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510" yWindow="7770" windowWidth="19875" windowHeight="1245" tabRatio="900" firstSheet="13" activeTab="20"/>
  </bookViews>
  <sheets>
    <sheet name="JUNE 1" sheetId="199" r:id="rId1"/>
    <sheet name="JUNE 2" sheetId="239" r:id="rId2"/>
    <sheet name="JUNE 3" sheetId="241" r:id="rId3"/>
    <sheet name="JUNE 4" sheetId="242" r:id="rId4"/>
    <sheet name="JUNE 5" sheetId="243" r:id="rId5"/>
    <sheet name="JUNE 6" sheetId="244" r:id="rId6"/>
    <sheet name="JUNE 7" sheetId="245" r:id="rId7"/>
    <sheet name="JUNE 8" sheetId="246" r:id="rId8"/>
    <sheet name="JUNE 9" sheetId="247" r:id="rId9"/>
    <sheet name="JUNE 10" sheetId="248" r:id="rId10"/>
    <sheet name="JUNE 11" sheetId="249" r:id="rId11"/>
    <sheet name="JUNE 12" sheetId="250" r:id="rId12"/>
    <sheet name="JUNE 13" sheetId="251" r:id="rId13"/>
    <sheet name="JUNE 14" sheetId="252" r:id="rId14"/>
    <sheet name="JUNE 15" sheetId="253" r:id="rId15"/>
    <sheet name="JUNE 16" sheetId="254" r:id="rId16"/>
    <sheet name="JUNE 17" sheetId="257" r:id="rId17"/>
    <sheet name="JUNE 18" sheetId="258" r:id="rId18"/>
    <sheet name="JUNE 19" sheetId="259" r:id="rId19"/>
    <sheet name="JUNE 20" sheetId="260" r:id="rId20"/>
    <sheet name="JUNE 21" sheetId="261" r:id="rId21"/>
    <sheet name="JUNE 22" sheetId="262" r:id="rId22"/>
    <sheet name="JUNE 23" sheetId="263" r:id="rId23"/>
    <sheet name="JUNE 24" sheetId="267" r:id="rId24"/>
    <sheet name="JUNE 25" sheetId="268" r:id="rId25"/>
    <sheet name="JUNE 26" sheetId="269" r:id="rId26"/>
    <sheet name="JUNE 27" sheetId="270" r:id="rId27"/>
    <sheet name="JUNE 28" sheetId="271" r:id="rId28"/>
    <sheet name="JUNE 29" sheetId="272" r:id="rId29"/>
    <sheet name="JUNE 30" sheetId="273" r:id="rId30"/>
  </sheets>
  <definedNames>
    <definedName name="_10PM_6AM" localSheetId="10">#REF!</definedName>
    <definedName name="_10PM_6AM" localSheetId="11">#REF!</definedName>
    <definedName name="_10PM_6AM" localSheetId="12">#REF!</definedName>
    <definedName name="_10PM_6AM" localSheetId="13">#REF!</definedName>
    <definedName name="_10PM_6AM" localSheetId="14">#REF!</definedName>
    <definedName name="_10PM_6AM" localSheetId="15">#REF!</definedName>
    <definedName name="_10PM_6AM" localSheetId="16">#REF!</definedName>
    <definedName name="_10PM_6AM" localSheetId="17">#REF!</definedName>
    <definedName name="_10PM_6AM" localSheetId="18">#REF!</definedName>
    <definedName name="_10PM_6AM" localSheetId="19">#REF!</definedName>
    <definedName name="_10PM_6AM" localSheetId="20">#REF!</definedName>
    <definedName name="_10PM_6AM" localSheetId="21">#REF!</definedName>
    <definedName name="_10PM_6AM" localSheetId="22">#REF!</definedName>
    <definedName name="_10PM_6AM" localSheetId="23">#REF!</definedName>
    <definedName name="_10PM_6AM" localSheetId="24">#REF!</definedName>
    <definedName name="_10PM_6AM" localSheetId="25">#REF!</definedName>
    <definedName name="_10PM_6AM" localSheetId="26">#REF!</definedName>
    <definedName name="_10PM_6AM" localSheetId="27">#REF!</definedName>
    <definedName name="_10PM_6AM" localSheetId="28">#REF!</definedName>
    <definedName name="_10PM_6AM" localSheetId="29">#REF!</definedName>
    <definedName name="_10PM_6AM">#REF!</definedName>
    <definedName name="_2pm___10pm" localSheetId="0">#REF!</definedName>
    <definedName name="_2pm___10pm" localSheetId="9">#REF!</definedName>
    <definedName name="_2pm___10pm" localSheetId="10">#REF!</definedName>
    <definedName name="_2pm___10pm" localSheetId="11">#REF!</definedName>
    <definedName name="_2pm___10pm" localSheetId="12">#REF!</definedName>
    <definedName name="_2pm___10pm" localSheetId="13">#REF!</definedName>
    <definedName name="_2pm___10pm" localSheetId="14">#REF!</definedName>
    <definedName name="_2pm___10pm" localSheetId="15">#REF!</definedName>
    <definedName name="_2pm___10pm" localSheetId="16">#REF!</definedName>
    <definedName name="_2pm___10pm" localSheetId="17">#REF!</definedName>
    <definedName name="_2pm___10pm" localSheetId="18">#REF!</definedName>
    <definedName name="_2pm___10pm" localSheetId="1">#REF!</definedName>
    <definedName name="_2pm___10pm" localSheetId="19">#REF!</definedName>
    <definedName name="_2pm___10pm" localSheetId="20">#REF!</definedName>
    <definedName name="_2pm___10pm" localSheetId="21">#REF!</definedName>
    <definedName name="_2pm___10pm" localSheetId="22">#REF!</definedName>
    <definedName name="_2pm___10pm" localSheetId="23">#REF!</definedName>
    <definedName name="_2pm___10pm" localSheetId="24">#REF!</definedName>
    <definedName name="_2pm___10pm" localSheetId="25">#REF!</definedName>
    <definedName name="_2pm___10pm" localSheetId="26">#REF!</definedName>
    <definedName name="_2pm___10pm" localSheetId="27">#REF!</definedName>
    <definedName name="_2pm___10pm" localSheetId="28">#REF!</definedName>
    <definedName name="_2pm___10pm" localSheetId="2">#REF!</definedName>
    <definedName name="_2pm___10pm" localSheetId="29">#REF!</definedName>
    <definedName name="_2pm___10pm" localSheetId="3">#REF!</definedName>
    <definedName name="_2pm___10pm" localSheetId="4">#REF!</definedName>
    <definedName name="_2pm___10pm" localSheetId="5">#REF!</definedName>
    <definedName name="_2pm___10pm" localSheetId="6">#REF!</definedName>
    <definedName name="_2pm___10pm" localSheetId="7">#REF!</definedName>
    <definedName name="_2pm___10pm" localSheetId="8">#REF!</definedName>
    <definedName name="_2pm___10pm">#REF!</definedName>
    <definedName name="b" localSheetId="9">#REF!</definedName>
    <definedName name="b" localSheetId="10">#REF!</definedName>
    <definedName name="b" localSheetId="11">#REF!</definedName>
    <definedName name="b" localSheetId="12">#REF!</definedName>
    <definedName name="b" localSheetId="13">#REF!</definedName>
    <definedName name="b" localSheetId="14">#REF!</definedName>
    <definedName name="b" localSheetId="15">#REF!</definedName>
    <definedName name="b" localSheetId="16">#REF!</definedName>
    <definedName name="b" localSheetId="17">#REF!</definedName>
    <definedName name="b" localSheetId="18">#REF!</definedName>
    <definedName name="b" localSheetId="1">#REF!</definedName>
    <definedName name="b" localSheetId="19">#REF!</definedName>
    <definedName name="b" localSheetId="20">#REF!</definedName>
    <definedName name="b" localSheetId="21">#REF!</definedName>
    <definedName name="b" localSheetId="22">#REF!</definedName>
    <definedName name="b" localSheetId="23">#REF!</definedName>
    <definedName name="b" localSheetId="24">#REF!</definedName>
    <definedName name="b" localSheetId="25">#REF!</definedName>
    <definedName name="b" localSheetId="26">#REF!</definedName>
    <definedName name="b" localSheetId="27">#REF!</definedName>
    <definedName name="b" localSheetId="28">#REF!</definedName>
    <definedName name="b" localSheetId="2">#REF!</definedName>
    <definedName name="b" localSheetId="29">#REF!</definedName>
    <definedName name="b" localSheetId="3">#REF!</definedName>
    <definedName name="b" localSheetId="4">#REF!</definedName>
    <definedName name="b" localSheetId="5">#REF!</definedName>
    <definedName name="b" localSheetId="6">#REF!</definedName>
    <definedName name="b" localSheetId="7">#REF!</definedName>
    <definedName name="b" localSheetId="8">#REF!</definedName>
    <definedName name="b">#REF!</definedName>
    <definedName name="DAY" localSheetId="10">#REF!</definedName>
    <definedName name="DAY" localSheetId="11">#REF!</definedName>
    <definedName name="DAY" localSheetId="12">#REF!</definedName>
    <definedName name="DAY" localSheetId="13">#REF!</definedName>
    <definedName name="DAY" localSheetId="14">#REF!</definedName>
    <definedName name="DAY" localSheetId="15">#REF!</definedName>
    <definedName name="DAY" localSheetId="16">#REF!</definedName>
    <definedName name="DAY" localSheetId="17">#REF!</definedName>
    <definedName name="DAY" localSheetId="18">#REF!</definedName>
    <definedName name="DAY" localSheetId="19">#REF!</definedName>
    <definedName name="DAY" localSheetId="20">#REF!</definedName>
    <definedName name="DAY" localSheetId="21">#REF!</definedName>
    <definedName name="DAY" localSheetId="22">#REF!</definedName>
    <definedName name="DAY" localSheetId="23">#REF!</definedName>
    <definedName name="DAY" localSheetId="24">#REF!</definedName>
    <definedName name="DAY" localSheetId="25">#REF!</definedName>
    <definedName name="DAY" localSheetId="26">#REF!</definedName>
    <definedName name="DAY" localSheetId="27">#REF!</definedName>
    <definedName name="DAY" localSheetId="28">#REF!</definedName>
    <definedName name="DAY" localSheetId="29">#REF!</definedName>
    <definedName name="DAY">#REF!</definedName>
    <definedName name="DDD" localSheetId="23">#REF!</definedName>
    <definedName name="DDD" localSheetId="24">#REF!</definedName>
    <definedName name="DDD" localSheetId="25">#REF!</definedName>
    <definedName name="DDD" localSheetId="26">#REF!</definedName>
    <definedName name="DDD" localSheetId="27">#REF!</definedName>
    <definedName name="DDD" localSheetId="28">#REF!</definedName>
    <definedName name="DDD" localSheetId="29">#REF!</definedName>
    <definedName name="DDD">#REF!</definedName>
    <definedName name="DEL" localSheetId="9">#REF!</definedName>
    <definedName name="DEL" localSheetId="10">#REF!</definedName>
    <definedName name="DEL" localSheetId="11">#REF!</definedName>
    <definedName name="DEL" localSheetId="12">#REF!</definedName>
    <definedName name="DEL" localSheetId="13">#REF!</definedName>
    <definedName name="DEL" localSheetId="14">#REF!</definedName>
    <definedName name="DEL" localSheetId="15">#REF!</definedName>
    <definedName name="DEL" localSheetId="16">#REF!</definedName>
    <definedName name="DEL" localSheetId="17">#REF!</definedName>
    <definedName name="DEL" localSheetId="18">#REF!</definedName>
    <definedName name="DEL" localSheetId="19">#REF!</definedName>
    <definedName name="DEL" localSheetId="20">#REF!</definedName>
    <definedName name="DEL" localSheetId="21">#REF!</definedName>
    <definedName name="DEL" localSheetId="22">#REF!</definedName>
    <definedName name="DEL" localSheetId="23">#REF!</definedName>
    <definedName name="DEL" localSheetId="24">#REF!</definedName>
    <definedName name="DEL" localSheetId="25">#REF!</definedName>
    <definedName name="DEL" localSheetId="26">#REF!</definedName>
    <definedName name="DEL" localSheetId="27">#REF!</definedName>
    <definedName name="DEL" localSheetId="28">#REF!</definedName>
    <definedName name="DEL" localSheetId="29">#REF!</definedName>
    <definedName name="DEL" localSheetId="4">#REF!</definedName>
    <definedName name="DEL" localSheetId="5">#REF!</definedName>
    <definedName name="DEL" localSheetId="6">#REF!</definedName>
    <definedName name="DEL" localSheetId="7">#REF!</definedName>
    <definedName name="DEL" localSheetId="8">#REF!</definedName>
    <definedName name="DEL">#REF!</definedName>
    <definedName name="dhy" localSheetId="9">#REF!</definedName>
    <definedName name="dhy" localSheetId="10">#REF!</definedName>
    <definedName name="dhy" localSheetId="11">#REF!</definedName>
    <definedName name="dhy" localSheetId="12">#REF!</definedName>
    <definedName name="dhy" localSheetId="13">#REF!</definedName>
    <definedName name="dhy" localSheetId="14">#REF!</definedName>
    <definedName name="dhy" localSheetId="15">#REF!</definedName>
    <definedName name="dhy" localSheetId="16">#REF!</definedName>
    <definedName name="dhy" localSheetId="17">#REF!</definedName>
    <definedName name="dhy" localSheetId="18">#REF!</definedName>
    <definedName name="dhy" localSheetId="1">#REF!</definedName>
    <definedName name="dhy" localSheetId="19">#REF!</definedName>
    <definedName name="dhy" localSheetId="20">#REF!</definedName>
    <definedName name="dhy" localSheetId="21">#REF!</definedName>
    <definedName name="dhy" localSheetId="22">#REF!</definedName>
    <definedName name="dhy" localSheetId="23">#REF!</definedName>
    <definedName name="dhy" localSheetId="24">#REF!</definedName>
    <definedName name="dhy" localSheetId="25">#REF!</definedName>
    <definedName name="dhy" localSheetId="26">#REF!</definedName>
    <definedName name="dhy" localSheetId="27">#REF!</definedName>
    <definedName name="dhy" localSheetId="28">#REF!</definedName>
    <definedName name="dhy" localSheetId="2">#REF!</definedName>
    <definedName name="dhy" localSheetId="29">#REF!</definedName>
    <definedName name="dhy" localSheetId="3">#REF!</definedName>
    <definedName name="dhy" localSheetId="4">#REF!</definedName>
    <definedName name="dhy" localSheetId="5">#REF!</definedName>
    <definedName name="dhy" localSheetId="6">#REF!</definedName>
    <definedName name="dhy" localSheetId="7">#REF!</definedName>
    <definedName name="dhy" localSheetId="8">#REF!</definedName>
    <definedName name="dhy">#REF!</definedName>
    <definedName name="F" localSheetId="9">#REF!</definedName>
    <definedName name="F" localSheetId="10">#REF!</definedName>
    <definedName name="F" localSheetId="11">#REF!</definedName>
    <definedName name="F" localSheetId="12">#REF!</definedName>
    <definedName name="F" localSheetId="13">#REF!</definedName>
    <definedName name="F" localSheetId="14">#REF!</definedName>
    <definedName name="F" localSheetId="15">#REF!</definedName>
    <definedName name="F" localSheetId="16">#REF!</definedName>
    <definedName name="F" localSheetId="17">#REF!</definedName>
    <definedName name="F" localSheetId="18">#REF!</definedName>
    <definedName name="F" localSheetId="19">#REF!</definedName>
    <definedName name="F" localSheetId="20">#REF!</definedName>
    <definedName name="F" localSheetId="21">#REF!</definedName>
    <definedName name="F" localSheetId="22">#REF!</definedName>
    <definedName name="F" localSheetId="23">#REF!</definedName>
    <definedName name="F" localSheetId="24">#REF!</definedName>
    <definedName name="F" localSheetId="25">#REF!</definedName>
    <definedName name="F" localSheetId="26">#REF!</definedName>
    <definedName name="F" localSheetId="27">#REF!</definedName>
    <definedName name="F" localSheetId="28">#REF!</definedName>
    <definedName name="F" localSheetId="29">#REF!</definedName>
    <definedName name="F" localSheetId="7">#REF!</definedName>
    <definedName name="F" localSheetId="8">#REF!</definedName>
    <definedName name="F">#REF!</definedName>
    <definedName name="FAR" localSheetId="9">#REF!</definedName>
    <definedName name="FAR" localSheetId="10">#REF!</definedName>
    <definedName name="FAR" localSheetId="11">#REF!</definedName>
    <definedName name="FAR" localSheetId="12">#REF!</definedName>
    <definedName name="FAR" localSheetId="13">#REF!</definedName>
    <definedName name="FAR" localSheetId="14">#REF!</definedName>
    <definedName name="FAR" localSheetId="15">#REF!</definedName>
    <definedName name="FAR" localSheetId="16">#REF!</definedName>
    <definedName name="FAR" localSheetId="17">#REF!</definedName>
    <definedName name="FAR" localSheetId="18">#REF!</definedName>
    <definedName name="FAR" localSheetId="19">#REF!</definedName>
    <definedName name="FAR" localSheetId="20">#REF!</definedName>
    <definedName name="FAR" localSheetId="21">#REF!</definedName>
    <definedName name="FAR" localSheetId="22">#REF!</definedName>
    <definedName name="FAR" localSheetId="23">#REF!</definedName>
    <definedName name="FAR" localSheetId="24">#REF!</definedName>
    <definedName name="FAR" localSheetId="25">#REF!</definedName>
    <definedName name="FAR" localSheetId="26">#REF!</definedName>
    <definedName name="FAR" localSheetId="27">#REF!</definedName>
    <definedName name="FAR" localSheetId="28">#REF!</definedName>
    <definedName name="FAR" localSheetId="29">#REF!</definedName>
    <definedName name="FAR" localSheetId="5">#REF!</definedName>
    <definedName name="FAR" localSheetId="6">#REF!</definedName>
    <definedName name="FAR" localSheetId="7">#REF!</definedName>
    <definedName name="FAR" localSheetId="8">#REF!</definedName>
    <definedName name="FAR">#REF!</definedName>
    <definedName name="FARI" localSheetId="24">#REF!</definedName>
    <definedName name="FARI" localSheetId="25">#REF!</definedName>
    <definedName name="FARI" localSheetId="26">#REF!</definedName>
    <definedName name="FARI" localSheetId="27">#REF!</definedName>
    <definedName name="FARI" localSheetId="28">#REF!</definedName>
    <definedName name="FARI" localSheetId="29">#REF!</definedName>
    <definedName name="FARI">#REF!</definedName>
    <definedName name="FFFGFGF" localSheetId="23">#REF!</definedName>
    <definedName name="FFFGFGF" localSheetId="24">#REF!</definedName>
    <definedName name="FFFGFGF" localSheetId="25">#REF!</definedName>
    <definedName name="FFFGFGF" localSheetId="26">#REF!</definedName>
    <definedName name="FFFGFGF" localSheetId="27">#REF!</definedName>
    <definedName name="FFFGFGF" localSheetId="28">#REF!</definedName>
    <definedName name="FFFGFGF" localSheetId="29">#REF!</definedName>
    <definedName name="FFFGFGF">#REF!</definedName>
    <definedName name="FIDEL" localSheetId="9">#REF!</definedName>
    <definedName name="FIDEL" localSheetId="10">#REF!</definedName>
    <definedName name="FIDEL" localSheetId="11">#REF!</definedName>
    <definedName name="FIDEL" localSheetId="12">#REF!</definedName>
    <definedName name="FIDEL" localSheetId="13">#REF!</definedName>
    <definedName name="FIDEL" localSheetId="14">#REF!</definedName>
    <definedName name="FIDEL" localSheetId="15">#REF!</definedName>
    <definedName name="FIDEL" localSheetId="16">#REF!</definedName>
    <definedName name="FIDEL" localSheetId="17">#REF!</definedName>
    <definedName name="FIDEL" localSheetId="18">#REF!</definedName>
    <definedName name="FIDEL" localSheetId="19">#REF!</definedName>
    <definedName name="FIDEL" localSheetId="20">#REF!</definedName>
    <definedName name="FIDEL" localSheetId="21">#REF!</definedName>
    <definedName name="FIDEL" localSheetId="22">#REF!</definedName>
    <definedName name="FIDEL" localSheetId="23">#REF!</definedName>
    <definedName name="FIDEL" localSheetId="24">#REF!</definedName>
    <definedName name="FIDEL" localSheetId="25">#REF!</definedName>
    <definedName name="FIDEL" localSheetId="26">#REF!</definedName>
    <definedName name="FIDEL" localSheetId="27">#REF!</definedName>
    <definedName name="FIDEL" localSheetId="28">#REF!</definedName>
    <definedName name="FIDEL" localSheetId="29">#REF!</definedName>
    <definedName name="FIDEL" localSheetId="3">#REF!</definedName>
    <definedName name="FIDEL" localSheetId="4">#REF!</definedName>
    <definedName name="FIDEL" localSheetId="5">#REF!</definedName>
    <definedName name="FIDEL" localSheetId="6">#REF!</definedName>
    <definedName name="FIDEL" localSheetId="7">#REF!</definedName>
    <definedName name="FIDEL" localSheetId="8">#REF!</definedName>
    <definedName name="FIDEL">#REF!</definedName>
    <definedName name="G" localSheetId="9">#REF!</definedName>
    <definedName name="G" localSheetId="10">#REF!</definedName>
    <definedName name="G" localSheetId="11">#REF!</definedName>
    <definedName name="G" localSheetId="12">#REF!</definedName>
    <definedName name="G" localSheetId="13">#REF!</definedName>
    <definedName name="G" localSheetId="14">#REF!</definedName>
    <definedName name="G" localSheetId="15">#REF!</definedName>
    <definedName name="G" localSheetId="16">#REF!</definedName>
    <definedName name="G" localSheetId="17">#REF!</definedName>
    <definedName name="G" localSheetId="18">#REF!</definedName>
    <definedName name="G" localSheetId="19">#REF!</definedName>
    <definedName name="G" localSheetId="20">#REF!</definedName>
    <definedName name="G" localSheetId="21">#REF!</definedName>
    <definedName name="G" localSheetId="22">#REF!</definedName>
    <definedName name="G" localSheetId="23">#REF!</definedName>
    <definedName name="G" localSheetId="24">#REF!</definedName>
    <definedName name="G" localSheetId="25">#REF!</definedName>
    <definedName name="G" localSheetId="26">#REF!</definedName>
    <definedName name="G" localSheetId="27">#REF!</definedName>
    <definedName name="G" localSheetId="28">#REF!</definedName>
    <definedName name="G" localSheetId="29">#REF!</definedName>
    <definedName name="G" localSheetId="6">#REF!</definedName>
    <definedName name="G" localSheetId="7">#REF!</definedName>
    <definedName name="G" localSheetId="8">#REF!</definedName>
    <definedName name="G">#REF!</definedName>
    <definedName name="GFDFG" localSheetId="12">#REF!</definedName>
    <definedName name="GFDFG" localSheetId="13">#REF!</definedName>
    <definedName name="GFDFG" localSheetId="14">#REF!</definedName>
    <definedName name="GFDFG" localSheetId="15">#REF!</definedName>
    <definedName name="GFDFG" localSheetId="16">#REF!</definedName>
    <definedName name="GFDFG" localSheetId="17">#REF!</definedName>
    <definedName name="GFDFG" localSheetId="18">#REF!</definedName>
    <definedName name="GFDFG" localSheetId="19">#REF!</definedName>
    <definedName name="GFDFG" localSheetId="20">#REF!</definedName>
    <definedName name="GFDFG" localSheetId="21">#REF!</definedName>
    <definedName name="GFDFG" localSheetId="22">#REF!</definedName>
    <definedName name="GFDFG" localSheetId="23">#REF!</definedName>
    <definedName name="GFDFG" localSheetId="24">#REF!</definedName>
    <definedName name="GFDFG" localSheetId="25">#REF!</definedName>
    <definedName name="GFDFG" localSheetId="26">#REF!</definedName>
    <definedName name="GFDFG" localSheetId="27">#REF!</definedName>
    <definedName name="GFDFG" localSheetId="28">#REF!</definedName>
    <definedName name="GFDFG" localSheetId="29">#REF!</definedName>
    <definedName name="GFDFG">#REF!</definedName>
    <definedName name="H" localSheetId="9">#REF!</definedName>
    <definedName name="H" localSheetId="10">#REF!</definedName>
    <definedName name="H" localSheetId="11">#REF!</definedName>
    <definedName name="H" localSheetId="12">#REF!</definedName>
    <definedName name="H" localSheetId="13">#REF!</definedName>
    <definedName name="H" localSheetId="14">#REF!</definedName>
    <definedName name="H" localSheetId="15">#REF!</definedName>
    <definedName name="H" localSheetId="16">#REF!</definedName>
    <definedName name="H" localSheetId="17">#REF!</definedName>
    <definedName name="H" localSheetId="18">#REF!</definedName>
    <definedName name="H" localSheetId="19">#REF!</definedName>
    <definedName name="H" localSheetId="20">#REF!</definedName>
    <definedName name="H" localSheetId="21">#REF!</definedName>
    <definedName name="H" localSheetId="22">#REF!</definedName>
    <definedName name="H" localSheetId="23">#REF!</definedName>
    <definedName name="H" localSheetId="24">#REF!</definedName>
    <definedName name="H" localSheetId="25">#REF!</definedName>
    <definedName name="H" localSheetId="26">#REF!</definedName>
    <definedName name="H" localSheetId="27">#REF!</definedName>
    <definedName name="H" localSheetId="28">#REF!</definedName>
    <definedName name="H" localSheetId="29">#REF!</definedName>
    <definedName name="H" localSheetId="7">#REF!</definedName>
    <definedName name="H" localSheetId="8">#REF!</definedName>
    <definedName name="H">#REF!</definedName>
    <definedName name="J" localSheetId="9">#REF!</definedName>
    <definedName name="J" localSheetId="10">#REF!</definedName>
    <definedName name="J" localSheetId="11">#REF!</definedName>
    <definedName name="J" localSheetId="12">#REF!</definedName>
    <definedName name="J" localSheetId="13">#REF!</definedName>
    <definedName name="J" localSheetId="14">#REF!</definedName>
    <definedName name="J" localSheetId="15">#REF!</definedName>
    <definedName name="J" localSheetId="16">#REF!</definedName>
    <definedName name="J" localSheetId="17">#REF!</definedName>
    <definedName name="J" localSheetId="18">#REF!</definedName>
    <definedName name="J" localSheetId="19">#REF!</definedName>
    <definedName name="J" localSheetId="20">#REF!</definedName>
    <definedName name="J" localSheetId="21">#REF!</definedName>
    <definedName name="J" localSheetId="22">#REF!</definedName>
    <definedName name="J" localSheetId="23">#REF!</definedName>
    <definedName name="J" localSheetId="24">#REF!</definedName>
    <definedName name="J" localSheetId="25">#REF!</definedName>
    <definedName name="J" localSheetId="26">#REF!</definedName>
    <definedName name="J" localSheetId="27">#REF!</definedName>
    <definedName name="J" localSheetId="28">#REF!</definedName>
    <definedName name="J" localSheetId="29">#REF!</definedName>
    <definedName name="J" localSheetId="7">#REF!</definedName>
    <definedName name="J" localSheetId="8">#REF!</definedName>
    <definedName name="J">#REF!</definedName>
    <definedName name="JUNE" localSheetId="10">#REF!</definedName>
    <definedName name="JUNE" localSheetId="11">#REF!</definedName>
    <definedName name="JUNE" localSheetId="12">#REF!</definedName>
    <definedName name="JUNE" localSheetId="13">#REF!</definedName>
    <definedName name="JUNE" localSheetId="14">#REF!</definedName>
    <definedName name="JUNE" localSheetId="15">#REF!</definedName>
    <definedName name="JUNE" localSheetId="16">#REF!</definedName>
    <definedName name="JUNE" localSheetId="17">#REF!</definedName>
    <definedName name="JUNE" localSheetId="18">#REF!</definedName>
    <definedName name="JUNE" localSheetId="19">#REF!</definedName>
    <definedName name="JUNE" localSheetId="20">#REF!</definedName>
    <definedName name="JUNE" localSheetId="21">#REF!</definedName>
    <definedName name="JUNE" localSheetId="22">#REF!</definedName>
    <definedName name="JUNE" localSheetId="23">#REF!</definedName>
    <definedName name="JUNE" localSheetId="24">#REF!</definedName>
    <definedName name="JUNE" localSheetId="25">#REF!</definedName>
    <definedName name="JUNE" localSheetId="26">#REF!</definedName>
    <definedName name="JUNE" localSheetId="27">#REF!</definedName>
    <definedName name="JUNE" localSheetId="28">#REF!</definedName>
    <definedName name="JUNE" localSheetId="29">#REF!</definedName>
    <definedName name="JUNE">#REF!</definedName>
    <definedName name="JUNE6" localSheetId="9">#REF!</definedName>
    <definedName name="JUNE6" localSheetId="10">#REF!</definedName>
    <definedName name="JUNE6" localSheetId="11">#REF!</definedName>
    <definedName name="JUNE6" localSheetId="12">#REF!</definedName>
    <definedName name="JUNE6" localSheetId="13">#REF!</definedName>
    <definedName name="JUNE6" localSheetId="14">#REF!</definedName>
    <definedName name="JUNE6" localSheetId="15">#REF!</definedName>
    <definedName name="JUNE6" localSheetId="16">#REF!</definedName>
    <definedName name="JUNE6" localSheetId="17">#REF!</definedName>
    <definedName name="JUNE6" localSheetId="18">#REF!</definedName>
    <definedName name="JUNE6" localSheetId="19">#REF!</definedName>
    <definedName name="JUNE6" localSheetId="20">#REF!</definedName>
    <definedName name="JUNE6" localSheetId="21">#REF!</definedName>
    <definedName name="JUNE6" localSheetId="22">#REF!</definedName>
    <definedName name="JUNE6" localSheetId="23">#REF!</definedName>
    <definedName name="JUNE6" localSheetId="24">#REF!</definedName>
    <definedName name="JUNE6" localSheetId="25">#REF!</definedName>
    <definedName name="JUNE6" localSheetId="26">#REF!</definedName>
    <definedName name="JUNE6" localSheetId="27">#REF!</definedName>
    <definedName name="JUNE6" localSheetId="28">#REF!</definedName>
    <definedName name="JUNE6" localSheetId="29">#REF!</definedName>
    <definedName name="JUNE6" localSheetId="6">#REF!</definedName>
    <definedName name="JUNE6" localSheetId="7">#REF!</definedName>
    <definedName name="JUNE6" localSheetId="8">#REF!</definedName>
    <definedName name="JUNE6">#REF!</definedName>
    <definedName name="K" localSheetId="12">#REF!</definedName>
    <definedName name="K" localSheetId="13">#REF!</definedName>
    <definedName name="K" localSheetId="14">#REF!</definedName>
    <definedName name="K" localSheetId="15">#REF!</definedName>
    <definedName name="K" localSheetId="16">#REF!</definedName>
    <definedName name="K" localSheetId="17">#REF!</definedName>
    <definedName name="K" localSheetId="18">#REF!</definedName>
    <definedName name="K" localSheetId="19">#REF!</definedName>
    <definedName name="K" localSheetId="20">#REF!</definedName>
    <definedName name="K" localSheetId="21">#REF!</definedName>
    <definedName name="K" localSheetId="22">#REF!</definedName>
    <definedName name="K" localSheetId="23">#REF!</definedName>
    <definedName name="K" localSheetId="24">#REF!</definedName>
    <definedName name="K" localSheetId="25">#REF!</definedName>
    <definedName name="K" localSheetId="26">#REF!</definedName>
    <definedName name="K" localSheetId="27">#REF!</definedName>
    <definedName name="K" localSheetId="28">#REF!</definedName>
    <definedName name="K" localSheetId="29">#REF!</definedName>
    <definedName name="K">#REF!</definedName>
    <definedName name="KKK" localSheetId="20">#REF!</definedName>
    <definedName name="KKK" localSheetId="21">#REF!</definedName>
    <definedName name="KKK" localSheetId="22">#REF!</definedName>
    <definedName name="KKK" localSheetId="23">#REF!</definedName>
    <definedName name="KKK" localSheetId="24">#REF!</definedName>
    <definedName name="KKK" localSheetId="25">#REF!</definedName>
    <definedName name="KKK" localSheetId="26">#REF!</definedName>
    <definedName name="KKK" localSheetId="27">#REF!</definedName>
    <definedName name="KKK" localSheetId="28">#REF!</definedName>
    <definedName name="KKK" localSheetId="29">#REF!</definedName>
    <definedName name="KKK">#REF!</definedName>
    <definedName name="L" localSheetId="12">#REF!</definedName>
    <definedName name="L" localSheetId="13">#REF!</definedName>
    <definedName name="L" localSheetId="14">#REF!</definedName>
    <definedName name="L" localSheetId="15">#REF!</definedName>
    <definedName name="L" localSheetId="16">#REF!</definedName>
    <definedName name="L" localSheetId="17">#REF!</definedName>
    <definedName name="L" localSheetId="18">#REF!</definedName>
    <definedName name="L" localSheetId="19">#REF!</definedName>
    <definedName name="L" localSheetId="20">#REF!</definedName>
    <definedName name="L" localSheetId="21">#REF!</definedName>
    <definedName name="L" localSheetId="22">#REF!</definedName>
    <definedName name="L" localSheetId="23">#REF!</definedName>
    <definedName name="L" localSheetId="24">#REF!</definedName>
    <definedName name="L" localSheetId="25">#REF!</definedName>
    <definedName name="L" localSheetId="26">#REF!</definedName>
    <definedName name="L" localSheetId="27">#REF!</definedName>
    <definedName name="L" localSheetId="28">#REF!</definedName>
    <definedName name="L" localSheetId="29">#REF!</definedName>
    <definedName name="L">#REF!</definedName>
    <definedName name="R._MALLARI___R._REGENCIA" localSheetId="0">#REF!</definedName>
    <definedName name="R._MALLARI___R._REGENCIA" localSheetId="9">#REF!</definedName>
    <definedName name="R._MALLARI___R._REGENCIA" localSheetId="10">#REF!</definedName>
    <definedName name="R._MALLARI___R._REGENCIA" localSheetId="11">#REF!</definedName>
    <definedName name="R._MALLARI___R._REGENCIA" localSheetId="12">#REF!</definedName>
    <definedName name="R._MALLARI___R._REGENCIA" localSheetId="13">#REF!</definedName>
    <definedName name="R._MALLARI___R._REGENCIA" localSheetId="14">#REF!</definedName>
    <definedName name="R._MALLARI___R._REGENCIA" localSheetId="15">#REF!</definedName>
    <definedName name="R._MALLARI___R._REGENCIA" localSheetId="16">#REF!</definedName>
    <definedName name="R._MALLARI___R._REGENCIA" localSheetId="17">#REF!</definedName>
    <definedName name="R._MALLARI___R._REGENCIA" localSheetId="18">#REF!</definedName>
    <definedName name="R._MALLARI___R._REGENCIA" localSheetId="1">#REF!</definedName>
    <definedName name="R._MALLARI___R._REGENCIA" localSheetId="19">#REF!</definedName>
    <definedName name="R._MALLARI___R._REGENCIA" localSheetId="20">#REF!</definedName>
    <definedName name="R._MALLARI___R._REGENCIA" localSheetId="21">#REF!</definedName>
    <definedName name="R._MALLARI___R._REGENCIA" localSheetId="22">#REF!</definedName>
    <definedName name="R._MALLARI___R._REGENCIA" localSheetId="23">#REF!</definedName>
    <definedName name="R._MALLARI___R._REGENCIA" localSheetId="24">#REF!</definedName>
    <definedName name="R._MALLARI___R._REGENCIA" localSheetId="25">#REF!</definedName>
    <definedName name="R._MALLARI___R._REGENCIA" localSheetId="26">#REF!</definedName>
    <definedName name="R._MALLARI___R._REGENCIA" localSheetId="27">#REF!</definedName>
    <definedName name="R._MALLARI___R._REGENCIA" localSheetId="28">#REF!</definedName>
    <definedName name="R._MALLARI___R._REGENCIA" localSheetId="2">#REF!</definedName>
    <definedName name="R._MALLARI___R._REGENCIA" localSheetId="29">#REF!</definedName>
    <definedName name="R._MALLARI___R._REGENCIA" localSheetId="3">#REF!</definedName>
    <definedName name="R._MALLARI___R._REGENCIA" localSheetId="4">#REF!</definedName>
    <definedName name="R._MALLARI___R._REGENCIA" localSheetId="5">#REF!</definedName>
    <definedName name="R._MALLARI___R._REGENCIA" localSheetId="6">#REF!</definedName>
    <definedName name="R._MALLARI___R._REGENCIA" localSheetId="7">#REF!</definedName>
    <definedName name="R._MALLARI___R._REGENCIA" localSheetId="8">#REF!</definedName>
    <definedName name="R._MALLARI___R._REGENCIA">#REF!</definedName>
    <definedName name="R._MALLARI___R.REGENCIA" localSheetId="9">#REF!</definedName>
    <definedName name="R._MALLARI___R.REGENCIA" localSheetId="10">#REF!</definedName>
    <definedName name="R._MALLARI___R.REGENCIA" localSheetId="11">#REF!</definedName>
    <definedName name="R._MALLARI___R.REGENCIA" localSheetId="12">#REF!</definedName>
    <definedName name="R._MALLARI___R.REGENCIA" localSheetId="13">#REF!</definedName>
    <definedName name="R._MALLARI___R.REGENCIA" localSheetId="14">#REF!</definedName>
    <definedName name="R._MALLARI___R.REGENCIA" localSheetId="15">#REF!</definedName>
    <definedName name="R._MALLARI___R.REGENCIA" localSheetId="16">#REF!</definedName>
    <definedName name="R._MALLARI___R.REGENCIA" localSheetId="17">#REF!</definedName>
    <definedName name="R._MALLARI___R.REGENCIA" localSheetId="18">#REF!</definedName>
    <definedName name="R._MALLARI___R.REGENCIA" localSheetId="1">#REF!</definedName>
    <definedName name="R._MALLARI___R.REGENCIA" localSheetId="19">#REF!</definedName>
    <definedName name="R._MALLARI___R.REGENCIA" localSheetId="20">#REF!</definedName>
    <definedName name="R._MALLARI___R.REGENCIA" localSheetId="21">#REF!</definedName>
    <definedName name="R._MALLARI___R.REGENCIA" localSheetId="22">#REF!</definedName>
    <definedName name="R._MALLARI___R.REGENCIA" localSheetId="23">#REF!</definedName>
    <definedName name="R._MALLARI___R.REGENCIA" localSheetId="24">#REF!</definedName>
    <definedName name="R._MALLARI___R.REGENCIA" localSheetId="25">#REF!</definedName>
    <definedName name="R._MALLARI___R.REGENCIA" localSheetId="26">#REF!</definedName>
    <definedName name="R._MALLARI___R.REGENCIA" localSheetId="27">#REF!</definedName>
    <definedName name="R._MALLARI___R.REGENCIA" localSheetId="28">#REF!</definedName>
    <definedName name="R._MALLARI___R.REGENCIA" localSheetId="2">#REF!</definedName>
    <definedName name="R._MALLARI___R.REGENCIA" localSheetId="29">#REF!</definedName>
    <definedName name="R._MALLARI___R.REGENCIA" localSheetId="3">#REF!</definedName>
    <definedName name="R._MALLARI___R.REGENCIA" localSheetId="4">#REF!</definedName>
    <definedName name="R._MALLARI___R.REGENCIA" localSheetId="5">#REF!</definedName>
    <definedName name="R._MALLARI___R.REGENCIA" localSheetId="6">#REF!</definedName>
    <definedName name="R._MALLARI___R.REGENCIA" localSheetId="7">#REF!</definedName>
    <definedName name="R._MALLARI___R.REGENCIA" localSheetId="8">#REF!</definedName>
    <definedName name="R._MALLARI___R.REGENCIA">#REF!</definedName>
    <definedName name="RAMOS" localSheetId="9">#REF!</definedName>
    <definedName name="RAMOS" localSheetId="10">#REF!</definedName>
    <definedName name="RAMOS" localSheetId="11">#REF!</definedName>
    <definedName name="RAMOS" localSheetId="12">#REF!</definedName>
    <definedName name="RAMOS" localSheetId="13">#REF!</definedName>
    <definedName name="RAMOS" localSheetId="14">#REF!</definedName>
    <definedName name="RAMOS" localSheetId="15">#REF!</definedName>
    <definedName name="RAMOS" localSheetId="16">#REF!</definedName>
    <definedName name="RAMOS" localSheetId="17">#REF!</definedName>
    <definedName name="RAMOS" localSheetId="18">#REF!</definedName>
    <definedName name="RAMOS" localSheetId="19">#REF!</definedName>
    <definedName name="RAMOS" localSheetId="20">#REF!</definedName>
    <definedName name="RAMOS" localSheetId="21">#REF!</definedName>
    <definedName name="RAMOS" localSheetId="22">#REF!</definedName>
    <definedName name="RAMOS" localSheetId="23">#REF!</definedName>
    <definedName name="RAMOS" localSheetId="24">#REF!</definedName>
    <definedName name="RAMOS" localSheetId="25">#REF!</definedName>
    <definedName name="RAMOS" localSheetId="26">#REF!</definedName>
    <definedName name="RAMOS" localSheetId="27">#REF!</definedName>
    <definedName name="RAMOS" localSheetId="28">#REF!</definedName>
    <definedName name="RAMOS" localSheetId="29">#REF!</definedName>
    <definedName name="RAMOS" localSheetId="5">#REF!</definedName>
    <definedName name="RAMOS" localSheetId="6">#REF!</definedName>
    <definedName name="RAMOS" localSheetId="7">#REF!</definedName>
    <definedName name="RAMOS" localSheetId="8">#REF!</definedName>
    <definedName name="RAMOS">#REF!</definedName>
    <definedName name="RJ" localSheetId="9">#REF!</definedName>
    <definedName name="RJ" localSheetId="10">#REF!</definedName>
    <definedName name="RJ" localSheetId="11">#REF!</definedName>
    <definedName name="RJ" localSheetId="12">#REF!</definedName>
    <definedName name="RJ" localSheetId="13">#REF!</definedName>
    <definedName name="RJ" localSheetId="14">#REF!</definedName>
    <definedName name="RJ" localSheetId="15">#REF!</definedName>
    <definedName name="RJ" localSheetId="16">#REF!</definedName>
    <definedName name="RJ" localSheetId="17">#REF!</definedName>
    <definedName name="RJ" localSheetId="18">#REF!</definedName>
    <definedName name="RJ" localSheetId="1">#REF!</definedName>
    <definedName name="RJ" localSheetId="19">#REF!</definedName>
    <definedName name="RJ" localSheetId="20">#REF!</definedName>
    <definedName name="RJ" localSheetId="21">#REF!</definedName>
    <definedName name="RJ" localSheetId="22">#REF!</definedName>
    <definedName name="RJ" localSheetId="23">#REF!</definedName>
    <definedName name="RJ" localSheetId="24">#REF!</definedName>
    <definedName name="RJ" localSheetId="25">#REF!</definedName>
    <definedName name="RJ" localSheetId="26">#REF!</definedName>
    <definedName name="RJ" localSheetId="27">#REF!</definedName>
    <definedName name="RJ" localSheetId="28">#REF!</definedName>
    <definedName name="RJ" localSheetId="2">#REF!</definedName>
    <definedName name="RJ" localSheetId="29">#REF!</definedName>
    <definedName name="RJ" localSheetId="3">#REF!</definedName>
    <definedName name="RJ" localSheetId="4">#REF!</definedName>
    <definedName name="RJ" localSheetId="5">#REF!</definedName>
    <definedName name="RJ" localSheetId="6">#REF!</definedName>
    <definedName name="RJ" localSheetId="7">#REF!</definedName>
    <definedName name="RJ" localSheetId="8">#REF!</definedName>
    <definedName name="RJ">#REF!</definedName>
    <definedName name="S" localSheetId="9">#REF!</definedName>
    <definedName name="S" localSheetId="10">#REF!</definedName>
    <definedName name="S" localSheetId="11">#REF!</definedName>
    <definedName name="S" localSheetId="12">#REF!</definedName>
    <definedName name="S" localSheetId="13">#REF!</definedName>
    <definedName name="S" localSheetId="14">#REF!</definedName>
    <definedName name="S" localSheetId="15">#REF!</definedName>
    <definedName name="S" localSheetId="16">#REF!</definedName>
    <definedName name="S" localSheetId="17">#REF!</definedName>
    <definedName name="S" localSheetId="18">#REF!</definedName>
    <definedName name="S" localSheetId="1">#REF!</definedName>
    <definedName name="S" localSheetId="19">#REF!</definedName>
    <definedName name="S" localSheetId="20">#REF!</definedName>
    <definedName name="S" localSheetId="21">#REF!</definedName>
    <definedName name="S" localSheetId="22">#REF!</definedName>
    <definedName name="S" localSheetId="23">#REF!</definedName>
    <definedName name="S" localSheetId="24">#REF!</definedName>
    <definedName name="S" localSheetId="25">#REF!</definedName>
    <definedName name="S" localSheetId="26">#REF!</definedName>
    <definedName name="S" localSheetId="27">#REF!</definedName>
    <definedName name="S" localSheetId="28">#REF!</definedName>
    <definedName name="S" localSheetId="2">#REF!</definedName>
    <definedName name="S" localSheetId="29">#REF!</definedName>
    <definedName name="S" localSheetId="3">#REF!</definedName>
    <definedName name="S" localSheetId="4">#REF!</definedName>
    <definedName name="S" localSheetId="5">#REF!</definedName>
    <definedName name="S" localSheetId="6">#REF!</definedName>
    <definedName name="S" localSheetId="7">#REF!</definedName>
    <definedName name="S" localSheetId="8">#REF!</definedName>
    <definedName name="S">#REF!</definedName>
    <definedName name="SA" localSheetId="9">#REF!</definedName>
    <definedName name="SA" localSheetId="10">#REF!</definedName>
    <definedName name="SA" localSheetId="11">#REF!</definedName>
    <definedName name="SA" localSheetId="12">#REF!</definedName>
    <definedName name="SA" localSheetId="13">#REF!</definedName>
    <definedName name="SA" localSheetId="14">#REF!</definedName>
    <definedName name="SA" localSheetId="15">#REF!</definedName>
    <definedName name="SA" localSheetId="16">#REF!</definedName>
    <definedName name="SA" localSheetId="17">#REF!</definedName>
    <definedName name="SA" localSheetId="18">#REF!</definedName>
    <definedName name="SA" localSheetId="1">#REF!</definedName>
    <definedName name="SA" localSheetId="19">#REF!</definedName>
    <definedName name="SA" localSheetId="20">#REF!</definedName>
    <definedName name="SA" localSheetId="21">#REF!</definedName>
    <definedName name="SA" localSheetId="22">#REF!</definedName>
    <definedName name="SA" localSheetId="23">#REF!</definedName>
    <definedName name="SA" localSheetId="24">#REF!</definedName>
    <definedName name="SA" localSheetId="25">#REF!</definedName>
    <definedName name="SA" localSheetId="26">#REF!</definedName>
    <definedName name="SA" localSheetId="27">#REF!</definedName>
    <definedName name="SA" localSheetId="28">#REF!</definedName>
    <definedName name="SA" localSheetId="2">#REF!</definedName>
    <definedName name="SA" localSheetId="29">#REF!</definedName>
    <definedName name="SA" localSheetId="3">#REF!</definedName>
    <definedName name="SA" localSheetId="4">#REF!</definedName>
    <definedName name="SA" localSheetId="5">#REF!</definedName>
    <definedName name="SA" localSheetId="6">#REF!</definedName>
    <definedName name="SA" localSheetId="7">#REF!</definedName>
    <definedName name="SA" localSheetId="8">#REF!</definedName>
    <definedName name="SA">#REF!</definedName>
    <definedName name="SAD" localSheetId="23">#REF!</definedName>
    <definedName name="SAD" localSheetId="24">#REF!</definedName>
    <definedName name="SAD" localSheetId="25">#REF!</definedName>
    <definedName name="SAD" localSheetId="26">#REF!</definedName>
    <definedName name="SAD" localSheetId="27">#REF!</definedName>
    <definedName name="SAD" localSheetId="28">#REF!</definedName>
    <definedName name="SAD" localSheetId="29">#REF!</definedName>
    <definedName name="SAD">#REF!</definedName>
    <definedName name="sadu" localSheetId="9">#REF!</definedName>
    <definedName name="sadu" localSheetId="10">#REF!</definedName>
    <definedName name="sadu" localSheetId="11">#REF!</definedName>
    <definedName name="sadu" localSheetId="12">#REF!</definedName>
    <definedName name="sadu" localSheetId="13">#REF!</definedName>
    <definedName name="sadu" localSheetId="14">#REF!</definedName>
    <definedName name="sadu" localSheetId="15">#REF!</definedName>
    <definedName name="sadu" localSheetId="16">#REF!</definedName>
    <definedName name="sadu" localSheetId="17">#REF!</definedName>
    <definedName name="sadu" localSheetId="18">#REF!</definedName>
    <definedName name="sadu" localSheetId="1">#REF!</definedName>
    <definedName name="sadu" localSheetId="19">#REF!</definedName>
    <definedName name="sadu" localSheetId="20">#REF!</definedName>
    <definedName name="sadu" localSheetId="21">#REF!</definedName>
    <definedName name="sadu" localSheetId="22">#REF!</definedName>
    <definedName name="sadu" localSheetId="23">#REF!</definedName>
    <definedName name="sadu" localSheetId="24">#REF!</definedName>
    <definedName name="sadu" localSheetId="25">#REF!</definedName>
    <definedName name="sadu" localSheetId="26">#REF!</definedName>
    <definedName name="sadu" localSheetId="27">#REF!</definedName>
    <definedName name="sadu" localSheetId="28">#REF!</definedName>
    <definedName name="sadu" localSheetId="2">#REF!</definedName>
    <definedName name="sadu" localSheetId="29">#REF!</definedName>
    <definedName name="sadu" localSheetId="3">#REF!</definedName>
    <definedName name="sadu" localSheetId="4">#REF!</definedName>
    <definedName name="sadu" localSheetId="5">#REF!</definedName>
    <definedName name="sadu" localSheetId="6">#REF!</definedName>
    <definedName name="sadu" localSheetId="7">#REF!</definedName>
    <definedName name="sadu" localSheetId="8">#REF!</definedName>
    <definedName name="sadu">#REF!</definedName>
    <definedName name="SAN" localSheetId="9">#REF!</definedName>
    <definedName name="SAN" localSheetId="10">#REF!</definedName>
    <definedName name="SAN" localSheetId="11">#REF!</definedName>
    <definedName name="SAN" localSheetId="12">#REF!</definedName>
    <definedName name="SAN" localSheetId="13">#REF!</definedName>
    <definedName name="SAN" localSheetId="14">#REF!</definedName>
    <definedName name="SAN" localSheetId="15">#REF!</definedName>
    <definedName name="SAN" localSheetId="16">#REF!</definedName>
    <definedName name="SAN" localSheetId="17">#REF!</definedName>
    <definedName name="SAN" localSheetId="18">#REF!</definedName>
    <definedName name="SAN" localSheetId="19">#REF!</definedName>
    <definedName name="SAN" localSheetId="20">#REF!</definedName>
    <definedName name="SAN" localSheetId="21">#REF!</definedName>
    <definedName name="SAN" localSheetId="22">#REF!</definedName>
    <definedName name="SAN" localSheetId="23">#REF!</definedName>
    <definedName name="SAN" localSheetId="24">#REF!</definedName>
    <definedName name="SAN" localSheetId="25">#REF!</definedName>
    <definedName name="SAN" localSheetId="26">#REF!</definedName>
    <definedName name="SAN" localSheetId="27">#REF!</definedName>
    <definedName name="SAN" localSheetId="28">#REF!</definedName>
    <definedName name="SAN" localSheetId="29">#REF!</definedName>
    <definedName name="SAN" localSheetId="6">#REF!</definedName>
    <definedName name="SAN" localSheetId="7">#REF!</definedName>
    <definedName name="SAN" localSheetId="8">#REF!</definedName>
    <definedName name="SAN">#REF!</definedName>
    <definedName name="SASD" localSheetId="23">#REF!</definedName>
    <definedName name="SASD" localSheetId="24">#REF!</definedName>
    <definedName name="SASD" localSheetId="25">#REF!</definedName>
    <definedName name="SASD" localSheetId="26">#REF!</definedName>
    <definedName name="SASD" localSheetId="27">#REF!</definedName>
    <definedName name="SASD" localSheetId="28">#REF!</definedName>
    <definedName name="SASD" localSheetId="29">#REF!</definedName>
    <definedName name="SASD">#REF!</definedName>
    <definedName name="SS" localSheetId="9">#REF!</definedName>
    <definedName name="SS" localSheetId="10">#REF!</definedName>
    <definedName name="SS" localSheetId="11">#REF!</definedName>
    <definedName name="SS" localSheetId="12">#REF!</definedName>
    <definedName name="SS" localSheetId="13">#REF!</definedName>
    <definedName name="SS" localSheetId="14">#REF!</definedName>
    <definedName name="SS" localSheetId="15">#REF!</definedName>
    <definedName name="SS" localSheetId="16">#REF!</definedName>
    <definedName name="SS" localSheetId="17">#REF!</definedName>
    <definedName name="SS" localSheetId="18">#REF!</definedName>
    <definedName name="SS" localSheetId="1">#REF!</definedName>
    <definedName name="SS" localSheetId="19">#REF!</definedName>
    <definedName name="SS" localSheetId="20">#REF!</definedName>
    <definedName name="SS" localSheetId="21">#REF!</definedName>
    <definedName name="SS" localSheetId="22">#REF!</definedName>
    <definedName name="SS" localSheetId="23">#REF!</definedName>
    <definedName name="SS" localSheetId="24">#REF!</definedName>
    <definedName name="SS" localSheetId="25">#REF!</definedName>
    <definedName name="SS" localSheetId="26">#REF!</definedName>
    <definedName name="SS" localSheetId="27">#REF!</definedName>
    <definedName name="SS" localSheetId="28">#REF!</definedName>
    <definedName name="SS" localSheetId="2">#REF!</definedName>
    <definedName name="SS" localSheetId="29">#REF!</definedName>
    <definedName name="SS" localSheetId="3">#REF!</definedName>
    <definedName name="SS" localSheetId="4">#REF!</definedName>
    <definedName name="SS" localSheetId="5">#REF!</definedName>
    <definedName name="SS" localSheetId="6">#REF!</definedName>
    <definedName name="SS" localSheetId="7">#REF!</definedName>
    <definedName name="SS" localSheetId="8">#REF!</definedName>
    <definedName name="SS">#REF!</definedName>
    <definedName name="Y" localSheetId="9">#REF!</definedName>
    <definedName name="Y" localSheetId="10">#REF!</definedName>
    <definedName name="Y" localSheetId="11">#REF!</definedName>
    <definedName name="Y" localSheetId="12">#REF!</definedName>
    <definedName name="Y" localSheetId="13">#REF!</definedName>
    <definedName name="Y" localSheetId="14">#REF!</definedName>
    <definedName name="Y" localSheetId="15">#REF!</definedName>
    <definedName name="Y" localSheetId="16">#REF!</definedName>
    <definedName name="Y" localSheetId="17">#REF!</definedName>
    <definedName name="Y" localSheetId="18">#REF!</definedName>
    <definedName name="Y" localSheetId="19">#REF!</definedName>
    <definedName name="Y" localSheetId="20">#REF!</definedName>
    <definedName name="Y" localSheetId="21">#REF!</definedName>
    <definedName name="Y" localSheetId="22">#REF!</definedName>
    <definedName name="Y" localSheetId="23">#REF!</definedName>
    <definedName name="Y" localSheetId="24">#REF!</definedName>
    <definedName name="Y" localSheetId="25">#REF!</definedName>
    <definedName name="Y" localSheetId="26">#REF!</definedName>
    <definedName name="Y" localSheetId="27">#REF!</definedName>
    <definedName name="Y" localSheetId="28">#REF!</definedName>
    <definedName name="Y" localSheetId="29">#REF!</definedName>
    <definedName name="Y" localSheetId="7">#REF!</definedName>
    <definedName name="Y" localSheetId="8">#REF!</definedName>
    <definedName name="Y">#REF!</definedName>
  </definedNames>
  <calcPr calcId="144525"/>
</workbook>
</file>

<file path=xl/calcChain.xml><?xml version="1.0" encoding="utf-8"?>
<calcChain xmlns="http://schemas.openxmlformats.org/spreadsheetml/2006/main">
  <c r="E32" i="273" l="1"/>
  <c r="AP10" i="273" l="1"/>
  <c r="AP35" i="273" s="1"/>
  <c r="AG10" i="273"/>
  <c r="AG8" i="273" s="1"/>
  <c r="Q10" i="273"/>
  <c r="AR35" i="273"/>
  <c r="AQ34" i="273"/>
  <c r="AH34" i="273"/>
  <c r="V34" i="273"/>
  <c r="R34" i="273"/>
  <c r="K34" i="273"/>
  <c r="J34" i="273"/>
  <c r="I34" i="273"/>
  <c r="G34" i="273"/>
  <c r="E34" i="273"/>
  <c r="AQ33" i="273"/>
  <c r="AH33" i="273"/>
  <c r="V33" i="273"/>
  <c r="R33" i="273"/>
  <c r="T33" i="273" s="1"/>
  <c r="K33" i="273"/>
  <c r="J33" i="273"/>
  <c r="I33" i="273"/>
  <c r="G33" i="273"/>
  <c r="E33" i="273"/>
  <c r="AW32" i="273"/>
  <c r="AQ32" i="273"/>
  <c r="AH32" i="273"/>
  <c r="V32" i="273"/>
  <c r="R32" i="273"/>
  <c r="S32" i="273" s="1"/>
  <c r="K32" i="273"/>
  <c r="J32" i="273"/>
  <c r="I32" i="273"/>
  <c r="G32" i="273"/>
  <c r="AQ31" i="273"/>
  <c r="AH31" i="273"/>
  <c r="V31" i="273"/>
  <c r="R31" i="273"/>
  <c r="S31" i="273" s="1"/>
  <c r="K31" i="273"/>
  <c r="J31" i="273"/>
  <c r="I31" i="273"/>
  <c r="G31" i="273"/>
  <c r="E31" i="273"/>
  <c r="AQ30" i="273"/>
  <c r="AH30" i="273"/>
  <c r="V30" i="273"/>
  <c r="R30" i="273"/>
  <c r="S30" i="273" s="1"/>
  <c r="K30" i="273"/>
  <c r="J30" i="273"/>
  <c r="I30" i="273"/>
  <c r="G30" i="273"/>
  <c r="E30" i="273"/>
  <c r="AQ29" i="273"/>
  <c r="AH29" i="273"/>
  <c r="V29" i="273"/>
  <c r="R29" i="273"/>
  <c r="S29" i="273" s="1"/>
  <c r="K29" i="273"/>
  <c r="J29" i="273"/>
  <c r="I29" i="273"/>
  <c r="G29" i="273"/>
  <c r="E29" i="273"/>
  <c r="AQ28" i="273"/>
  <c r="AH28" i="273"/>
  <c r="V28" i="273"/>
  <c r="R28" i="273"/>
  <c r="S28" i="273" s="1"/>
  <c r="K28" i="273"/>
  <c r="J28" i="273"/>
  <c r="I28" i="273"/>
  <c r="G28" i="273"/>
  <c r="E28" i="273"/>
  <c r="AQ27" i="273"/>
  <c r="AH27" i="273"/>
  <c r="V27" i="273"/>
  <c r="R27" i="273"/>
  <c r="S27" i="273" s="1"/>
  <c r="K27" i="273"/>
  <c r="J27" i="273"/>
  <c r="I27" i="273"/>
  <c r="G27" i="273"/>
  <c r="E27" i="273"/>
  <c r="AQ26" i="273"/>
  <c r="AH26" i="273"/>
  <c r="V26" i="273"/>
  <c r="R26" i="273"/>
  <c r="S26" i="273" s="1"/>
  <c r="K26" i="273"/>
  <c r="J26" i="273"/>
  <c r="I26" i="273"/>
  <c r="G26" i="273"/>
  <c r="E26" i="273"/>
  <c r="AQ25" i="273"/>
  <c r="AH25" i="273"/>
  <c r="V25" i="273"/>
  <c r="R25" i="273"/>
  <c r="S25" i="273" s="1"/>
  <c r="K25" i="273"/>
  <c r="J25" i="273"/>
  <c r="I25" i="273"/>
  <c r="G25" i="273"/>
  <c r="E25" i="273"/>
  <c r="AQ24" i="273"/>
  <c r="AH24" i="273"/>
  <c r="V24" i="273"/>
  <c r="R24" i="273"/>
  <c r="S24" i="273" s="1"/>
  <c r="K24" i="273"/>
  <c r="J24" i="273"/>
  <c r="I24" i="273"/>
  <c r="G24" i="273"/>
  <c r="E24" i="273"/>
  <c r="AQ23" i="273"/>
  <c r="AH23" i="273"/>
  <c r="V23" i="273"/>
  <c r="R23" i="273"/>
  <c r="S23" i="273" s="1"/>
  <c r="K23" i="273"/>
  <c r="J23" i="273"/>
  <c r="I23" i="273"/>
  <c r="G23" i="273"/>
  <c r="E23" i="273"/>
  <c r="AQ22" i="273"/>
  <c r="AH22" i="273"/>
  <c r="V22" i="273"/>
  <c r="R22" i="273"/>
  <c r="S22" i="273" s="1"/>
  <c r="K22" i="273"/>
  <c r="J22" i="273"/>
  <c r="I22" i="273"/>
  <c r="G22" i="273"/>
  <c r="E22" i="273"/>
  <c r="AQ21" i="273"/>
  <c r="AH21" i="273"/>
  <c r="V21" i="273"/>
  <c r="R21" i="273"/>
  <c r="S21" i="273" s="1"/>
  <c r="K21" i="273"/>
  <c r="J21" i="273"/>
  <c r="I21" i="273"/>
  <c r="G21" i="273"/>
  <c r="AQ20" i="273"/>
  <c r="AH20" i="273"/>
  <c r="V20" i="273"/>
  <c r="R20" i="273"/>
  <c r="S20" i="273" s="1"/>
  <c r="J20" i="273"/>
  <c r="K20" i="273" s="1"/>
  <c r="G20" i="273"/>
  <c r="E20" i="273"/>
  <c r="AQ19" i="273"/>
  <c r="AH19" i="273"/>
  <c r="V19" i="273"/>
  <c r="R19" i="273"/>
  <c r="S19" i="273" s="1"/>
  <c r="J19" i="273"/>
  <c r="K19" i="273" s="1"/>
  <c r="G19" i="273"/>
  <c r="E19" i="273"/>
  <c r="AQ18" i="273"/>
  <c r="AH18" i="273"/>
  <c r="V18" i="273"/>
  <c r="R18" i="273"/>
  <c r="S18" i="273" s="1"/>
  <c r="J18" i="273"/>
  <c r="K18" i="273" s="1"/>
  <c r="G18" i="273"/>
  <c r="E18" i="273"/>
  <c r="AQ17" i="273"/>
  <c r="AH17" i="273"/>
  <c r="V17" i="273"/>
  <c r="R17" i="273"/>
  <c r="J17" i="273"/>
  <c r="K17" i="273" s="1"/>
  <c r="G17" i="273"/>
  <c r="E17" i="273"/>
  <c r="AQ16" i="273"/>
  <c r="AH16" i="273"/>
  <c r="V16" i="273"/>
  <c r="R16" i="273"/>
  <c r="J16" i="273"/>
  <c r="K16" i="273" s="1"/>
  <c r="G16" i="273"/>
  <c r="E16" i="273"/>
  <c r="AQ15" i="273"/>
  <c r="AH15" i="273"/>
  <c r="V15" i="273"/>
  <c r="R15" i="273"/>
  <c r="J15" i="273"/>
  <c r="K15" i="273" s="1"/>
  <c r="G15" i="273"/>
  <c r="E15" i="273"/>
  <c r="AQ14" i="273"/>
  <c r="AH14" i="273"/>
  <c r="V14" i="273"/>
  <c r="R14" i="273"/>
  <c r="J14" i="273"/>
  <c r="K14" i="273" s="1"/>
  <c r="G14" i="273"/>
  <c r="E14" i="273"/>
  <c r="AQ13" i="273"/>
  <c r="AH13" i="273"/>
  <c r="V13" i="273"/>
  <c r="R13" i="273"/>
  <c r="J13" i="273"/>
  <c r="K13" i="273" s="1"/>
  <c r="G13" i="273"/>
  <c r="E13" i="273"/>
  <c r="AQ12" i="273"/>
  <c r="AH12" i="273"/>
  <c r="V12" i="273"/>
  <c r="R12" i="273"/>
  <c r="J12" i="273"/>
  <c r="K12" i="273" s="1"/>
  <c r="G12" i="273"/>
  <c r="E12" i="273"/>
  <c r="AH11" i="273"/>
  <c r="V11" i="273"/>
  <c r="J11" i="273"/>
  <c r="K11" i="273" s="1"/>
  <c r="G11" i="273"/>
  <c r="E11" i="273"/>
  <c r="R11" i="273"/>
  <c r="T34" i="273" l="1"/>
  <c r="S17" i="273"/>
  <c r="S16" i="273"/>
  <c r="S15" i="273"/>
  <c r="S14" i="273"/>
  <c r="S13" i="273"/>
  <c r="S12" i="273"/>
  <c r="AH35" i="273"/>
  <c r="AG35" i="273"/>
  <c r="AI34" i="273"/>
  <c r="T20" i="273"/>
  <c r="AI20" i="273" s="1"/>
  <c r="T19" i="273"/>
  <c r="AI19" i="273" s="1"/>
  <c r="T18" i="273"/>
  <c r="AI18" i="273" s="1"/>
  <c r="T17" i="273"/>
  <c r="AI17" i="273" s="1"/>
  <c r="T16" i="273"/>
  <c r="AI16" i="273" s="1"/>
  <c r="T15" i="273"/>
  <c r="AI15" i="273" s="1"/>
  <c r="T14" i="273"/>
  <c r="AI14" i="273" s="1"/>
  <c r="T13" i="273"/>
  <c r="AI13" i="273" s="1"/>
  <c r="T12" i="273"/>
  <c r="AI12" i="273" s="1"/>
  <c r="AI33" i="273"/>
  <c r="R35" i="273"/>
  <c r="T11" i="273"/>
  <c r="S11" i="273"/>
  <c r="AQ11" i="273"/>
  <c r="AQ35" i="273" s="1"/>
  <c r="I11" i="273"/>
  <c r="I12" i="273"/>
  <c r="I13" i="273"/>
  <c r="I14" i="273"/>
  <c r="I15" i="273"/>
  <c r="I16" i="273"/>
  <c r="I17" i="273"/>
  <c r="I18" i="273"/>
  <c r="I19" i="273"/>
  <c r="I20" i="273"/>
  <c r="T21" i="273"/>
  <c r="AI21" i="273" s="1"/>
  <c r="T22" i="273"/>
  <c r="AI22" i="273" s="1"/>
  <c r="T23" i="273"/>
  <c r="AI23" i="273" s="1"/>
  <c r="T24" i="273"/>
  <c r="AI24" i="273" s="1"/>
  <c r="T25" i="273"/>
  <c r="AI25" i="273" s="1"/>
  <c r="T26" i="273"/>
  <c r="AI26" i="273" s="1"/>
  <c r="T27" i="273"/>
  <c r="AI27" i="273" s="1"/>
  <c r="T28" i="273"/>
  <c r="AI28" i="273" s="1"/>
  <c r="T29" i="273"/>
  <c r="AI29" i="273" s="1"/>
  <c r="T30" i="273"/>
  <c r="AI30" i="273" s="1"/>
  <c r="T31" i="273"/>
  <c r="AI31" i="273" s="1"/>
  <c r="T32" i="273"/>
  <c r="AI32" i="273" s="1"/>
  <c r="S33" i="273"/>
  <c r="S34" i="273"/>
  <c r="Q35" i="273"/>
  <c r="S35" i="273" l="1"/>
  <c r="T35" i="273"/>
  <c r="AI35" i="273" s="1"/>
  <c r="AI11" i="273"/>
  <c r="AP10" i="272" l="1"/>
  <c r="AG10" i="272"/>
  <c r="AG35" i="272" s="1"/>
  <c r="Q10" i="272"/>
  <c r="AR35" i="272"/>
  <c r="AQ34" i="272"/>
  <c r="AH34" i="272"/>
  <c r="V34" i="272"/>
  <c r="S34" i="272"/>
  <c r="R34" i="272"/>
  <c r="K34" i="272"/>
  <c r="J34" i="272"/>
  <c r="I34" i="272"/>
  <c r="G34" i="272"/>
  <c r="E34" i="272"/>
  <c r="AQ33" i="272"/>
  <c r="AH33" i="272"/>
  <c r="V33" i="272"/>
  <c r="R33" i="272"/>
  <c r="K33" i="272"/>
  <c r="J33" i="272"/>
  <c r="I33" i="272"/>
  <c r="G33" i="272"/>
  <c r="E33" i="272"/>
  <c r="AW32" i="272"/>
  <c r="AQ32" i="272"/>
  <c r="AH32" i="272"/>
  <c r="V32" i="272"/>
  <c r="R32" i="272"/>
  <c r="J32" i="272"/>
  <c r="I32" i="272" s="1"/>
  <c r="G32" i="272"/>
  <c r="E32" i="272"/>
  <c r="AQ31" i="272"/>
  <c r="AH31" i="272"/>
  <c r="V31" i="272"/>
  <c r="R31" i="272"/>
  <c r="S31" i="272" s="1"/>
  <c r="J31" i="272"/>
  <c r="I31" i="272" s="1"/>
  <c r="G31" i="272"/>
  <c r="E31" i="272"/>
  <c r="AQ30" i="272"/>
  <c r="AH30" i="272"/>
  <c r="V30" i="272"/>
  <c r="R30" i="272"/>
  <c r="S30" i="272" s="1"/>
  <c r="J30" i="272"/>
  <c r="I30" i="272" s="1"/>
  <c r="G30" i="272"/>
  <c r="E30" i="272"/>
  <c r="AQ29" i="272"/>
  <c r="AH29" i="272"/>
  <c r="V29" i="272"/>
  <c r="R29" i="272"/>
  <c r="S29" i="272" s="1"/>
  <c r="J29" i="272"/>
  <c r="I29" i="272" s="1"/>
  <c r="G29" i="272"/>
  <c r="E29" i="272"/>
  <c r="AQ28" i="272"/>
  <c r="AH28" i="272"/>
  <c r="V28" i="272"/>
  <c r="R28" i="272"/>
  <c r="S28" i="272" s="1"/>
  <c r="J28" i="272"/>
  <c r="I28" i="272" s="1"/>
  <c r="G28" i="272"/>
  <c r="E28" i="272"/>
  <c r="AQ27" i="272"/>
  <c r="AH27" i="272"/>
  <c r="V27" i="272"/>
  <c r="R27" i="272"/>
  <c r="S27" i="272" s="1"/>
  <c r="J27" i="272"/>
  <c r="I27" i="272" s="1"/>
  <c r="G27" i="272"/>
  <c r="E27" i="272"/>
  <c r="AQ26" i="272"/>
  <c r="AH26" i="272"/>
  <c r="V26" i="272"/>
  <c r="R26" i="272"/>
  <c r="S26" i="272" s="1"/>
  <c r="J26" i="272"/>
  <c r="I26" i="272" s="1"/>
  <c r="G26" i="272"/>
  <c r="E26" i="272"/>
  <c r="AQ25" i="272"/>
  <c r="AH25" i="272"/>
  <c r="V25" i="272"/>
  <c r="R25" i="272"/>
  <c r="S25" i="272" s="1"/>
  <c r="J25" i="272"/>
  <c r="I25" i="272" s="1"/>
  <c r="G25" i="272"/>
  <c r="E25" i="272"/>
  <c r="AQ24" i="272"/>
  <c r="AH24" i="272"/>
  <c r="V24" i="272"/>
  <c r="R24" i="272"/>
  <c r="S24" i="272" s="1"/>
  <c r="J24" i="272"/>
  <c r="I24" i="272" s="1"/>
  <c r="G24" i="272"/>
  <c r="E24" i="272"/>
  <c r="AQ23" i="272"/>
  <c r="AH23" i="272"/>
  <c r="V23" i="272"/>
  <c r="R23" i="272"/>
  <c r="S23" i="272" s="1"/>
  <c r="J23" i="272"/>
  <c r="I23" i="272" s="1"/>
  <c r="G23" i="272"/>
  <c r="E23" i="272"/>
  <c r="AQ22" i="272"/>
  <c r="AH22" i="272"/>
  <c r="V22" i="272"/>
  <c r="R22" i="272"/>
  <c r="S22" i="272" s="1"/>
  <c r="J22" i="272"/>
  <c r="I22" i="272" s="1"/>
  <c r="G22" i="272"/>
  <c r="E22" i="272"/>
  <c r="AQ21" i="272"/>
  <c r="AH21" i="272"/>
  <c r="V21" i="272"/>
  <c r="R21" i="272"/>
  <c r="S21" i="272" s="1"/>
  <c r="J21" i="272"/>
  <c r="I21" i="272" s="1"/>
  <c r="G21" i="272"/>
  <c r="AQ20" i="272"/>
  <c r="AH20" i="272"/>
  <c r="V20" i="272"/>
  <c r="R20" i="272"/>
  <c r="S20" i="272" s="1"/>
  <c r="J20" i="272"/>
  <c r="I20" i="272" s="1"/>
  <c r="G20" i="272"/>
  <c r="E20" i="272"/>
  <c r="AQ19" i="272"/>
  <c r="AH19" i="272"/>
  <c r="V19" i="272"/>
  <c r="R19" i="272"/>
  <c r="S19" i="272" s="1"/>
  <c r="J19" i="272"/>
  <c r="I19" i="272" s="1"/>
  <c r="G19" i="272"/>
  <c r="E19" i="272"/>
  <c r="AQ18" i="272"/>
  <c r="AH18" i="272"/>
  <c r="V18" i="272"/>
  <c r="R18" i="272"/>
  <c r="S18" i="272" s="1"/>
  <c r="J18" i="272"/>
  <c r="I18" i="272" s="1"/>
  <c r="G18" i="272"/>
  <c r="E18" i="272"/>
  <c r="AQ17" i="272"/>
  <c r="AH17" i="272"/>
  <c r="V17" i="272"/>
  <c r="R17" i="272"/>
  <c r="S17" i="272" s="1"/>
  <c r="J17" i="272"/>
  <c r="I17" i="272" s="1"/>
  <c r="G17" i="272"/>
  <c r="E17" i="272"/>
  <c r="AQ16" i="272"/>
  <c r="AH16" i="272"/>
  <c r="V16" i="272"/>
  <c r="R16" i="272"/>
  <c r="J16" i="272"/>
  <c r="I16" i="272" s="1"/>
  <c r="G16" i="272"/>
  <c r="E16" i="272"/>
  <c r="AQ15" i="272"/>
  <c r="AH15" i="272"/>
  <c r="V15" i="272"/>
  <c r="R15" i="272"/>
  <c r="J15" i="272"/>
  <c r="I15" i="272" s="1"/>
  <c r="G15" i="272"/>
  <c r="E15" i="272"/>
  <c r="AQ14" i="272"/>
  <c r="AH14" i="272"/>
  <c r="V14" i="272"/>
  <c r="R14" i="272"/>
  <c r="J14" i="272"/>
  <c r="I14" i="272" s="1"/>
  <c r="G14" i="272"/>
  <c r="E14" i="272"/>
  <c r="AQ13" i="272"/>
  <c r="AH13" i="272"/>
  <c r="V13" i="272"/>
  <c r="R13" i="272"/>
  <c r="J13" i="272"/>
  <c r="I13" i="272" s="1"/>
  <c r="G13" i="272"/>
  <c r="E13" i="272"/>
  <c r="AQ12" i="272"/>
  <c r="AH12" i="272"/>
  <c r="V12" i="272"/>
  <c r="R12" i="272"/>
  <c r="J12" i="272"/>
  <c r="I12" i="272" s="1"/>
  <c r="G12" i="272"/>
  <c r="E12" i="272"/>
  <c r="V11" i="272"/>
  <c r="J11" i="272"/>
  <c r="I11" i="272" s="1"/>
  <c r="G11" i="272"/>
  <c r="E11" i="272"/>
  <c r="AP35" i="272"/>
  <c r="Q35" i="272"/>
  <c r="T34" i="272" l="1"/>
  <c r="AI34" i="272"/>
  <c r="T33" i="272"/>
  <c r="AI33" i="272"/>
  <c r="S33" i="272"/>
  <c r="S32" i="272"/>
  <c r="T32" i="272"/>
  <c r="AI32" i="272" s="1"/>
  <c r="T31" i="272"/>
  <c r="AI31" i="272" s="1"/>
  <c r="T29" i="272"/>
  <c r="AI29" i="272" s="1"/>
  <c r="T30" i="272"/>
  <c r="AI30" i="272" s="1"/>
  <c r="T28" i="272"/>
  <c r="AI28" i="272" s="1"/>
  <c r="T27" i="272"/>
  <c r="AI27" i="272" s="1"/>
  <c r="T26" i="272"/>
  <c r="AI26" i="272" s="1"/>
  <c r="T25" i="272"/>
  <c r="AI25" i="272" s="1"/>
  <c r="T24" i="272"/>
  <c r="AI24" i="272" s="1"/>
  <c r="T23" i="272"/>
  <c r="AI23" i="272" s="1"/>
  <c r="T22" i="272"/>
  <c r="AI22" i="272" s="1"/>
  <c r="T21" i="272"/>
  <c r="AI21" i="272" s="1"/>
  <c r="T20" i="272"/>
  <c r="AI20" i="272" s="1"/>
  <c r="T19" i="272"/>
  <c r="AI19" i="272" s="1"/>
  <c r="S16" i="272"/>
  <c r="T15" i="272"/>
  <c r="S15" i="272"/>
  <c r="T14" i="272"/>
  <c r="S14" i="272"/>
  <c r="S13" i="272"/>
  <c r="T12" i="272"/>
  <c r="T13" i="272"/>
  <c r="AI13" i="272" s="1"/>
  <c r="AG8" i="272"/>
  <c r="AI12" i="272"/>
  <c r="AI14" i="272"/>
  <c r="AI15" i="272"/>
  <c r="S12" i="272"/>
  <c r="T16" i="272"/>
  <c r="AI16" i="272" s="1"/>
  <c r="T17" i="272"/>
  <c r="AI17" i="272" s="1"/>
  <c r="T18" i="272"/>
  <c r="AI18" i="272" s="1"/>
  <c r="AQ11" i="272"/>
  <c r="AQ35" i="272" s="1"/>
  <c r="K11" i="272"/>
  <c r="K12" i="272"/>
  <c r="K13" i="272"/>
  <c r="K17" i="272"/>
  <c r="K18" i="272"/>
  <c r="K21" i="272"/>
  <c r="K23" i="272"/>
  <c r="K24" i="272"/>
  <c r="K26" i="272"/>
  <c r="K29" i="272"/>
  <c r="K30" i="272"/>
  <c r="K31" i="272"/>
  <c r="K32" i="272"/>
  <c r="R11" i="272"/>
  <c r="AH11" i="272"/>
  <c r="K14" i="272"/>
  <c r="K15" i="272"/>
  <c r="K16" i="272"/>
  <c r="K19" i="272"/>
  <c r="K20" i="272"/>
  <c r="K22" i="272"/>
  <c r="K25" i="272"/>
  <c r="K27" i="272"/>
  <c r="K28" i="272"/>
  <c r="AP10" i="271"/>
  <c r="AG10" i="271"/>
  <c r="Q10" i="271"/>
  <c r="AH35" i="272" l="1"/>
  <c r="R35" i="272"/>
  <c r="S11" i="272"/>
  <c r="S35" i="272" s="1"/>
  <c r="T11" i="272"/>
  <c r="T35" i="272" s="1"/>
  <c r="AI11" i="272" l="1"/>
  <c r="AI35" i="272"/>
  <c r="AR35" i="271"/>
  <c r="AQ34" i="271"/>
  <c r="AH34" i="271"/>
  <c r="V34" i="271"/>
  <c r="R34" i="271"/>
  <c r="J34" i="271"/>
  <c r="K34" i="271" s="1"/>
  <c r="I34" i="271"/>
  <c r="G34" i="271"/>
  <c r="E34" i="271"/>
  <c r="AQ33" i="271"/>
  <c r="AH33" i="271"/>
  <c r="V33" i="271"/>
  <c r="R33" i="271"/>
  <c r="J33" i="271"/>
  <c r="K33" i="271" s="1"/>
  <c r="I33" i="271"/>
  <c r="G33" i="271"/>
  <c r="E33" i="271"/>
  <c r="AW32" i="271"/>
  <c r="AQ32" i="271"/>
  <c r="AH32" i="271"/>
  <c r="V32" i="271"/>
  <c r="R32" i="271"/>
  <c r="T32" i="271" s="1"/>
  <c r="K32" i="271"/>
  <c r="J32" i="271"/>
  <c r="I32" i="271"/>
  <c r="G32" i="271"/>
  <c r="E32" i="271"/>
  <c r="AQ31" i="271"/>
  <c r="AH31" i="271"/>
  <c r="V31" i="271"/>
  <c r="R31" i="271"/>
  <c r="T31" i="271" s="1"/>
  <c r="K31" i="271"/>
  <c r="J31" i="271"/>
  <c r="I31" i="271"/>
  <c r="G31" i="271"/>
  <c r="E31" i="271"/>
  <c r="AQ30" i="271"/>
  <c r="AH30" i="271"/>
  <c r="V30" i="271"/>
  <c r="R30" i="271"/>
  <c r="T30" i="271" s="1"/>
  <c r="K30" i="271"/>
  <c r="J30" i="271"/>
  <c r="I30" i="271"/>
  <c r="G30" i="271"/>
  <c r="E30" i="271"/>
  <c r="AQ29" i="271"/>
  <c r="AH29" i="271"/>
  <c r="V29" i="271"/>
  <c r="R29" i="271"/>
  <c r="T29" i="271" s="1"/>
  <c r="K29" i="271"/>
  <c r="J29" i="271"/>
  <c r="I29" i="271"/>
  <c r="G29" i="271"/>
  <c r="E29" i="271"/>
  <c r="AQ28" i="271"/>
  <c r="AH28" i="271"/>
  <c r="V28" i="271"/>
  <c r="R28" i="271"/>
  <c r="T28" i="271" s="1"/>
  <c r="K28" i="271"/>
  <c r="J28" i="271"/>
  <c r="I28" i="271"/>
  <c r="G28" i="271"/>
  <c r="E28" i="271"/>
  <c r="AQ27" i="271"/>
  <c r="AH27" i="271"/>
  <c r="V27" i="271"/>
  <c r="R27" i="271"/>
  <c r="T27" i="271" s="1"/>
  <c r="K27" i="271"/>
  <c r="J27" i="271"/>
  <c r="I27" i="271"/>
  <c r="G27" i="271"/>
  <c r="E27" i="271"/>
  <c r="AQ26" i="271"/>
  <c r="AH26" i="271"/>
  <c r="V26" i="271"/>
  <c r="R26" i="271"/>
  <c r="S26" i="271" s="1"/>
  <c r="K26" i="271"/>
  <c r="J26" i="271"/>
  <c r="I26" i="271"/>
  <c r="G26" i="271"/>
  <c r="E26" i="271"/>
  <c r="AQ25" i="271"/>
  <c r="AH25" i="271"/>
  <c r="V25" i="271"/>
  <c r="R25" i="271"/>
  <c r="S25" i="271" s="1"/>
  <c r="K25" i="271"/>
  <c r="J25" i="271"/>
  <c r="I25" i="271"/>
  <c r="G25" i="271"/>
  <c r="E25" i="271"/>
  <c r="AQ24" i="271"/>
  <c r="AH24" i="271"/>
  <c r="V24" i="271"/>
  <c r="T24" i="271"/>
  <c r="R24" i="271"/>
  <c r="S24" i="271" s="1"/>
  <c r="K24" i="271"/>
  <c r="J24" i="271"/>
  <c r="I24" i="271"/>
  <c r="G24" i="271"/>
  <c r="E24" i="271"/>
  <c r="AQ23" i="271"/>
  <c r="AH23" i="271"/>
  <c r="V23" i="271"/>
  <c r="R23" i="271"/>
  <c r="S23" i="271" s="1"/>
  <c r="K23" i="271"/>
  <c r="J23" i="271"/>
  <c r="I23" i="271"/>
  <c r="G23" i="271"/>
  <c r="E23" i="271"/>
  <c r="AQ22" i="271"/>
  <c r="AH22" i="271"/>
  <c r="V22" i="271"/>
  <c r="R22" i="271"/>
  <c r="S22" i="271" s="1"/>
  <c r="K22" i="271"/>
  <c r="J22" i="271"/>
  <c r="I22" i="271"/>
  <c r="G22" i="271"/>
  <c r="E22" i="271"/>
  <c r="AQ21" i="271"/>
  <c r="AH21" i="271"/>
  <c r="V21" i="271"/>
  <c r="R21" i="271"/>
  <c r="S21" i="271" s="1"/>
  <c r="K21" i="271"/>
  <c r="J21" i="271"/>
  <c r="I21" i="271"/>
  <c r="G21" i="271"/>
  <c r="E21" i="271"/>
  <c r="AQ20" i="271"/>
  <c r="AH20" i="271"/>
  <c r="V20" i="271"/>
  <c r="R20" i="271"/>
  <c r="S20" i="271" s="1"/>
  <c r="K20" i="271"/>
  <c r="J20" i="271"/>
  <c r="I20" i="271"/>
  <c r="G20" i="271"/>
  <c r="E20" i="271"/>
  <c r="AQ19" i="271"/>
  <c r="AH19" i="271"/>
  <c r="V19" i="271"/>
  <c r="R19" i="271"/>
  <c r="S19" i="271" s="1"/>
  <c r="K19" i="271"/>
  <c r="J19" i="271"/>
  <c r="I19" i="271"/>
  <c r="G19" i="271"/>
  <c r="E19" i="271"/>
  <c r="AQ18" i="271"/>
  <c r="AH18" i="271"/>
  <c r="V18" i="271"/>
  <c r="R18" i="271"/>
  <c r="T18" i="271" s="1"/>
  <c r="K18" i="271"/>
  <c r="J18" i="271"/>
  <c r="I18" i="271"/>
  <c r="G18" i="271"/>
  <c r="E18" i="271"/>
  <c r="AQ17" i="271"/>
  <c r="AH17" i="271"/>
  <c r="V17" i="271"/>
  <c r="R17" i="271"/>
  <c r="K17" i="271"/>
  <c r="J17" i="271"/>
  <c r="I17" i="271"/>
  <c r="G17" i="271"/>
  <c r="E17" i="271"/>
  <c r="AQ16" i="271"/>
  <c r="AH16" i="271"/>
  <c r="V16" i="271"/>
  <c r="R16" i="271"/>
  <c r="K16" i="271"/>
  <c r="J16" i="271"/>
  <c r="I16" i="271"/>
  <c r="G16" i="271"/>
  <c r="E16" i="271"/>
  <c r="AQ15" i="271"/>
  <c r="AH15" i="271"/>
  <c r="V15" i="271"/>
  <c r="R15" i="271"/>
  <c r="K15" i="271"/>
  <c r="J15" i="271"/>
  <c r="I15" i="271"/>
  <c r="G15" i="271"/>
  <c r="E15" i="271"/>
  <c r="AQ14" i="271"/>
  <c r="AH14" i="271"/>
  <c r="V14" i="271"/>
  <c r="R14" i="271"/>
  <c r="K14" i="271"/>
  <c r="J14" i="271"/>
  <c r="I14" i="271"/>
  <c r="G14" i="271"/>
  <c r="E14" i="271"/>
  <c r="AQ13" i="271"/>
  <c r="AH13" i="271"/>
  <c r="V13" i="271"/>
  <c r="R13" i="271"/>
  <c r="K13" i="271"/>
  <c r="J13" i="271"/>
  <c r="I13" i="271"/>
  <c r="G13" i="271"/>
  <c r="E13" i="271"/>
  <c r="AQ12" i="271"/>
  <c r="AH12" i="271"/>
  <c r="V12" i="271"/>
  <c r="R12" i="271"/>
  <c r="K12" i="271"/>
  <c r="J12" i="271"/>
  <c r="I12" i="271"/>
  <c r="G12" i="271"/>
  <c r="E12" i="271"/>
  <c r="V11" i="271"/>
  <c r="K11" i="271"/>
  <c r="J11" i="271"/>
  <c r="I11" i="271"/>
  <c r="G11" i="271"/>
  <c r="E11" i="271"/>
  <c r="AP35" i="271"/>
  <c r="AG35" i="271"/>
  <c r="Q35" i="271"/>
  <c r="AG8" i="271"/>
  <c r="T34" i="271" l="1"/>
  <c r="T33" i="271"/>
  <c r="AI32" i="271"/>
  <c r="AI28" i="271"/>
  <c r="T25" i="271"/>
  <c r="AI25" i="271" s="1"/>
  <c r="T23" i="271"/>
  <c r="AI23" i="271" s="1"/>
  <c r="T22" i="271"/>
  <c r="AI22" i="271" s="1"/>
  <c r="T21" i="271"/>
  <c r="AI21" i="271" s="1"/>
  <c r="T20" i="271"/>
  <c r="T19" i="271"/>
  <c r="AI19" i="271" s="1"/>
  <c r="T17" i="271"/>
  <c r="T16" i="271"/>
  <c r="AI16" i="271"/>
  <c r="T15" i="271"/>
  <c r="AI15" i="271"/>
  <c r="T14" i="271"/>
  <c r="T13" i="271"/>
  <c r="T12" i="271"/>
  <c r="AI29" i="271"/>
  <c r="AI30" i="271"/>
  <c r="AI20" i="271"/>
  <c r="AI24" i="271"/>
  <c r="AI27" i="271"/>
  <c r="AI31" i="271"/>
  <c r="AI13" i="271"/>
  <c r="AI17" i="271"/>
  <c r="AI14" i="271"/>
  <c r="AI18" i="271"/>
  <c r="AI12" i="271"/>
  <c r="T26" i="271"/>
  <c r="AI26" i="271" s="1"/>
  <c r="S27" i="271"/>
  <c r="S28" i="271"/>
  <c r="S29" i="271"/>
  <c r="S30" i="271"/>
  <c r="S31" i="271"/>
  <c r="S32" i="271"/>
  <c r="AI33" i="271"/>
  <c r="AI34" i="271"/>
  <c r="S14" i="271"/>
  <c r="S15" i="271"/>
  <c r="S16" i="271"/>
  <c r="S17" i="271"/>
  <c r="S18" i="271"/>
  <c r="S13" i="271"/>
  <c r="S12" i="271"/>
  <c r="AQ11" i="271"/>
  <c r="AQ35" i="271" s="1"/>
  <c r="S33" i="271"/>
  <c r="S34" i="271"/>
  <c r="R11" i="271"/>
  <c r="AH11" i="271"/>
  <c r="R35" i="271" l="1"/>
  <c r="T11" i="271"/>
  <c r="T35" i="271" s="1"/>
  <c r="S11" i="271"/>
  <c r="S35" i="271" s="1"/>
  <c r="AH35" i="271"/>
  <c r="AI35" i="271" l="1"/>
  <c r="AI11" i="271"/>
  <c r="AP10" i="270" l="1"/>
  <c r="AG10" i="270"/>
  <c r="Q10" i="270"/>
  <c r="Q35" i="270" s="1"/>
  <c r="AR35" i="270"/>
  <c r="AQ34" i="270"/>
  <c r="AH34" i="270"/>
  <c r="V34" i="270"/>
  <c r="R34" i="270"/>
  <c r="J34" i="270"/>
  <c r="K34" i="270" s="1"/>
  <c r="I34" i="270"/>
  <c r="G34" i="270"/>
  <c r="E34" i="270"/>
  <c r="AQ33" i="270"/>
  <c r="AH33" i="270"/>
  <c r="V33" i="270"/>
  <c r="R33" i="270"/>
  <c r="J33" i="270"/>
  <c r="K33" i="270" s="1"/>
  <c r="I33" i="270"/>
  <c r="G33" i="270"/>
  <c r="E33" i="270"/>
  <c r="AW32" i="270"/>
  <c r="AQ32" i="270"/>
  <c r="AH32" i="270"/>
  <c r="V32" i="270"/>
  <c r="R32" i="270"/>
  <c r="S32" i="270" s="1"/>
  <c r="J32" i="270"/>
  <c r="I32" i="270" s="1"/>
  <c r="G32" i="270"/>
  <c r="E32" i="270"/>
  <c r="AQ31" i="270"/>
  <c r="AH31" i="270"/>
  <c r="V31" i="270"/>
  <c r="R31" i="270"/>
  <c r="S31" i="270" s="1"/>
  <c r="J31" i="270"/>
  <c r="I31" i="270" s="1"/>
  <c r="G31" i="270"/>
  <c r="E31" i="270"/>
  <c r="AQ30" i="270"/>
  <c r="AH30" i="270"/>
  <c r="V30" i="270"/>
  <c r="R30" i="270"/>
  <c r="T30" i="270" s="1"/>
  <c r="J30" i="270"/>
  <c r="I30" i="270" s="1"/>
  <c r="G30" i="270"/>
  <c r="E30" i="270"/>
  <c r="AQ29" i="270"/>
  <c r="AH29" i="270"/>
  <c r="V29" i="270"/>
  <c r="R29" i="270"/>
  <c r="S29" i="270" s="1"/>
  <c r="J29" i="270"/>
  <c r="I29" i="270" s="1"/>
  <c r="G29" i="270"/>
  <c r="E29" i="270"/>
  <c r="AQ28" i="270"/>
  <c r="AH28" i="270"/>
  <c r="V28" i="270"/>
  <c r="R28" i="270"/>
  <c r="S28" i="270" s="1"/>
  <c r="J28" i="270"/>
  <c r="I28" i="270" s="1"/>
  <c r="G28" i="270"/>
  <c r="E28" i="270"/>
  <c r="AQ27" i="270"/>
  <c r="AH27" i="270"/>
  <c r="V27" i="270"/>
  <c r="R27" i="270"/>
  <c r="S27" i="270" s="1"/>
  <c r="J27" i="270"/>
  <c r="I27" i="270" s="1"/>
  <c r="G27" i="270"/>
  <c r="E27" i="270"/>
  <c r="AQ26" i="270"/>
  <c r="AH26" i="270"/>
  <c r="V26" i="270"/>
  <c r="R26" i="270"/>
  <c r="S26" i="270" s="1"/>
  <c r="J26" i="270"/>
  <c r="I26" i="270" s="1"/>
  <c r="G26" i="270"/>
  <c r="E26" i="270"/>
  <c r="AQ25" i="270"/>
  <c r="AH25" i="270"/>
  <c r="V25" i="270"/>
  <c r="R25" i="270"/>
  <c r="S25" i="270" s="1"/>
  <c r="J25" i="270"/>
  <c r="I25" i="270" s="1"/>
  <c r="G25" i="270"/>
  <c r="E25" i="270"/>
  <c r="AQ24" i="270"/>
  <c r="AH24" i="270"/>
  <c r="V24" i="270"/>
  <c r="R24" i="270"/>
  <c r="S24" i="270" s="1"/>
  <c r="J24" i="270"/>
  <c r="I24" i="270" s="1"/>
  <c r="G24" i="270"/>
  <c r="E24" i="270"/>
  <c r="AQ23" i="270"/>
  <c r="AH23" i="270"/>
  <c r="V23" i="270"/>
  <c r="R23" i="270"/>
  <c r="S23" i="270" s="1"/>
  <c r="J23" i="270"/>
  <c r="I23" i="270" s="1"/>
  <c r="G23" i="270"/>
  <c r="E23" i="270"/>
  <c r="AQ22" i="270"/>
  <c r="AH22" i="270"/>
  <c r="V22" i="270"/>
  <c r="R22" i="270"/>
  <c r="S22" i="270" s="1"/>
  <c r="J22" i="270"/>
  <c r="I22" i="270" s="1"/>
  <c r="G22" i="270"/>
  <c r="E22" i="270"/>
  <c r="AQ21" i="270"/>
  <c r="AH21" i="270"/>
  <c r="V21" i="270"/>
  <c r="R21" i="270"/>
  <c r="S21" i="270" s="1"/>
  <c r="J21" i="270"/>
  <c r="I21" i="270" s="1"/>
  <c r="G21" i="270"/>
  <c r="E21" i="270"/>
  <c r="AQ20" i="270"/>
  <c r="AH20" i="270"/>
  <c r="V20" i="270"/>
  <c r="R20" i="270"/>
  <c r="S20" i="270" s="1"/>
  <c r="J20" i="270"/>
  <c r="I20" i="270" s="1"/>
  <c r="G20" i="270"/>
  <c r="E20" i="270"/>
  <c r="AQ19" i="270"/>
  <c r="AH19" i="270"/>
  <c r="V19" i="270"/>
  <c r="R19" i="270"/>
  <c r="S19" i="270" s="1"/>
  <c r="J19" i="270"/>
  <c r="I19" i="270" s="1"/>
  <c r="G19" i="270"/>
  <c r="E19" i="270"/>
  <c r="AQ18" i="270"/>
  <c r="AH18" i="270"/>
  <c r="V18" i="270"/>
  <c r="R18" i="270"/>
  <c r="S18" i="270" s="1"/>
  <c r="J18" i="270"/>
  <c r="I18" i="270" s="1"/>
  <c r="G18" i="270"/>
  <c r="E18" i="270"/>
  <c r="AQ17" i="270"/>
  <c r="AH17" i="270"/>
  <c r="V17" i="270"/>
  <c r="R17" i="270"/>
  <c r="S17" i="270" s="1"/>
  <c r="J17" i="270"/>
  <c r="I17" i="270" s="1"/>
  <c r="G17" i="270"/>
  <c r="E17" i="270"/>
  <c r="AQ16" i="270"/>
  <c r="AH16" i="270"/>
  <c r="V16" i="270"/>
  <c r="R16" i="270"/>
  <c r="S16" i="270" s="1"/>
  <c r="J16" i="270"/>
  <c r="I16" i="270" s="1"/>
  <c r="G16" i="270"/>
  <c r="E16" i="270"/>
  <c r="AQ15" i="270"/>
  <c r="AH15" i="270"/>
  <c r="V15" i="270"/>
  <c r="R15" i="270"/>
  <c r="S15" i="270" s="1"/>
  <c r="J15" i="270"/>
  <c r="I15" i="270" s="1"/>
  <c r="G15" i="270"/>
  <c r="E15" i="270"/>
  <c r="AQ14" i="270"/>
  <c r="AH14" i="270"/>
  <c r="V14" i="270"/>
  <c r="R14" i="270"/>
  <c r="S14" i="270" s="1"/>
  <c r="J14" i="270"/>
  <c r="I14" i="270" s="1"/>
  <c r="G14" i="270"/>
  <c r="E14" i="270"/>
  <c r="AQ13" i="270"/>
  <c r="AH13" i="270"/>
  <c r="V13" i="270"/>
  <c r="R13" i="270"/>
  <c r="S13" i="270" s="1"/>
  <c r="J13" i="270"/>
  <c r="I13" i="270" s="1"/>
  <c r="G13" i="270"/>
  <c r="E13" i="270"/>
  <c r="AQ12" i="270"/>
  <c r="AH12" i="270"/>
  <c r="V12" i="270"/>
  <c r="R12" i="270"/>
  <c r="S12" i="270" s="1"/>
  <c r="J12" i="270"/>
  <c r="I12" i="270" s="1"/>
  <c r="G12" i="270"/>
  <c r="E12" i="270"/>
  <c r="V11" i="270"/>
  <c r="J11" i="270"/>
  <c r="I11" i="270" s="1"/>
  <c r="G11" i="270"/>
  <c r="E11" i="270"/>
  <c r="AQ11" i="270"/>
  <c r="AG35" i="270"/>
  <c r="AG8" i="270"/>
  <c r="T34" i="270" l="1"/>
  <c r="T33" i="270"/>
  <c r="AI30" i="270"/>
  <c r="AQ35" i="270"/>
  <c r="AI33" i="270"/>
  <c r="AI34" i="270"/>
  <c r="S34" i="270"/>
  <c r="T32" i="270"/>
  <c r="AI32" i="270" s="1"/>
  <c r="T31" i="270"/>
  <c r="AI31" i="270" s="1"/>
  <c r="T22" i="270"/>
  <c r="AI22" i="270" s="1"/>
  <c r="T23" i="270"/>
  <c r="AI23" i="270" s="1"/>
  <c r="T24" i="270"/>
  <c r="AI24" i="270" s="1"/>
  <c r="T25" i="270"/>
  <c r="AI25" i="270" s="1"/>
  <c r="T26" i="270"/>
  <c r="AI26" i="270" s="1"/>
  <c r="T27" i="270"/>
  <c r="AI27" i="270" s="1"/>
  <c r="T28" i="270"/>
  <c r="AI28" i="270" s="1"/>
  <c r="T29" i="270"/>
  <c r="AI29" i="270" s="1"/>
  <c r="S30" i="270"/>
  <c r="S33" i="270"/>
  <c r="T13" i="270"/>
  <c r="AI13" i="270" s="1"/>
  <c r="T14" i="270"/>
  <c r="AI14" i="270" s="1"/>
  <c r="T15" i="270"/>
  <c r="AI15" i="270" s="1"/>
  <c r="T16" i="270"/>
  <c r="AI16" i="270" s="1"/>
  <c r="T17" i="270"/>
  <c r="AI17" i="270" s="1"/>
  <c r="T18" i="270"/>
  <c r="AI18" i="270" s="1"/>
  <c r="T19" i="270"/>
  <c r="AI19" i="270" s="1"/>
  <c r="T20" i="270"/>
  <c r="AI20" i="270" s="1"/>
  <c r="T21" i="270"/>
  <c r="AI21" i="270" s="1"/>
  <c r="T12" i="270"/>
  <c r="AI12" i="270" s="1"/>
  <c r="AP35" i="270"/>
  <c r="K12" i="270"/>
  <c r="K13" i="270"/>
  <c r="K16" i="270"/>
  <c r="K18" i="270"/>
  <c r="K21" i="270"/>
  <c r="K22" i="270"/>
  <c r="K25" i="270"/>
  <c r="K26" i="270"/>
  <c r="K30" i="270"/>
  <c r="K31" i="270"/>
  <c r="R11" i="270"/>
  <c r="AH11" i="270"/>
  <c r="K11" i="270"/>
  <c r="K14" i="270"/>
  <c r="K15" i="270"/>
  <c r="K17" i="270"/>
  <c r="K19" i="270"/>
  <c r="K20" i="270"/>
  <c r="K23" i="270"/>
  <c r="K24" i="270"/>
  <c r="K27" i="270"/>
  <c r="K28" i="270"/>
  <c r="K29" i="270"/>
  <c r="K32" i="270"/>
  <c r="AQ34" i="269"/>
  <c r="R35" i="270" l="1"/>
  <c r="S11" i="270"/>
  <c r="S35" i="270" s="1"/>
  <c r="T11" i="270"/>
  <c r="T35" i="270" s="1"/>
  <c r="AH35" i="270"/>
  <c r="AI11" i="270"/>
  <c r="AI35" i="270" l="1"/>
  <c r="AP10" i="269" l="1"/>
  <c r="AG10" i="269"/>
  <c r="AG8" i="269" s="1"/>
  <c r="Q10" i="269"/>
  <c r="R11" i="269" s="1"/>
  <c r="AR35" i="269"/>
  <c r="AP35" i="269"/>
  <c r="Q35" i="269"/>
  <c r="AH34" i="269"/>
  <c r="V34" i="269"/>
  <c r="R34" i="269"/>
  <c r="J34" i="269"/>
  <c r="I34" i="269" s="1"/>
  <c r="G34" i="269"/>
  <c r="E34" i="269"/>
  <c r="AQ33" i="269"/>
  <c r="AH33" i="269"/>
  <c r="V33" i="269"/>
  <c r="R33" i="269"/>
  <c r="K33" i="269"/>
  <c r="J33" i="269"/>
  <c r="I33" i="269" s="1"/>
  <c r="G33" i="269"/>
  <c r="E33" i="269"/>
  <c r="AW32" i="269"/>
  <c r="AQ32" i="269"/>
  <c r="AH32" i="269"/>
  <c r="V32" i="269"/>
  <c r="R32" i="269"/>
  <c r="T32" i="269" s="1"/>
  <c r="J32" i="269"/>
  <c r="K32" i="269" s="1"/>
  <c r="I32" i="269"/>
  <c r="G32" i="269"/>
  <c r="E32" i="269"/>
  <c r="AQ31" i="269"/>
  <c r="AH31" i="269"/>
  <c r="V31" i="269"/>
  <c r="R31" i="269"/>
  <c r="T31" i="269" s="1"/>
  <c r="J31" i="269"/>
  <c r="K31" i="269" s="1"/>
  <c r="I31" i="269"/>
  <c r="G31" i="269"/>
  <c r="E31" i="269"/>
  <c r="AQ30" i="269"/>
  <c r="AH30" i="269"/>
  <c r="V30" i="269"/>
  <c r="R30" i="269"/>
  <c r="S30" i="269" s="1"/>
  <c r="K30" i="269"/>
  <c r="J30" i="269"/>
  <c r="I30" i="269"/>
  <c r="G30" i="269"/>
  <c r="E30" i="269"/>
  <c r="AQ29" i="269"/>
  <c r="AH29" i="269"/>
  <c r="V29" i="269"/>
  <c r="R29" i="269"/>
  <c r="S29" i="269" s="1"/>
  <c r="J29" i="269"/>
  <c r="I29" i="269" s="1"/>
  <c r="G29" i="269"/>
  <c r="E29" i="269"/>
  <c r="AQ28" i="269"/>
  <c r="AH28" i="269"/>
  <c r="V28" i="269"/>
  <c r="R28" i="269"/>
  <c r="T28" i="269" s="1"/>
  <c r="K28" i="269"/>
  <c r="J28" i="269"/>
  <c r="I28" i="269"/>
  <c r="G28" i="269"/>
  <c r="E28" i="269"/>
  <c r="AQ27" i="269"/>
  <c r="AH27" i="269"/>
  <c r="V27" i="269"/>
  <c r="R27" i="269"/>
  <c r="T27" i="269" s="1"/>
  <c r="AI27" i="269" s="1"/>
  <c r="J27" i="269"/>
  <c r="K27" i="269" s="1"/>
  <c r="I27" i="269"/>
  <c r="G27" i="269"/>
  <c r="E27" i="269"/>
  <c r="AQ26" i="269"/>
  <c r="AH26" i="269"/>
  <c r="V26" i="269"/>
  <c r="R26" i="269"/>
  <c r="S26" i="269" s="1"/>
  <c r="J26" i="269"/>
  <c r="I26" i="269" s="1"/>
  <c r="G26" i="269"/>
  <c r="E26" i="269"/>
  <c r="AQ25" i="269"/>
  <c r="AH25" i="269"/>
  <c r="V25" i="269"/>
  <c r="R25" i="269"/>
  <c r="S25" i="269" s="1"/>
  <c r="J25" i="269"/>
  <c r="K25" i="269" s="1"/>
  <c r="I25" i="269"/>
  <c r="G25" i="269"/>
  <c r="E25" i="269"/>
  <c r="AQ24" i="269"/>
  <c r="AH24" i="269"/>
  <c r="V24" i="269"/>
  <c r="R24" i="269"/>
  <c r="S24" i="269" s="1"/>
  <c r="J24" i="269"/>
  <c r="I24" i="269" s="1"/>
  <c r="G24" i="269"/>
  <c r="E24" i="269"/>
  <c r="AQ23" i="269"/>
  <c r="AH23" i="269"/>
  <c r="V23" i="269"/>
  <c r="R23" i="269"/>
  <c r="T23" i="269" s="1"/>
  <c r="J23" i="269"/>
  <c r="K23" i="269" s="1"/>
  <c r="I23" i="269"/>
  <c r="G23" i="269"/>
  <c r="E23" i="269"/>
  <c r="AQ22" i="269"/>
  <c r="AH22" i="269"/>
  <c r="V22" i="269"/>
  <c r="R22" i="269"/>
  <c r="T22" i="269" s="1"/>
  <c r="J22" i="269"/>
  <c r="K22" i="269" s="1"/>
  <c r="I22" i="269"/>
  <c r="G22" i="269"/>
  <c r="E22" i="269"/>
  <c r="AQ21" i="269"/>
  <c r="AH21" i="269"/>
  <c r="V21" i="269"/>
  <c r="R21" i="269"/>
  <c r="T21" i="269" s="1"/>
  <c r="K21" i="269"/>
  <c r="J21" i="269"/>
  <c r="I21" i="269"/>
  <c r="G21" i="269"/>
  <c r="E21" i="269"/>
  <c r="AQ20" i="269"/>
  <c r="AH20" i="269"/>
  <c r="V20" i="269"/>
  <c r="R20" i="269"/>
  <c r="S20" i="269" s="1"/>
  <c r="J20" i="269"/>
  <c r="I20" i="269" s="1"/>
  <c r="G20" i="269"/>
  <c r="E20" i="269"/>
  <c r="AQ19" i="269"/>
  <c r="AH19" i="269"/>
  <c r="V19" i="269"/>
  <c r="R19" i="269"/>
  <c r="T19" i="269" s="1"/>
  <c r="J19" i="269"/>
  <c r="K19" i="269" s="1"/>
  <c r="I19" i="269"/>
  <c r="G19" i="269"/>
  <c r="E19" i="269"/>
  <c r="AQ18" i="269"/>
  <c r="AH18" i="269"/>
  <c r="V18" i="269"/>
  <c r="R18" i="269"/>
  <c r="T18" i="269" s="1"/>
  <c r="J18" i="269"/>
  <c r="K18" i="269" s="1"/>
  <c r="I18" i="269"/>
  <c r="G18" i="269"/>
  <c r="E18" i="269"/>
  <c r="AQ17" i="269"/>
  <c r="AH17" i="269"/>
  <c r="V17" i="269"/>
  <c r="R17" i="269"/>
  <c r="J17" i="269"/>
  <c r="K17" i="269" s="1"/>
  <c r="I17" i="269"/>
  <c r="G17" i="269"/>
  <c r="E17" i="269"/>
  <c r="AQ16" i="269"/>
  <c r="AH16" i="269"/>
  <c r="V16" i="269"/>
  <c r="R16" i="269"/>
  <c r="K16" i="269"/>
  <c r="J16" i="269"/>
  <c r="I16" i="269"/>
  <c r="G16" i="269"/>
  <c r="E16" i="269"/>
  <c r="AQ15" i="269"/>
  <c r="AH15" i="269"/>
  <c r="V15" i="269"/>
  <c r="R15" i="269"/>
  <c r="J15" i="269"/>
  <c r="K15" i="269" s="1"/>
  <c r="I15" i="269"/>
  <c r="G15" i="269"/>
  <c r="E15" i="269"/>
  <c r="AQ14" i="269"/>
  <c r="AH14" i="269"/>
  <c r="V14" i="269"/>
  <c r="R14" i="269"/>
  <c r="T14" i="269" s="1"/>
  <c r="J14" i="269"/>
  <c r="K14" i="269" s="1"/>
  <c r="I14" i="269"/>
  <c r="G14" i="269"/>
  <c r="E14" i="269"/>
  <c r="AQ13" i="269"/>
  <c r="AH13" i="269"/>
  <c r="V13" i="269"/>
  <c r="R13" i="269"/>
  <c r="J13" i="269"/>
  <c r="I13" i="269" s="1"/>
  <c r="G13" i="269"/>
  <c r="E13" i="269"/>
  <c r="AQ12" i="269"/>
  <c r="AH12" i="269"/>
  <c r="V12" i="269"/>
  <c r="R12" i="269"/>
  <c r="K12" i="269"/>
  <c r="J12" i="269"/>
  <c r="I12" i="269"/>
  <c r="G12" i="269"/>
  <c r="E12" i="269"/>
  <c r="AQ11" i="269"/>
  <c r="V11" i="269"/>
  <c r="K11" i="269"/>
  <c r="J11" i="269"/>
  <c r="I11" i="269"/>
  <c r="G11" i="269"/>
  <c r="E11" i="269"/>
  <c r="T34" i="269" l="1"/>
  <c r="AI34" i="269" s="1"/>
  <c r="T33" i="269"/>
  <c r="S34" i="269"/>
  <c r="AI28" i="269"/>
  <c r="T29" i="269"/>
  <c r="S23" i="269"/>
  <c r="T20" i="269"/>
  <c r="S19" i="269"/>
  <c r="S17" i="269"/>
  <c r="S16" i="269"/>
  <c r="S15" i="269"/>
  <c r="S18" i="269"/>
  <c r="K20" i="269"/>
  <c r="AI21" i="269"/>
  <c r="S22" i="269"/>
  <c r="K24" i="269"/>
  <c r="S21" i="269"/>
  <c r="T30" i="269"/>
  <c r="AI30" i="269" s="1"/>
  <c r="AI33" i="269"/>
  <c r="K34" i="269"/>
  <c r="AI18" i="269"/>
  <c r="AI22" i="269"/>
  <c r="K13" i="269"/>
  <c r="T25" i="269"/>
  <c r="AI25" i="269" s="1"/>
  <c r="K26" i="269"/>
  <c r="K29" i="269"/>
  <c r="AG35" i="269"/>
  <c r="AH11" i="269"/>
  <c r="T16" i="269"/>
  <c r="AI16" i="269" s="1"/>
  <c r="AI20" i="269"/>
  <c r="AI19" i="269"/>
  <c r="AI23" i="269"/>
  <c r="T24" i="269"/>
  <c r="AI24" i="269" s="1"/>
  <c r="T26" i="269"/>
  <c r="S14" i="269"/>
  <c r="T15" i="269"/>
  <c r="AI15" i="269" s="1"/>
  <c r="S13" i="269"/>
  <c r="AQ35" i="269"/>
  <c r="S12" i="269"/>
  <c r="T13" i="269"/>
  <c r="AI13" i="269" s="1"/>
  <c r="AI31" i="269"/>
  <c r="AI29" i="269"/>
  <c r="AI32" i="269"/>
  <c r="AI26" i="269"/>
  <c r="AI14" i="269"/>
  <c r="AH35" i="269"/>
  <c r="S28" i="269"/>
  <c r="S32" i="269"/>
  <c r="S33" i="269"/>
  <c r="S27" i="269"/>
  <c r="S31" i="269"/>
  <c r="T17" i="269"/>
  <c r="AI17" i="269" s="1"/>
  <c r="R35" i="269"/>
  <c r="T12" i="269"/>
  <c r="AI12" i="269" s="1"/>
  <c r="S11" i="269"/>
  <c r="T11" i="269"/>
  <c r="AI11" i="269" s="1"/>
  <c r="S35" i="269" l="1"/>
  <c r="T35" i="269"/>
  <c r="AI35" i="269" s="1"/>
  <c r="AP10" i="268" l="1"/>
  <c r="AP35" i="268" s="1"/>
  <c r="AG10" i="268"/>
  <c r="AG35" i="268" s="1"/>
  <c r="Q10" i="268"/>
  <c r="AR35" i="268"/>
  <c r="AQ34" i="268"/>
  <c r="AH34" i="268"/>
  <c r="V34" i="268"/>
  <c r="R34" i="268"/>
  <c r="K34" i="268"/>
  <c r="J34" i="268"/>
  <c r="I34" i="268"/>
  <c r="G34" i="268"/>
  <c r="E34" i="268"/>
  <c r="AQ33" i="268"/>
  <c r="AH33" i="268"/>
  <c r="V33" i="268"/>
  <c r="R33" i="268"/>
  <c r="K33" i="268"/>
  <c r="J33" i="268"/>
  <c r="I33" i="268"/>
  <c r="G33" i="268"/>
  <c r="E33" i="268"/>
  <c r="AW32" i="268"/>
  <c r="AQ32" i="268"/>
  <c r="AH32" i="268"/>
  <c r="V32" i="268"/>
  <c r="R32" i="268"/>
  <c r="J32" i="268"/>
  <c r="I32" i="268" s="1"/>
  <c r="G32" i="268"/>
  <c r="E32" i="268"/>
  <c r="AQ31" i="268"/>
  <c r="AH31" i="268"/>
  <c r="V31" i="268"/>
  <c r="R31" i="268"/>
  <c r="S31" i="268" s="1"/>
  <c r="J31" i="268"/>
  <c r="I31" i="268" s="1"/>
  <c r="G31" i="268"/>
  <c r="E31" i="268"/>
  <c r="AQ30" i="268"/>
  <c r="AH30" i="268"/>
  <c r="V30" i="268"/>
  <c r="R30" i="268"/>
  <c r="S30" i="268" s="1"/>
  <c r="J30" i="268"/>
  <c r="I30" i="268" s="1"/>
  <c r="G30" i="268"/>
  <c r="E30" i="268"/>
  <c r="AQ29" i="268"/>
  <c r="AH29" i="268"/>
  <c r="V29" i="268"/>
  <c r="R29" i="268"/>
  <c r="S29" i="268" s="1"/>
  <c r="J29" i="268"/>
  <c r="I29" i="268" s="1"/>
  <c r="G29" i="268"/>
  <c r="E29" i="268"/>
  <c r="AQ28" i="268"/>
  <c r="AH28" i="268"/>
  <c r="V28" i="268"/>
  <c r="R28" i="268"/>
  <c r="S28" i="268" s="1"/>
  <c r="J28" i="268"/>
  <c r="I28" i="268" s="1"/>
  <c r="G28" i="268"/>
  <c r="E28" i="268"/>
  <c r="AQ27" i="268"/>
  <c r="AH27" i="268"/>
  <c r="V27" i="268"/>
  <c r="R27" i="268"/>
  <c r="S27" i="268" s="1"/>
  <c r="J27" i="268"/>
  <c r="I27" i="268" s="1"/>
  <c r="G27" i="268"/>
  <c r="E27" i="268"/>
  <c r="AQ26" i="268"/>
  <c r="AH26" i="268"/>
  <c r="V26" i="268"/>
  <c r="R26" i="268"/>
  <c r="S26" i="268" s="1"/>
  <c r="J26" i="268"/>
  <c r="I26" i="268" s="1"/>
  <c r="G26" i="268"/>
  <c r="E26" i="268"/>
  <c r="AQ25" i="268"/>
  <c r="AH25" i="268"/>
  <c r="V25" i="268"/>
  <c r="R25" i="268"/>
  <c r="S25" i="268" s="1"/>
  <c r="J25" i="268"/>
  <c r="I25" i="268" s="1"/>
  <c r="G25" i="268"/>
  <c r="E25" i="268"/>
  <c r="AQ24" i="268"/>
  <c r="AH24" i="268"/>
  <c r="V24" i="268"/>
  <c r="R24" i="268"/>
  <c r="S24" i="268" s="1"/>
  <c r="J24" i="268"/>
  <c r="I24" i="268" s="1"/>
  <c r="G24" i="268"/>
  <c r="E24" i="268"/>
  <c r="AQ23" i="268"/>
  <c r="AH23" i="268"/>
  <c r="V23" i="268"/>
  <c r="R23" i="268"/>
  <c r="S23" i="268" s="1"/>
  <c r="J23" i="268"/>
  <c r="I23" i="268" s="1"/>
  <c r="G23" i="268"/>
  <c r="E23" i="268"/>
  <c r="AQ22" i="268"/>
  <c r="AH22" i="268"/>
  <c r="V22" i="268"/>
  <c r="R22" i="268"/>
  <c r="S22" i="268" s="1"/>
  <c r="J22" i="268"/>
  <c r="I22" i="268" s="1"/>
  <c r="G22" i="268"/>
  <c r="E22" i="268"/>
  <c r="AQ21" i="268"/>
  <c r="AH21" i="268"/>
  <c r="V21" i="268"/>
  <c r="R21" i="268"/>
  <c r="S21" i="268" s="1"/>
  <c r="J21" i="268"/>
  <c r="I21" i="268" s="1"/>
  <c r="G21" i="268"/>
  <c r="E21" i="268"/>
  <c r="AQ20" i="268"/>
  <c r="AH20" i="268"/>
  <c r="V20" i="268"/>
  <c r="R20" i="268"/>
  <c r="S20" i="268" s="1"/>
  <c r="J20" i="268"/>
  <c r="I20" i="268" s="1"/>
  <c r="G20" i="268"/>
  <c r="E20" i="268"/>
  <c r="AQ19" i="268"/>
  <c r="AH19" i="268"/>
  <c r="V19" i="268"/>
  <c r="R19" i="268"/>
  <c r="S19" i="268" s="1"/>
  <c r="J19" i="268"/>
  <c r="I19" i="268" s="1"/>
  <c r="G19" i="268"/>
  <c r="E19" i="268"/>
  <c r="AQ18" i="268"/>
  <c r="AH18" i="268"/>
  <c r="V18" i="268"/>
  <c r="R18" i="268"/>
  <c r="S18" i="268" s="1"/>
  <c r="J18" i="268"/>
  <c r="I18" i="268" s="1"/>
  <c r="G18" i="268"/>
  <c r="E18" i="268"/>
  <c r="AQ17" i="268"/>
  <c r="AH17" i="268"/>
  <c r="V17" i="268"/>
  <c r="R17" i="268"/>
  <c r="S17" i="268" s="1"/>
  <c r="J17" i="268"/>
  <c r="I17" i="268" s="1"/>
  <c r="G17" i="268"/>
  <c r="E17" i="268"/>
  <c r="AQ16" i="268"/>
  <c r="AH16" i="268"/>
  <c r="V16" i="268"/>
  <c r="R16" i="268"/>
  <c r="S16" i="268" s="1"/>
  <c r="J16" i="268"/>
  <c r="I16" i="268" s="1"/>
  <c r="G16" i="268"/>
  <c r="E16" i="268"/>
  <c r="AQ15" i="268"/>
  <c r="AH15" i="268"/>
  <c r="V15" i="268"/>
  <c r="R15" i="268"/>
  <c r="S15" i="268" s="1"/>
  <c r="J15" i="268"/>
  <c r="I15" i="268" s="1"/>
  <c r="G15" i="268"/>
  <c r="E15" i="268"/>
  <c r="AQ14" i="268"/>
  <c r="AH14" i="268"/>
  <c r="V14" i="268"/>
  <c r="R14" i="268"/>
  <c r="S14" i="268" s="1"/>
  <c r="J14" i="268"/>
  <c r="I14" i="268" s="1"/>
  <c r="G14" i="268"/>
  <c r="E14" i="268"/>
  <c r="AQ13" i="268"/>
  <c r="AH13" i="268"/>
  <c r="V13" i="268"/>
  <c r="R13" i="268"/>
  <c r="S13" i="268" s="1"/>
  <c r="J13" i="268"/>
  <c r="I13" i="268" s="1"/>
  <c r="G13" i="268"/>
  <c r="E13" i="268"/>
  <c r="AQ12" i="268"/>
  <c r="AH12" i="268"/>
  <c r="V12" i="268"/>
  <c r="R12" i="268"/>
  <c r="S12" i="268" s="1"/>
  <c r="J12" i="268"/>
  <c r="I12" i="268" s="1"/>
  <c r="G12" i="268"/>
  <c r="E12" i="268"/>
  <c r="V11" i="268"/>
  <c r="J11" i="268"/>
  <c r="I11" i="268" s="1"/>
  <c r="G11" i="268"/>
  <c r="E11" i="268"/>
  <c r="Q35" i="268"/>
  <c r="T34" i="268" l="1"/>
  <c r="AI34" i="268" s="1"/>
  <c r="T33" i="268"/>
  <c r="S32" i="268"/>
  <c r="AI33" i="268"/>
  <c r="AG8" i="268"/>
  <c r="AH11" i="268"/>
  <c r="S33" i="268"/>
  <c r="S34" i="268"/>
  <c r="AI24" i="268"/>
  <c r="T13" i="268"/>
  <c r="AI13" i="268" s="1"/>
  <c r="T14" i="268"/>
  <c r="AI14" i="268" s="1"/>
  <c r="T15" i="268"/>
  <c r="AI15" i="268" s="1"/>
  <c r="T16" i="268"/>
  <c r="AI16" i="268" s="1"/>
  <c r="T18" i="268"/>
  <c r="AI18" i="268" s="1"/>
  <c r="T25" i="268"/>
  <c r="AI25" i="268" s="1"/>
  <c r="T26" i="268"/>
  <c r="AI26" i="268" s="1"/>
  <c r="T28" i="268"/>
  <c r="AI28" i="268" s="1"/>
  <c r="T30" i="268"/>
  <c r="AI30" i="268" s="1"/>
  <c r="T31" i="268"/>
  <c r="AI31" i="268" s="1"/>
  <c r="T32" i="268"/>
  <c r="AI32" i="268" s="1"/>
  <c r="R11" i="268"/>
  <c r="AQ11" i="268"/>
  <c r="AQ35" i="268" s="1"/>
  <c r="T12" i="268"/>
  <c r="AI12" i="268" s="1"/>
  <c r="T17" i="268"/>
  <c r="AI17" i="268" s="1"/>
  <c r="T19" i="268"/>
  <c r="AI19" i="268" s="1"/>
  <c r="T20" i="268"/>
  <c r="AI20" i="268" s="1"/>
  <c r="T21" i="268"/>
  <c r="AI21" i="268" s="1"/>
  <c r="T22" i="268"/>
  <c r="AI22" i="268" s="1"/>
  <c r="T23" i="268"/>
  <c r="AI23" i="268" s="1"/>
  <c r="T24" i="268"/>
  <c r="T27" i="268"/>
  <c r="AI27" i="268" s="1"/>
  <c r="T29" i="268"/>
  <c r="AI29" i="268" s="1"/>
  <c r="K11" i="268"/>
  <c r="K12" i="268"/>
  <c r="K13" i="268"/>
  <c r="K14" i="268"/>
  <c r="K15" i="268"/>
  <c r="K16" i="268"/>
  <c r="K17" i="268"/>
  <c r="K18" i="268"/>
  <c r="K19" i="268"/>
  <c r="K20" i="268"/>
  <c r="K21" i="268"/>
  <c r="K22" i="268"/>
  <c r="K23" i="268"/>
  <c r="K24" i="268"/>
  <c r="K25" i="268"/>
  <c r="K26" i="268"/>
  <c r="K27" i="268"/>
  <c r="K28" i="268"/>
  <c r="K29" i="268"/>
  <c r="K30" i="268"/>
  <c r="K31" i="268"/>
  <c r="K32" i="268"/>
  <c r="AH35" i="268" l="1"/>
  <c r="R35" i="268"/>
  <c r="S11" i="268"/>
  <c r="S35" i="268" s="1"/>
  <c r="T11" i="268"/>
  <c r="T35" i="268" l="1"/>
  <c r="AI35" i="268" s="1"/>
  <c r="AI11" i="268"/>
  <c r="AR35" i="267" l="1"/>
  <c r="AQ34" i="267"/>
  <c r="AH34" i="267"/>
  <c r="V34" i="267"/>
  <c r="R34" i="267"/>
  <c r="J34" i="267"/>
  <c r="K34" i="267" s="1"/>
  <c r="G34" i="267"/>
  <c r="E34" i="267"/>
  <c r="AQ33" i="267"/>
  <c r="AH33" i="267"/>
  <c r="V33" i="267"/>
  <c r="R33" i="267"/>
  <c r="J33" i="267"/>
  <c r="K33" i="267" s="1"/>
  <c r="G33" i="267"/>
  <c r="E33" i="267"/>
  <c r="AW32" i="267"/>
  <c r="AQ32" i="267"/>
  <c r="AH32" i="267"/>
  <c r="V32" i="267"/>
  <c r="S32" i="267"/>
  <c r="R32" i="267"/>
  <c r="T32" i="267" s="1"/>
  <c r="J32" i="267"/>
  <c r="K32" i="267" s="1"/>
  <c r="G32" i="267"/>
  <c r="E32" i="267"/>
  <c r="AQ31" i="267"/>
  <c r="AH31" i="267"/>
  <c r="V31" i="267"/>
  <c r="R31" i="267"/>
  <c r="T31" i="267" s="1"/>
  <c r="J31" i="267"/>
  <c r="K31" i="267" s="1"/>
  <c r="G31" i="267"/>
  <c r="E31" i="267"/>
  <c r="AQ30" i="267"/>
  <c r="AH30" i="267"/>
  <c r="V30" i="267"/>
  <c r="R30" i="267"/>
  <c r="T30" i="267" s="1"/>
  <c r="AI30" i="267" s="1"/>
  <c r="J30" i="267"/>
  <c r="I30" i="267" s="1"/>
  <c r="G30" i="267"/>
  <c r="E30" i="267"/>
  <c r="AQ29" i="267"/>
  <c r="AH29" i="267"/>
  <c r="V29" i="267"/>
  <c r="R29" i="267"/>
  <c r="T29" i="267" s="1"/>
  <c r="K29" i="267"/>
  <c r="J29" i="267"/>
  <c r="I29" i="267" s="1"/>
  <c r="G29" i="267"/>
  <c r="E29" i="267"/>
  <c r="AQ28" i="267"/>
  <c r="AH28" i="267"/>
  <c r="V28" i="267"/>
  <c r="R28" i="267"/>
  <c r="T28" i="267" s="1"/>
  <c r="AI28" i="267" s="1"/>
  <c r="J28" i="267"/>
  <c r="K28" i="267" s="1"/>
  <c r="G28" i="267"/>
  <c r="E28" i="267"/>
  <c r="AQ27" i="267"/>
  <c r="AH27" i="267"/>
  <c r="V27" i="267"/>
  <c r="R27" i="267"/>
  <c r="T27" i="267" s="1"/>
  <c r="J27" i="267"/>
  <c r="K27" i="267" s="1"/>
  <c r="G27" i="267"/>
  <c r="E27" i="267"/>
  <c r="AQ26" i="267"/>
  <c r="AH26" i="267"/>
  <c r="V26" i="267"/>
  <c r="R26" i="267"/>
  <c r="T26" i="267" s="1"/>
  <c r="K26" i="267"/>
  <c r="J26" i="267"/>
  <c r="I26" i="267"/>
  <c r="G26" i="267"/>
  <c r="E26" i="267"/>
  <c r="AQ25" i="267"/>
  <c r="AH25" i="267"/>
  <c r="V25" i="267"/>
  <c r="S25" i="267"/>
  <c r="R25" i="267"/>
  <c r="T25" i="267" s="1"/>
  <c r="K25" i="267"/>
  <c r="J25" i="267"/>
  <c r="I25" i="267"/>
  <c r="G25" i="267"/>
  <c r="E25" i="267"/>
  <c r="AQ24" i="267"/>
  <c r="AH24" i="267"/>
  <c r="V24" i="267"/>
  <c r="R24" i="267"/>
  <c r="T24" i="267" s="1"/>
  <c r="K24" i="267"/>
  <c r="J24" i="267"/>
  <c r="I24" i="267" s="1"/>
  <c r="G24" i="267"/>
  <c r="E24" i="267"/>
  <c r="AQ23" i="267"/>
  <c r="AH23" i="267"/>
  <c r="V23" i="267"/>
  <c r="S23" i="267"/>
  <c r="R23" i="267"/>
  <c r="T23" i="267" s="1"/>
  <c r="AI23" i="267" s="1"/>
  <c r="K23" i="267"/>
  <c r="J23" i="267"/>
  <c r="I23" i="267"/>
  <c r="G23" i="267"/>
  <c r="E23" i="267"/>
  <c r="AQ22" i="267"/>
  <c r="AH22" i="267"/>
  <c r="V22" i="267"/>
  <c r="S22" i="267"/>
  <c r="R22" i="267"/>
  <c r="T22" i="267" s="1"/>
  <c r="AI22" i="267" s="1"/>
  <c r="K22" i="267"/>
  <c r="J22" i="267"/>
  <c r="I22" i="267"/>
  <c r="G22" i="267"/>
  <c r="E22" i="267"/>
  <c r="AQ21" i="267"/>
  <c r="AH21" i="267"/>
  <c r="V21" i="267"/>
  <c r="S21" i="267"/>
  <c r="R21" i="267"/>
  <c r="T21" i="267" s="1"/>
  <c r="AI21" i="267" s="1"/>
  <c r="K21" i="267"/>
  <c r="J21" i="267"/>
  <c r="I21" i="267"/>
  <c r="G21" i="267"/>
  <c r="E21" i="267"/>
  <c r="AQ20" i="267"/>
  <c r="AH20" i="267"/>
  <c r="V20" i="267"/>
  <c r="S20" i="267"/>
  <c r="R20" i="267"/>
  <c r="T20" i="267" s="1"/>
  <c r="AI20" i="267" s="1"/>
  <c r="K20" i="267"/>
  <c r="J20" i="267"/>
  <c r="I20" i="267"/>
  <c r="G20" i="267"/>
  <c r="E20" i="267"/>
  <c r="AQ19" i="267"/>
  <c r="AH19" i="267"/>
  <c r="V19" i="267"/>
  <c r="S19" i="267"/>
  <c r="R19" i="267"/>
  <c r="T19" i="267" s="1"/>
  <c r="AI19" i="267" s="1"/>
  <c r="K19" i="267"/>
  <c r="J19" i="267"/>
  <c r="I19" i="267"/>
  <c r="G19" i="267"/>
  <c r="E19" i="267"/>
  <c r="AQ18" i="267"/>
  <c r="AH18" i="267"/>
  <c r="V18" i="267"/>
  <c r="S18" i="267"/>
  <c r="R18" i="267"/>
  <c r="T18" i="267" s="1"/>
  <c r="AI18" i="267" s="1"/>
  <c r="K18" i="267"/>
  <c r="J18" i="267"/>
  <c r="I18" i="267"/>
  <c r="G18" i="267"/>
  <c r="E18" i="267"/>
  <c r="AQ17" i="267"/>
  <c r="AH17" i="267"/>
  <c r="V17" i="267"/>
  <c r="S17" i="267"/>
  <c r="R17" i="267"/>
  <c r="T17" i="267" s="1"/>
  <c r="AI17" i="267" s="1"/>
  <c r="K17" i="267"/>
  <c r="J17" i="267"/>
  <c r="I17" i="267"/>
  <c r="G17" i="267"/>
  <c r="E17" i="267"/>
  <c r="AQ16" i="267"/>
  <c r="AH16" i="267"/>
  <c r="V16" i="267"/>
  <c r="S16" i="267"/>
  <c r="R16" i="267"/>
  <c r="T16" i="267" s="1"/>
  <c r="AI16" i="267" s="1"/>
  <c r="K16" i="267"/>
  <c r="J16" i="267"/>
  <c r="I16" i="267"/>
  <c r="G16" i="267"/>
  <c r="E16" i="267"/>
  <c r="AQ15" i="267"/>
  <c r="AH15" i="267"/>
  <c r="V15" i="267"/>
  <c r="S15" i="267"/>
  <c r="R15" i="267"/>
  <c r="T15" i="267" s="1"/>
  <c r="AI15" i="267" s="1"/>
  <c r="K15" i="267"/>
  <c r="J15" i="267"/>
  <c r="I15" i="267"/>
  <c r="G15" i="267"/>
  <c r="E15" i="267"/>
  <c r="AQ14" i="267"/>
  <c r="AH14" i="267"/>
  <c r="V14" i="267"/>
  <c r="S14" i="267"/>
  <c r="R14" i="267"/>
  <c r="T14" i="267" s="1"/>
  <c r="AI14" i="267" s="1"/>
  <c r="K14" i="267"/>
  <c r="J14" i="267"/>
  <c r="I14" i="267"/>
  <c r="G14" i="267"/>
  <c r="E14" i="267"/>
  <c r="AQ13" i="267"/>
  <c r="AH13" i="267"/>
  <c r="V13" i="267"/>
  <c r="S13" i="267"/>
  <c r="R13" i="267"/>
  <c r="T13" i="267" s="1"/>
  <c r="AI13" i="267" s="1"/>
  <c r="K13" i="267"/>
  <c r="J13" i="267"/>
  <c r="I13" i="267"/>
  <c r="G13" i="267"/>
  <c r="E13" i="267"/>
  <c r="AQ12" i="267"/>
  <c r="AH12" i="267"/>
  <c r="V12" i="267"/>
  <c r="S12" i="267"/>
  <c r="R12" i="267"/>
  <c r="T12" i="267" s="1"/>
  <c r="AI12" i="267" s="1"/>
  <c r="K12" i="267"/>
  <c r="J12" i="267"/>
  <c r="I12" i="267"/>
  <c r="G12" i="267"/>
  <c r="E12" i="267"/>
  <c r="V11" i="267"/>
  <c r="K11" i="267"/>
  <c r="J11" i="267"/>
  <c r="I11" i="267"/>
  <c r="G11" i="267"/>
  <c r="E11" i="267"/>
  <c r="AP10" i="267"/>
  <c r="AP35" i="267" s="1"/>
  <c r="AG10" i="267"/>
  <c r="AG35" i="267" s="1"/>
  <c r="Q10" i="267"/>
  <c r="Q35" i="267" s="1"/>
  <c r="T34" i="267" l="1"/>
  <c r="AI34" i="267"/>
  <c r="T33" i="267"/>
  <c r="AI33" i="267"/>
  <c r="AI32" i="267"/>
  <c r="I32" i="267"/>
  <c r="I31" i="267"/>
  <c r="K30" i="267"/>
  <c r="I28" i="267"/>
  <c r="I27" i="267"/>
  <c r="AI31" i="267"/>
  <c r="AI29" i="267"/>
  <c r="AI27" i="267"/>
  <c r="AI25" i="267"/>
  <c r="AI26" i="267"/>
  <c r="S30" i="267"/>
  <c r="S31" i="267"/>
  <c r="S28" i="267"/>
  <c r="S29" i="267"/>
  <c r="S27" i="267"/>
  <c r="S26" i="267"/>
  <c r="AI24" i="267"/>
  <c r="S24" i="267"/>
  <c r="AQ11" i="267"/>
  <c r="AQ35" i="267" s="1"/>
  <c r="I33" i="267"/>
  <c r="S33" i="267"/>
  <c r="I34" i="267"/>
  <c r="S34" i="267"/>
  <c r="AG8" i="267"/>
  <c r="R11" i="267"/>
  <c r="AH11" i="267"/>
  <c r="R35" i="267" l="1"/>
  <c r="S11" i="267"/>
  <c r="S35" i="267" s="1"/>
  <c r="T11" i="267"/>
  <c r="T35" i="267" s="1"/>
  <c r="AH35" i="267"/>
  <c r="AI11" i="267" l="1"/>
  <c r="AI35" i="267"/>
  <c r="AP10" i="263" l="1"/>
  <c r="AG10" i="263"/>
  <c r="AG8" i="263" s="1"/>
  <c r="Q10" i="263"/>
  <c r="Q35" i="263" s="1"/>
  <c r="AR35" i="263"/>
  <c r="AQ34" i="263"/>
  <c r="AH34" i="263"/>
  <c r="V34" i="263"/>
  <c r="R34" i="263"/>
  <c r="T34" i="263" s="1"/>
  <c r="J34" i="263"/>
  <c r="K34" i="263" s="1"/>
  <c r="G34" i="263"/>
  <c r="E34" i="263"/>
  <c r="AQ33" i="263"/>
  <c r="AH33" i="263"/>
  <c r="V33" i="263"/>
  <c r="R33" i="263"/>
  <c r="T33" i="263" s="1"/>
  <c r="J33" i="263"/>
  <c r="K33" i="263" s="1"/>
  <c r="G33" i="263"/>
  <c r="E33" i="263"/>
  <c r="AW32" i="263"/>
  <c r="AQ32" i="263"/>
  <c r="AH32" i="263"/>
  <c r="V32" i="263"/>
  <c r="R32" i="263"/>
  <c r="T32" i="263" s="1"/>
  <c r="J32" i="263"/>
  <c r="K32" i="263" s="1"/>
  <c r="G32" i="263"/>
  <c r="E32" i="263"/>
  <c r="AQ31" i="263"/>
  <c r="AH31" i="263"/>
  <c r="V31" i="263"/>
  <c r="R31" i="263"/>
  <c r="T31" i="263" s="1"/>
  <c r="J31" i="263"/>
  <c r="I31" i="263" s="1"/>
  <c r="G31" i="263"/>
  <c r="E31" i="263"/>
  <c r="AQ30" i="263"/>
  <c r="AH30" i="263"/>
  <c r="V30" i="263"/>
  <c r="R30" i="263"/>
  <c r="T30" i="263" s="1"/>
  <c r="J30" i="263"/>
  <c r="K30" i="263" s="1"/>
  <c r="G30" i="263"/>
  <c r="E30" i="263"/>
  <c r="AQ29" i="263"/>
  <c r="AH29" i="263"/>
  <c r="V29" i="263"/>
  <c r="R29" i="263"/>
  <c r="T29" i="263" s="1"/>
  <c r="J29" i="263"/>
  <c r="I29" i="263" s="1"/>
  <c r="G29" i="263"/>
  <c r="E29" i="263"/>
  <c r="AQ28" i="263"/>
  <c r="AH28" i="263"/>
  <c r="V28" i="263"/>
  <c r="R28" i="263"/>
  <c r="T28" i="263" s="1"/>
  <c r="J28" i="263"/>
  <c r="K28" i="263" s="1"/>
  <c r="G28" i="263"/>
  <c r="E28" i="263"/>
  <c r="AQ27" i="263"/>
  <c r="AH27" i="263"/>
  <c r="V27" i="263"/>
  <c r="R27" i="263"/>
  <c r="T27" i="263" s="1"/>
  <c r="J27" i="263"/>
  <c r="I27" i="263" s="1"/>
  <c r="G27" i="263"/>
  <c r="E27" i="263"/>
  <c r="AQ26" i="263"/>
  <c r="AH26" i="263"/>
  <c r="V26" i="263"/>
  <c r="R26" i="263"/>
  <c r="T26" i="263" s="1"/>
  <c r="J26" i="263"/>
  <c r="K26" i="263" s="1"/>
  <c r="I26" i="263"/>
  <c r="G26" i="263"/>
  <c r="E26" i="263"/>
  <c r="AQ25" i="263"/>
  <c r="AH25" i="263"/>
  <c r="V25" i="263"/>
  <c r="R25" i="263"/>
  <c r="T25" i="263" s="1"/>
  <c r="J25" i="263"/>
  <c r="I25" i="263" s="1"/>
  <c r="G25" i="263"/>
  <c r="E25" i="263"/>
  <c r="AQ24" i="263"/>
  <c r="AH24" i="263"/>
  <c r="V24" i="263"/>
  <c r="R24" i="263"/>
  <c r="T24" i="263" s="1"/>
  <c r="J24" i="263"/>
  <c r="K24" i="263" s="1"/>
  <c r="I24" i="263"/>
  <c r="G24" i="263"/>
  <c r="E24" i="263"/>
  <c r="AQ23" i="263"/>
  <c r="AH23" i="263"/>
  <c r="V23" i="263"/>
  <c r="R23" i="263"/>
  <c r="T23" i="263" s="1"/>
  <c r="J23" i="263"/>
  <c r="I23" i="263" s="1"/>
  <c r="G23" i="263"/>
  <c r="E23" i="263"/>
  <c r="AQ22" i="263"/>
  <c r="AH22" i="263"/>
  <c r="V22" i="263"/>
  <c r="R22" i="263"/>
  <c r="T22" i="263" s="1"/>
  <c r="J22" i="263"/>
  <c r="K22" i="263" s="1"/>
  <c r="I22" i="263"/>
  <c r="G22" i="263"/>
  <c r="E22" i="263"/>
  <c r="AQ21" i="263"/>
  <c r="AH21" i="263"/>
  <c r="V21" i="263"/>
  <c r="R21" i="263"/>
  <c r="T21" i="263" s="1"/>
  <c r="AI21" i="263" s="1"/>
  <c r="J21" i="263"/>
  <c r="I21" i="263" s="1"/>
  <c r="G21" i="263"/>
  <c r="E21" i="263"/>
  <c r="AQ20" i="263"/>
  <c r="AH20" i="263"/>
  <c r="V20" i="263"/>
  <c r="R20" i="263"/>
  <c r="T20" i="263" s="1"/>
  <c r="J20" i="263"/>
  <c r="K20" i="263" s="1"/>
  <c r="I20" i="263"/>
  <c r="G20" i="263"/>
  <c r="E20" i="263"/>
  <c r="AQ19" i="263"/>
  <c r="AH19" i="263"/>
  <c r="V19" i="263"/>
  <c r="R19" i="263"/>
  <c r="T19" i="263" s="1"/>
  <c r="J19" i="263"/>
  <c r="I19" i="263" s="1"/>
  <c r="G19" i="263"/>
  <c r="E19" i="263"/>
  <c r="AQ18" i="263"/>
  <c r="AH18" i="263"/>
  <c r="V18" i="263"/>
  <c r="R18" i="263"/>
  <c r="T18" i="263" s="1"/>
  <c r="J18" i="263"/>
  <c r="K18" i="263" s="1"/>
  <c r="G18" i="263"/>
  <c r="E18" i="263"/>
  <c r="AQ17" i="263"/>
  <c r="AH17" i="263"/>
  <c r="V17" i="263"/>
  <c r="R17" i="263"/>
  <c r="T17" i="263" s="1"/>
  <c r="J17" i="263"/>
  <c r="I17" i="263" s="1"/>
  <c r="G17" i="263"/>
  <c r="E17" i="263"/>
  <c r="AQ16" i="263"/>
  <c r="AH16" i="263"/>
  <c r="V16" i="263"/>
  <c r="R16" i="263"/>
  <c r="T16" i="263" s="1"/>
  <c r="J16" i="263"/>
  <c r="I16" i="263" s="1"/>
  <c r="G16" i="263"/>
  <c r="E16" i="263"/>
  <c r="AQ15" i="263"/>
  <c r="AH15" i="263"/>
  <c r="V15" i="263"/>
  <c r="R15" i="263"/>
  <c r="T15" i="263" s="1"/>
  <c r="K15" i="263"/>
  <c r="J15" i="263"/>
  <c r="I15" i="263"/>
  <c r="G15" i="263"/>
  <c r="E15" i="263"/>
  <c r="AQ14" i="263"/>
  <c r="AH14" i="263"/>
  <c r="V14" i="263"/>
  <c r="R14" i="263"/>
  <c r="T14" i="263" s="1"/>
  <c r="K14" i="263"/>
  <c r="J14" i="263"/>
  <c r="I14" i="263"/>
  <c r="G14" i="263"/>
  <c r="E14" i="263"/>
  <c r="AQ13" i="263"/>
  <c r="AH13" i="263"/>
  <c r="V13" i="263"/>
  <c r="R13" i="263"/>
  <c r="T13" i="263" s="1"/>
  <c r="K13" i="263"/>
  <c r="J13" i="263"/>
  <c r="I13" i="263"/>
  <c r="G13" i="263"/>
  <c r="E13" i="263"/>
  <c r="AQ12" i="263"/>
  <c r="AH12" i="263"/>
  <c r="V12" i="263"/>
  <c r="R12" i="263"/>
  <c r="T12" i="263" s="1"/>
  <c r="K12" i="263"/>
  <c r="J12" i="263"/>
  <c r="I12" i="263"/>
  <c r="G12" i="263"/>
  <c r="E12" i="263"/>
  <c r="V11" i="263"/>
  <c r="K11" i="263"/>
  <c r="J11" i="263"/>
  <c r="I11" i="263"/>
  <c r="G11" i="263"/>
  <c r="E11" i="263"/>
  <c r="AP35" i="263"/>
  <c r="AG35" i="263"/>
  <c r="AI34" i="263" l="1"/>
  <c r="AI33" i="263"/>
  <c r="I34" i="263"/>
  <c r="I33" i="263"/>
  <c r="S31" i="263"/>
  <c r="I32" i="263"/>
  <c r="I30" i="263"/>
  <c r="I28" i="263"/>
  <c r="AI26" i="263"/>
  <c r="AI25" i="263"/>
  <c r="S30" i="263"/>
  <c r="AI24" i="263"/>
  <c r="AI23" i="263"/>
  <c r="AI22" i="263"/>
  <c r="S23" i="263"/>
  <c r="S22" i="263"/>
  <c r="AI20" i="263"/>
  <c r="AI19" i="263"/>
  <c r="I18" i="263"/>
  <c r="K16" i="263"/>
  <c r="AI14" i="263"/>
  <c r="AI13" i="263"/>
  <c r="AI15" i="263"/>
  <c r="AI17" i="263"/>
  <c r="AI12" i="263"/>
  <c r="AI16" i="263"/>
  <c r="AI27" i="263"/>
  <c r="AI28" i="263"/>
  <c r="AI32" i="263"/>
  <c r="AI18" i="263"/>
  <c r="AI29" i="263"/>
  <c r="AI30" i="263"/>
  <c r="AI31" i="263"/>
  <c r="S12" i="263"/>
  <c r="S14" i="263"/>
  <c r="S16" i="263"/>
  <c r="S17" i="263"/>
  <c r="S24" i="263"/>
  <c r="S25" i="263"/>
  <c r="S32" i="263"/>
  <c r="S18" i="263"/>
  <c r="S19" i="263"/>
  <c r="S26" i="263"/>
  <c r="S27" i="263"/>
  <c r="S13" i="263"/>
  <c r="S15" i="263"/>
  <c r="S20" i="263"/>
  <c r="S21" i="263"/>
  <c r="S28" i="263"/>
  <c r="S29" i="263"/>
  <c r="K17" i="263"/>
  <c r="K19" i="263"/>
  <c r="K21" i="263"/>
  <c r="K23" i="263"/>
  <c r="K25" i="263"/>
  <c r="K27" i="263"/>
  <c r="K29" i="263"/>
  <c r="K31" i="263"/>
  <c r="AQ11" i="263"/>
  <c r="AQ35" i="263" s="1"/>
  <c r="S33" i="263"/>
  <c r="S34" i="263"/>
  <c r="R11" i="263"/>
  <c r="AH11" i="263"/>
  <c r="R35" i="263" l="1"/>
  <c r="T11" i="263"/>
  <c r="T35" i="263" s="1"/>
  <c r="S11" i="263"/>
  <c r="S35" i="263" s="1"/>
  <c r="AH35" i="263"/>
  <c r="AH21" i="262"/>
  <c r="AI11" i="263" l="1"/>
  <c r="AI35" i="263"/>
  <c r="AP10" i="262"/>
  <c r="AP35" i="262" s="1"/>
  <c r="AG10" i="262"/>
  <c r="AG8" i="262" s="1"/>
  <c r="Q10" i="262"/>
  <c r="AR35" i="262"/>
  <c r="AQ34" i="262"/>
  <c r="AH34" i="262"/>
  <c r="V34" i="262"/>
  <c r="R34" i="262"/>
  <c r="T34" i="262" s="1"/>
  <c r="K34" i="262"/>
  <c r="J34" i="262"/>
  <c r="I34" i="262"/>
  <c r="G34" i="262"/>
  <c r="E34" i="262"/>
  <c r="AQ33" i="262"/>
  <c r="AH33" i="262"/>
  <c r="V33" i="262"/>
  <c r="R33" i="262"/>
  <c r="T33" i="262" s="1"/>
  <c r="K33" i="262"/>
  <c r="J33" i="262"/>
  <c r="I33" i="262" s="1"/>
  <c r="G33" i="262"/>
  <c r="E33" i="262"/>
  <c r="AW32" i="262"/>
  <c r="AQ32" i="262"/>
  <c r="AH32" i="262"/>
  <c r="V32" i="262"/>
  <c r="R32" i="262"/>
  <c r="T32" i="262" s="1"/>
  <c r="AI32" i="262" s="1"/>
  <c r="K32" i="262"/>
  <c r="J32" i="262"/>
  <c r="I32" i="262"/>
  <c r="G32" i="262"/>
  <c r="E32" i="262"/>
  <c r="AQ31" i="262"/>
  <c r="AH31" i="262"/>
  <c r="V31" i="262"/>
  <c r="R31" i="262"/>
  <c r="T31" i="262" s="1"/>
  <c r="K31" i="262"/>
  <c r="J31" i="262"/>
  <c r="I31" i="262"/>
  <c r="G31" i="262"/>
  <c r="E31" i="262"/>
  <c r="AQ30" i="262"/>
  <c r="AH30" i="262"/>
  <c r="V30" i="262"/>
  <c r="R30" i="262"/>
  <c r="T30" i="262" s="1"/>
  <c r="K30" i="262"/>
  <c r="J30" i="262"/>
  <c r="I30" i="262"/>
  <c r="G30" i="262"/>
  <c r="E30" i="262"/>
  <c r="AQ29" i="262"/>
  <c r="AH29" i="262"/>
  <c r="V29" i="262"/>
  <c r="S29" i="262"/>
  <c r="R29" i="262"/>
  <c r="T29" i="262" s="1"/>
  <c r="K29" i="262"/>
  <c r="J29" i="262"/>
  <c r="I29" i="262"/>
  <c r="G29" i="262"/>
  <c r="E29" i="262"/>
  <c r="AQ28" i="262"/>
  <c r="AH28" i="262"/>
  <c r="V28" i="262"/>
  <c r="R28" i="262"/>
  <c r="T28" i="262" s="1"/>
  <c r="K28" i="262"/>
  <c r="J28" i="262"/>
  <c r="I28" i="262"/>
  <c r="G28" i="262"/>
  <c r="E28" i="262"/>
  <c r="AQ27" i="262"/>
  <c r="AH27" i="262"/>
  <c r="V27" i="262"/>
  <c r="R27" i="262"/>
  <c r="T27" i="262" s="1"/>
  <c r="K27" i="262"/>
  <c r="J27" i="262"/>
  <c r="I27" i="262"/>
  <c r="G27" i="262"/>
  <c r="E27" i="262"/>
  <c r="AQ26" i="262"/>
  <c r="AH26" i="262"/>
  <c r="V26" i="262"/>
  <c r="R26" i="262"/>
  <c r="T26" i="262" s="1"/>
  <c r="K26" i="262"/>
  <c r="J26" i="262"/>
  <c r="I26" i="262"/>
  <c r="G26" i="262"/>
  <c r="E26" i="262"/>
  <c r="AQ25" i="262"/>
  <c r="AH25" i="262"/>
  <c r="V25" i="262"/>
  <c r="R25" i="262"/>
  <c r="T25" i="262" s="1"/>
  <c r="K25" i="262"/>
  <c r="J25" i="262"/>
  <c r="I25" i="262"/>
  <c r="G25" i="262"/>
  <c r="E25" i="262"/>
  <c r="AQ24" i="262"/>
  <c r="AH24" i="262"/>
  <c r="V24" i="262"/>
  <c r="R24" i="262"/>
  <c r="T24" i="262" s="1"/>
  <c r="K24" i="262"/>
  <c r="J24" i="262"/>
  <c r="I24" i="262"/>
  <c r="G24" i="262"/>
  <c r="E24" i="262"/>
  <c r="AQ23" i="262"/>
  <c r="AH23" i="262"/>
  <c r="V23" i="262"/>
  <c r="R23" i="262"/>
  <c r="T23" i="262" s="1"/>
  <c r="K23" i="262"/>
  <c r="J23" i="262"/>
  <c r="I23" i="262"/>
  <c r="G23" i="262"/>
  <c r="E23" i="262"/>
  <c r="AQ22" i="262"/>
  <c r="AH22" i="262"/>
  <c r="V22" i="262"/>
  <c r="R22" i="262"/>
  <c r="T22" i="262" s="1"/>
  <c r="K22" i="262"/>
  <c r="J22" i="262"/>
  <c r="I22" i="262"/>
  <c r="G22" i="262"/>
  <c r="E22" i="262"/>
  <c r="AQ21" i="262"/>
  <c r="V21" i="262"/>
  <c r="R21" i="262"/>
  <c r="T21" i="262" s="1"/>
  <c r="K21" i="262"/>
  <c r="J21" i="262"/>
  <c r="I21" i="262"/>
  <c r="G21" i="262"/>
  <c r="E21" i="262"/>
  <c r="AQ20" i="262"/>
  <c r="AH20" i="262"/>
  <c r="V20" i="262"/>
  <c r="R20" i="262"/>
  <c r="T20" i="262" s="1"/>
  <c r="K20" i="262"/>
  <c r="J20" i="262"/>
  <c r="I20" i="262"/>
  <c r="G20" i="262"/>
  <c r="E20" i="262"/>
  <c r="AQ19" i="262"/>
  <c r="AH19" i="262"/>
  <c r="V19" i="262"/>
  <c r="R19" i="262"/>
  <c r="T19" i="262" s="1"/>
  <c r="K19" i="262"/>
  <c r="J19" i="262"/>
  <c r="I19" i="262"/>
  <c r="G19" i="262"/>
  <c r="E19" i="262"/>
  <c r="AQ18" i="262"/>
  <c r="AH18" i="262"/>
  <c r="V18" i="262"/>
  <c r="R18" i="262"/>
  <c r="S18" i="262" s="1"/>
  <c r="K18" i="262"/>
  <c r="J18" i="262"/>
  <c r="I18" i="262"/>
  <c r="G18" i="262"/>
  <c r="E18" i="262"/>
  <c r="AQ17" i="262"/>
  <c r="AH17" i="262"/>
  <c r="V17" i="262"/>
  <c r="R17" i="262"/>
  <c r="S17" i="262" s="1"/>
  <c r="K17" i="262"/>
  <c r="J17" i="262"/>
  <c r="I17" i="262"/>
  <c r="G17" i="262"/>
  <c r="E17" i="262"/>
  <c r="AQ16" i="262"/>
  <c r="AH16" i="262"/>
  <c r="V16" i="262"/>
  <c r="R16" i="262"/>
  <c r="T16" i="262" s="1"/>
  <c r="K16" i="262"/>
  <c r="J16" i="262"/>
  <c r="I16" i="262"/>
  <c r="G16" i="262"/>
  <c r="E16" i="262"/>
  <c r="AQ15" i="262"/>
  <c r="AH15" i="262"/>
  <c r="V15" i="262"/>
  <c r="R15" i="262"/>
  <c r="T15" i="262" s="1"/>
  <c r="K15" i="262"/>
  <c r="J15" i="262"/>
  <c r="I15" i="262"/>
  <c r="G15" i="262"/>
  <c r="E15" i="262"/>
  <c r="AQ14" i="262"/>
  <c r="AH14" i="262"/>
  <c r="V14" i="262"/>
  <c r="R14" i="262"/>
  <c r="S14" i="262" s="1"/>
  <c r="K14" i="262"/>
  <c r="J14" i="262"/>
  <c r="I14" i="262"/>
  <c r="G14" i="262"/>
  <c r="E14" i="262"/>
  <c r="AQ13" i="262"/>
  <c r="AH13" i="262"/>
  <c r="V13" i="262"/>
  <c r="R13" i="262"/>
  <c r="S13" i="262" s="1"/>
  <c r="K13" i="262"/>
  <c r="J13" i="262"/>
  <c r="I13" i="262"/>
  <c r="G13" i="262"/>
  <c r="E13" i="262"/>
  <c r="AQ12" i="262"/>
  <c r="AH12" i="262"/>
  <c r="V12" i="262"/>
  <c r="R12" i="262"/>
  <c r="T12" i="262" s="1"/>
  <c r="K12" i="262"/>
  <c r="J12" i="262"/>
  <c r="I12" i="262"/>
  <c r="G12" i="262"/>
  <c r="E12" i="262"/>
  <c r="AH11" i="262"/>
  <c r="V11" i="262"/>
  <c r="K11" i="262"/>
  <c r="J11" i="262"/>
  <c r="I11" i="262"/>
  <c r="G11" i="262"/>
  <c r="E11" i="262"/>
  <c r="R11" i="262"/>
  <c r="S31" i="262" l="1"/>
  <c r="AI29" i="262"/>
  <c r="AI26" i="262"/>
  <c r="AI25" i="262"/>
  <c r="AI22" i="262"/>
  <c r="AI21" i="262"/>
  <c r="AI27" i="262"/>
  <c r="AI30" i="262"/>
  <c r="AI28" i="262"/>
  <c r="AI31" i="262"/>
  <c r="AI19" i="262"/>
  <c r="AI23" i="262"/>
  <c r="AI20" i="262"/>
  <c r="AI24" i="262"/>
  <c r="AH35" i="262"/>
  <c r="AG35" i="262"/>
  <c r="S30" i="262"/>
  <c r="S32" i="262"/>
  <c r="AI34" i="262"/>
  <c r="S19" i="262"/>
  <c r="S21" i="262"/>
  <c r="S23" i="262"/>
  <c r="S25" i="262"/>
  <c r="S27" i="262"/>
  <c r="AI16" i="262"/>
  <c r="S20" i="262"/>
  <c r="S22" i="262"/>
  <c r="S24" i="262"/>
  <c r="S26" i="262"/>
  <c r="S28" i="262"/>
  <c r="AI12" i="262"/>
  <c r="R35" i="262"/>
  <c r="S11" i="262"/>
  <c r="T11" i="262"/>
  <c r="AI11" i="262" s="1"/>
  <c r="AI15" i="262"/>
  <c r="AI33" i="262"/>
  <c r="S12" i="262"/>
  <c r="S15" i="262"/>
  <c r="S16" i="262"/>
  <c r="AQ11" i="262"/>
  <c r="AQ35" i="262" s="1"/>
  <c r="T13" i="262"/>
  <c r="AI13" i="262" s="1"/>
  <c r="T14" i="262"/>
  <c r="AI14" i="262" s="1"/>
  <c r="T17" i="262"/>
  <c r="AI17" i="262" s="1"/>
  <c r="T18" i="262"/>
  <c r="AI18" i="262" s="1"/>
  <c r="S33" i="262"/>
  <c r="S34" i="262"/>
  <c r="Q35" i="262"/>
  <c r="AG10" i="261"/>
  <c r="AG35" i="261" s="1"/>
  <c r="AP10" i="261"/>
  <c r="AP35" i="261" s="1"/>
  <c r="Q10" i="261"/>
  <c r="Q35" i="261" s="1"/>
  <c r="AR35" i="261"/>
  <c r="AQ34" i="261"/>
  <c r="AH34" i="261"/>
  <c r="V34" i="261"/>
  <c r="R34" i="261"/>
  <c r="J34" i="261"/>
  <c r="K34" i="261" s="1"/>
  <c r="G34" i="261"/>
  <c r="E34" i="261"/>
  <c r="AQ33" i="261"/>
  <c r="AH33" i="261"/>
  <c r="V33" i="261"/>
  <c r="R33" i="261"/>
  <c r="J33" i="261"/>
  <c r="K33" i="261" s="1"/>
  <c r="G33" i="261"/>
  <c r="E33" i="261"/>
  <c r="AW32" i="261"/>
  <c r="AQ32" i="261"/>
  <c r="AH32" i="261"/>
  <c r="V32" i="261"/>
  <c r="R32" i="261"/>
  <c r="J32" i="261"/>
  <c r="K32" i="261" s="1"/>
  <c r="G32" i="261"/>
  <c r="E32" i="261"/>
  <c r="AQ31" i="261"/>
  <c r="AH31" i="261"/>
  <c r="V31" i="261"/>
  <c r="R31" i="261"/>
  <c r="J31" i="261"/>
  <c r="I31" i="261" s="1"/>
  <c r="G31" i="261"/>
  <c r="E31" i="261"/>
  <c r="AQ30" i="261"/>
  <c r="AH30" i="261"/>
  <c r="V30" i="261"/>
  <c r="R30" i="261"/>
  <c r="T30" i="261" s="1"/>
  <c r="J30" i="261"/>
  <c r="K30" i="261" s="1"/>
  <c r="G30" i="261"/>
  <c r="E30" i="261"/>
  <c r="AQ29" i="261"/>
  <c r="AH29" i="261"/>
  <c r="V29" i="261"/>
  <c r="R29" i="261"/>
  <c r="T29" i="261" s="1"/>
  <c r="J29" i="261"/>
  <c r="K29" i="261" s="1"/>
  <c r="G29" i="261"/>
  <c r="E29" i="261"/>
  <c r="AQ28" i="261"/>
  <c r="AH28" i="261"/>
  <c r="V28" i="261"/>
  <c r="R28" i="261"/>
  <c r="T28" i="261" s="1"/>
  <c r="J28" i="261"/>
  <c r="I28" i="261" s="1"/>
  <c r="G28" i="261"/>
  <c r="E28" i="261"/>
  <c r="AQ27" i="261"/>
  <c r="AH27" i="261"/>
  <c r="V27" i="261"/>
  <c r="R27" i="261"/>
  <c r="T27" i="261" s="1"/>
  <c r="J27" i="261"/>
  <c r="I27" i="261" s="1"/>
  <c r="G27" i="261"/>
  <c r="E27" i="261"/>
  <c r="AQ26" i="261"/>
  <c r="AH26" i="261"/>
  <c r="V26" i="261"/>
  <c r="R26" i="261"/>
  <c r="T26" i="261" s="1"/>
  <c r="J26" i="261"/>
  <c r="K26" i="261" s="1"/>
  <c r="G26" i="261"/>
  <c r="E26" i="261"/>
  <c r="AQ25" i="261"/>
  <c r="AH25" i="261"/>
  <c r="V25" i="261"/>
  <c r="R25" i="261"/>
  <c r="T25" i="261" s="1"/>
  <c r="J25" i="261"/>
  <c r="I25" i="261" s="1"/>
  <c r="G25" i="261"/>
  <c r="E25" i="261"/>
  <c r="AQ24" i="261"/>
  <c r="AH24" i="261"/>
  <c r="V24" i="261"/>
  <c r="R24" i="261"/>
  <c r="T24" i="261" s="1"/>
  <c r="J24" i="261"/>
  <c r="K24" i="261" s="1"/>
  <c r="I24" i="261"/>
  <c r="G24" i="261"/>
  <c r="E24" i="261"/>
  <c r="AQ23" i="261"/>
  <c r="AH23" i="261"/>
  <c r="V23" i="261"/>
  <c r="R23" i="261"/>
  <c r="T23" i="261" s="1"/>
  <c r="J23" i="261"/>
  <c r="I23" i="261" s="1"/>
  <c r="G23" i="261"/>
  <c r="E23" i="261"/>
  <c r="AQ22" i="261"/>
  <c r="AH22" i="261"/>
  <c r="V22" i="261"/>
  <c r="R22" i="261"/>
  <c r="T22" i="261" s="1"/>
  <c r="K22" i="261"/>
  <c r="J22" i="261"/>
  <c r="I22" i="261"/>
  <c r="G22" i="261"/>
  <c r="E22" i="261"/>
  <c r="AQ21" i="261"/>
  <c r="AH21" i="261"/>
  <c r="V21" i="261"/>
  <c r="R21" i="261"/>
  <c r="T21" i="261" s="1"/>
  <c r="J21" i="261"/>
  <c r="K21" i="261" s="1"/>
  <c r="I21" i="261"/>
  <c r="G21" i="261"/>
  <c r="E21" i="261"/>
  <c r="AQ20" i="261"/>
  <c r="AH20" i="261"/>
  <c r="V20" i="261"/>
  <c r="R20" i="261"/>
  <c r="T20" i="261" s="1"/>
  <c r="J20" i="261"/>
  <c r="K20" i="261" s="1"/>
  <c r="I20" i="261"/>
  <c r="G20" i="261"/>
  <c r="E20" i="261"/>
  <c r="AQ19" i="261"/>
  <c r="AH19" i="261"/>
  <c r="V19" i="261"/>
  <c r="R19" i="261"/>
  <c r="T19" i="261" s="1"/>
  <c r="J19" i="261"/>
  <c r="I19" i="261" s="1"/>
  <c r="G19" i="261"/>
  <c r="E19" i="261"/>
  <c r="AQ18" i="261"/>
  <c r="AH18" i="261"/>
  <c r="V18" i="261"/>
  <c r="R18" i="261"/>
  <c r="T18" i="261" s="1"/>
  <c r="K18" i="261"/>
  <c r="J18" i="261"/>
  <c r="I18" i="261"/>
  <c r="G18" i="261"/>
  <c r="E18" i="261"/>
  <c r="AQ17" i="261"/>
  <c r="AH17" i="261"/>
  <c r="V17" i="261"/>
  <c r="R17" i="261"/>
  <c r="T17" i="261" s="1"/>
  <c r="J17" i="261"/>
  <c r="K17" i="261" s="1"/>
  <c r="I17" i="261"/>
  <c r="G17" i="261"/>
  <c r="E17" i="261"/>
  <c r="AQ16" i="261"/>
  <c r="AH16" i="261"/>
  <c r="V16" i="261"/>
  <c r="R16" i="261"/>
  <c r="T16" i="261" s="1"/>
  <c r="J16" i="261"/>
  <c r="K16" i="261" s="1"/>
  <c r="I16" i="261"/>
  <c r="G16" i="261"/>
  <c r="E16" i="261"/>
  <c r="AQ15" i="261"/>
  <c r="AH15" i="261"/>
  <c r="V15" i="261"/>
  <c r="R15" i="261"/>
  <c r="T15" i="261" s="1"/>
  <c r="J15" i="261"/>
  <c r="I15" i="261" s="1"/>
  <c r="G15" i="261"/>
  <c r="E15" i="261"/>
  <c r="AQ14" i="261"/>
  <c r="AH14" i="261"/>
  <c r="V14" i="261"/>
  <c r="R14" i="261"/>
  <c r="T14" i="261" s="1"/>
  <c r="G14" i="261"/>
  <c r="E14" i="261"/>
  <c r="AQ13" i="261"/>
  <c r="AH13" i="261"/>
  <c r="V13" i="261"/>
  <c r="R13" i="261"/>
  <c r="T13" i="261" s="1"/>
  <c r="J13" i="261"/>
  <c r="K13" i="261" s="1"/>
  <c r="I13" i="261"/>
  <c r="G13" i="261"/>
  <c r="E13" i="261"/>
  <c r="AQ12" i="261"/>
  <c r="AH12" i="261"/>
  <c r="V12" i="261"/>
  <c r="R12" i="261"/>
  <c r="T12" i="261" s="1"/>
  <c r="J12" i="261"/>
  <c r="K12" i="261" s="1"/>
  <c r="I12" i="261"/>
  <c r="G12" i="261"/>
  <c r="E12" i="261"/>
  <c r="V11" i="261"/>
  <c r="J11" i="261"/>
  <c r="I11" i="261" s="1"/>
  <c r="G11" i="261"/>
  <c r="E11" i="261"/>
  <c r="S35" i="262" l="1"/>
  <c r="T35" i="262"/>
  <c r="AI35" i="262" s="1"/>
  <c r="T34" i="261"/>
  <c r="T33" i="261"/>
  <c r="T32" i="261"/>
  <c r="T31" i="261"/>
  <c r="K11" i="261"/>
  <c r="K31" i="261"/>
  <c r="AI30" i="261"/>
  <c r="AG8" i="261"/>
  <c r="K19" i="261"/>
  <c r="K15" i="261"/>
  <c r="K23" i="261"/>
  <c r="J14" i="261"/>
  <c r="I32" i="261"/>
  <c r="AI33" i="261"/>
  <c r="I29" i="261"/>
  <c r="K27" i="261"/>
  <c r="S31" i="261"/>
  <c r="S29" i="261"/>
  <c r="AI31" i="261"/>
  <c r="AI27" i="261"/>
  <c r="S27" i="261"/>
  <c r="I26" i="261"/>
  <c r="K28" i="261"/>
  <c r="I30" i="261"/>
  <c r="K25" i="261"/>
  <c r="S25" i="261"/>
  <c r="AI24" i="261"/>
  <c r="S23" i="261"/>
  <c r="AI23" i="261"/>
  <c r="AI22" i="261"/>
  <c r="S21" i="261"/>
  <c r="AI19" i="261"/>
  <c r="AI18" i="261"/>
  <c r="AI14" i="261"/>
  <c r="AI13" i="261"/>
  <c r="AI20" i="261"/>
  <c r="AI28" i="261"/>
  <c r="AI21" i="261"/>
  <c r="AI26" i="261"/>
  <c r="AI29" i="261"/>
  <c r="AI32" i="261"/>
  <c r="AI25" i="261"/>
  <c r="AI15" i="261"/>
  <c r="AI16" i="261"/>
  <c r="AI17" i="261"/>
  <c r="AI12" i="261"/>
  <c r="S20" i="261"/>
  <c r="S22" i="261"/>
  <c r="S24" i="261"/>
  <c r="S26" i="261"/>
  <c r="S28" i="261"/>
  <c r="S32" i="261"/>
  <c r="S30" i="261"/>
  <c r="S13" i="261"/>
  <c r="S15" i="261"/>
  <c r="S17" i="261"/>
  <c r="S19" i="261"/>
  <c r="S14" i="261"/>
  <c r="S16" i="261"/>
  <c r="S18" i="261"/>
  <c r="S12" i="261"/>
  <c r="AI34" i="261"/>
  <c r="AQ11" i="261"/>
  <c r="AQ35" i="261" s="1"/>
  <c r="I33" i="261"/>
  <c r="S33" i="261"/>
  <c r="I34" i="261"/>
  <c r="S34" i="261"/>
  <c r="R11" i="261"/>
  <c r="AH11" i="261"/>
  <c r="I14" i="261" l="1"/>
  <c r="K14" i="261"/>
  <c r="AH35" i="261"/>
  <c r="R35" i="261"/>
  <c r="S11" i="261"/>
  <c r="S35" i="261" s="1"/>
  <c r="T11" i="261"/>
  <c r="T35" i="261" s="1"/>
  <c r="AI11" i="261" l="1"/>
  <c r="AI35" i="261"/>
  <c r="V24" i="260" l="1"/>
  <c r="AP10" i="260" l="1"/>
  <c r="AG10" i="260"/>
  <c r="AG35" i="260" s="1"/>
  <c r="Q10" i="260"/>
  <c r="Q35" i="260" s="1"/>
  <c r="AR35" i="260"/>
  <c r="AQ34" i="260"/>
  <c r="AH34" i="260"/>
  <c r="V34" i="260"/>
  <c r="R34" i="260"/>
  <c r="J34" i="260"/>
  <c r="K34" i="260" s="1"/>
  <c r="G34" i="260"/>
  <c r="E34" i="260"/>
  <c r="AQ33" i="260"/>
  <c r="AH33" i="260"/>
  <c r="V33" i="260"/>
  <c r="R33" i="260"/>
  <c r="J33" i="260"/>
  <c r="K33" i="260" s="1"/>
  <c r="G33" i="260"/>
  <c r="E33" i="260"/>
  <c r="AW32" i="260"/>
  <c r="AQ32" i="260"/>
  <c r="AH32" i="260"/>
  <c r="V32" i="260"/>
  <c r="R32" i="260"/>
  <c r="J32" i="260"/>
  <c r="I32" i="260" s="1"/>
  <c r="G32" i="260"/>
  <c r="E32" i="260"/>
  <c r="AQ31" i="260"/>
  <c r="AH31" i="260"/>
  <c r="V31" i="260"/>
  <c r="R31" i="260"/>
  <c r="S31" i="260" s="1"/>
  <c r="J31" i="260"/>
  <c r="I31" i="260" s="1"/>
  <c r="G31" i="260"/>
  <c r="E31" i="260"/>
  <c r="AQ30" i="260"/>
  <c r="AH30" i="260"/>
  <c r="V30" i="260"/>
  <c r="R30" i="260"/>
  <c r="S30" i="260" s="1"/>
  <c r="J30" i="260"/>
  <c r="I30" i="260" s="1"/>
  <c r="G30" i="260"/>
  <c r="E30" i="260"/>
  <c r="AQ29" i="260"/>
  <c r="AH29" i="260"/>
  <c r="V29" i="260"/>
  <c r="R29" i="260"/>
  <c r="S29" i="260" s="1"/>
  <c r="J29" i="260"/>
  <c r="I29" i="260" s="1"/>
  <c r="G29" i="260"/>
  <c r="E29" i="260"/>
  <c r="AQ28" i="260"/>
  <c r="AH28" i="260"/>
  <c r="V28" i="260"/>
  <c r="R28" i="260"/>
  <c r="S28" i="260" s="1"/>
  <c r="J28" i="260"/>
  <c r="I28" i="260" s="1"/>
  <c r="G28" i="260"/>
  <c r="E28" i="260"/>
  <c r="AQ27" i="260"/>
  <c r="AH27" i="260"/>
  <c r="V27" i="260"/>
  <c r="R27" i="260"/>
  <c r="S27" i="260" s="1"/>
  <c r="J27" i="260"/>
  <c r="I27" i="260" s="1"/>
  <c r="G27" i="260"/>
  <c r="E27" i="260"/>
  <c r="AQ26" i="260"/>
  <c r="AH26" i="260"/>
  <c r="V26" i="260"/>
  <c r="R26" i="260"/>
  <c r="S26" i="260" s="1"/>
  <c r="J26" i="260"/>
  <c r="I26" i="260" s="1"/>
  <c r="G26" i="260"/>
  <c r="E26" i="260"/>
  <c r="AQ25" i="260"/>
  <c r="AH25" i="260"/>
  <c r="V25" i="260"/>
  <c r="R25" i="260"/>
  <c r="S25" i="260" s="1"/>
  <c r="J25" i="260"/>
  <c r="I25" i="260" s="1"/>
  <c r="G25" i="260"/>
  <c r="E25" i="260"/>
  <c r="AQ24" i="260"/>
  <c r="AH24" i="260"/>
  <c r="R24" i="260"/>
  <c r="S24" i="260" s="1"/>
  <c r="J24" i="260"/>
  <c r="I24" i="260" s="1"/>
  <c r="G24" i="260"/>
  <c r="E24" i="260"/>
  <c r="AQ23" i="260"/>
  <c r="AH23" i="260"/>
  <c r="V23" i="260"/>
  <c r="R23" i="260"/>
  <c r="S23" i="260" s="1"/>
  <c r="J23" i="260"/>
  <c r="I23" i="260" s="1"/>
  <c r="G23" i="260"/>
  <c r="E23" i="260"/>
  <c r="AQ22" i="260"/>
  <c r="AH22" i="260"/>
  <c r="V22" i="260"/>
  <c r="R22" i="260"/>
  <c r="S22" i="260" s="1"/>
  <c r="J22" i="260"/>
  <c r="I22" i="260" s="1"/>
  <c r="G22" i="260"/>
  <c r="E22" i="260"/>
  <c r="AQ21" i="260"/>
  <c r="AH21" i="260"/>
  <c r="V21" i="260"/>
  <c r="R21" i="260"/>
  <c r="S21" i="260" s="1"/>
  <c r="J21" i="260"/>
  <c r="I21" i="260" s="1"/>
  <c r="G21" i="260"/>
  <c r="E21" i="260"/>
  <c r="AQ20" i="260"/>
  <c r="AH20" i="260"/>
  <c r="V20" i="260"/>
  <c r="R20" i="260"/>
  <c r="S20" i="260" s="1"/>
  <c r="J20" i="260"/>
  <c r="I20" i="260" s="1"/>
  <c r="G20" i="260"/>
  <c r="E20" i="260"/>
  <c r="AQ19" i="260"/>
  <c r="AH19" i="260"/>
  <c r="V19" i="260"/>
  <c r="R19" i="260"/>
  <c r="S19" i="260" s="1"/>
  <c r="J19" i="260"/>
  <c r="I19" i="260" s="1"/>
  <c r="G19" i="260"/>
  <c r="E19" i="260"/>
  <c r="AQ18" i="260"/>
  <c r="AH18" i="260"/>
  <c r="V18" i="260"/>
  <c r="R18" i="260"/>
  <c r="S18" i="260" s="1"/>
  <c r="J18" i="260"/>
  <c r="I18" i="260" s="1"/>
  <c r="G18" i="260"/>
  <c r="E18" i="260"/>
  <c r="AQ17" i="260"/>
  <c r="AH17" i="260"/>
  <c r="V17" i="260"/>
  <c r="R17" i="260"/>
  <c r="S17" i="260" s="1"/>
  <c r="J17" i="260"/>
  <c r="I17" i="260" s="1"/>
  <c r="G17" i="260"/>
  <c r="E17" i="260"/>
  <c r="AQ16" i="260"/>
  <c r="AH16" i="260"/>
  <c r="V16" i="260"/>
  <c r="R16" i="260"/>
  <c r="S16" i="260" s="1"/>
  <c r="J16" i="260"/>
  <c r="I16" i="260" s="1"/>
  <c r="G16" i="260"/>
  <c r="E16" i="260"/>
  <c r="AQ15" i="260"/>
  <c r="AH15" i="260"/>
  <c r="V15" i="260"/>
  <c r="R15" i="260"/>
  <c r="S15" i="260" s="1"/>
  <c r="J15" i="260"/>
  <c r="I15" i="260" s="1"/>
  <c r="G15" i="260"/>
  <c r="E15" i="260"/>
  <c r="AQ14" i="260"/>
  <c r="AH14" i="260"/>
  <c r="V14" i="260"/>
  <c r="R14" i="260"/>
  <c r="S14" i="260" s="1"/>
  <c r="G14" i="260"/>
  <c r="E14" i="260"/>
  <c r="AQ13" i="260"/>
  <c r="AH13" i="260"/>
  <c r="V13" i="260"/>
  <c r="R13" i="260"/>
  <c r="S13" i="260" s="1"/>
  <c r="J13" i="260"/>
  <c r="I13" i="260" s="1"/>
  <c r="G13" i="260"/>
  <c r="E13" i="260"/>
  <c r="AQ12" i="260"/>
  <c r="AH12" i="260"/>
  <c r="V12" i="260"/>
  <c r="R12" i="260"/>
  <c r="S12" i="260" s="1"/>
  <c r="J12" i="260"/>
  <c r="I12" i="260" s="1"/>
  <c r="G12" i="260"/>
  <c r="E12" i="260"/>
  <c r="V11" i="260"/>
  <c r="J11" i="260"/>
  <c r="I11" i="260" s="1"/>
  <c r="G11" i="260"/>
  <c r="E11" i="260"/>
  <c r="AP35" i="260"/>
  <c r="R11" i="260"/>
  <c r="AG8" i="260"/>
  <c r="J14" i="260" l="1"/>
  <c r="I14" i="260" s="1"/>
  <c r="K11" i="260"/>
  <c r="K20" i="260"/>
  <c r="K21" i="260"/>
  <c r="K22" i="260"/>
  <c r="K15" i="260"/>
  <c r="K18" i="260"/>
  <c r="K24" i="260"/>
  <c r="K12" i="260"/>
  <c r="K13" i="260"/>
  <c r="K16" i="260"/>
  <c r="K17" i="260"/>
  <c r="K19" i="260"/>
  <c r="K23" i="260"/>
  <c r="K31" i="260"/>
  <c r="T34" i="260"/>
  <c r="T33" i="260"/>
  <c r="AI33" i="260" s="1"/>
  <c r="I33" i="260"/>
  <c r="S32" i="260"/>
  <c r="K32" i="260"/>
  <c r="K30" i="260"/>
  <c r="K29" i="260"/>
  <c r="K28" i="260"/>
  <c r="K27" i="260"/>
  <c r="K26" i="260"/>
  <c r="K25" i="260"/>
  <c r="T22" i="260"/>
  <c r="AI22" i="260" s="1"/>
  <c r="I34" i="260"/>
  <c r="T18" i="260"/>
  <c r="AI18" i="260" s="1"/>
  <c r="T14" i="260"/>
  <c r="AI14" i="260" s="1"/>
  <c r="AH11" i="260"/>
  <c r="T23" i="260"/>
  <c r="AI23" i="260" s="1"/>
  <c r="T20" i="260"/>
  <c r="AI20" i="260" s="1"/>
  <c r="T24" i="260"/>
  <c r="AI24" i="260" s="1"/>
  <c r="AI34" i="260"/>
  <c r="T21" i="260"/>
  <c r="AI21" i="260" s="1"/>
  <c r="T15" i="260"/>
  <c r="AI15" i="260" s="1"/>
  <c r="T19" i="260"/>
  <c r="AI19" i="260" s="1"/>
  <c r="T16" i="260"/>
  <c r="AI16" i="260" s="1"/>
  <c r="T17" i="260"/>
  <c r="AI17" i="260" s="1"/>
  <c r="T13" i="260"/>
  <c r="AI13" i="260" s="1"/>
  <c r="T12" i="260"/>
  <c r="AI12" i="260" s="1"/>
  <c r="R35" i="260"/>
  <c r="T11" i="260"/>
  <c r="S11" i="260"/>
  <c r="T25" i="260"/>
  <c r="AI25" i="260" s="1"/>
  <c r="T26" i="260"/>
  <c r="AI26" i="260" s="1"/>
  <c r="T27" i="260"/>
  <c r="AI27" i="260" s="1"/>
  <c r="T28" i="260"/>
  <c r="AI28" i="260" s="1"/>
  <c r="T29" i="260"/>
  <c r="AI29" i="260" s="1"/>
  <c r="T30" i="260"/>
  <c r="AI30" i="260" s="1"/>
  <c r="T31" i="260"/>
  <c r="AI31" i="260" s="1"/>
  <c r="T32" i="260"/>
  <c r="AI32" i="260" s="1"/>
  <c r="S33" i="260"/>
  <c r="S34" i="260"/>
  <c r="AQ11" i="260"/>
  <c r="AQ35" i="260" s="1"/>
  <c r="K14" i="260" l="1"/>
  <c r="AH35" i="260"/>
  <c r="S35" i="260"/>
  <c r="T35" i="260"/>
  <c r="AI11" i="260"/>
  <c r="AI35" i="260" l="1"/>
  <c r="AP10" i="259" l="1"/>
  <c r="AP35" i="259" s="1"/>
  <c r="AG10" i="259"/>
  <c r="AG35" i="259" s="1"/>
  <c r="Q10" i="259"/>
  <c r="Q35" i="259" s="1"/>
  <c r="AR35" i="259"/>
  <c r="AQ34" i="259"/>
  <c r="AH34" i="259"/>
  <c r="V34" i="259"/>
  <c r="R34" i="259"/>
  <c r="J34" i="259"/>
  <c r="K34" i="259" s="1"/>
  <c r="G34" i="259"/>
  <c r="E34" i="259"/>
  <c r="AQ33" i="259"/>
  <c r="AH33" i="259"/>
  <c r="V33" i="259"/>
  <c r="R33" i="259"/>
  <c r="J33" i="259"/>
  <c r="K33" i="259" s="1"/>
  <c r="I33" i="259"/>
  <c r="G33" i="259"/>
  <c r="E33" i="259"/>
  <c r="AW32" i="259"/>
  <c r="AQ32" i="259"/>
  <c r="AH32" i="259"/>
  <c r="V32" i="259"/>
  <c r="R32" i="259"/>
  <c r="K32" i="259"/>
  <c r="J32" i="259"/>
  <c r="I32" i="259" s="1"/>
  <c r="G32" i="259"/>
  <c r="E32" i="259"/>
  <c r="AQ31" i="259"/>
  <c r="AH31" i="259"/>
  <c r="V31" i="259"/>
  <c r="R31" i="259"/>
  <c r="T31" i="259" s="1"/>
  <c r="K31" i="259"/>
  <c r="J31" i="259"/>
  <c r="I31" i="259"/>
  <c r="G31" i="259"/>
  <c r="E31" i="259"/>
  <c r="AQ30" i="259"/>
  <c r="AH30" i="259"/>
  <c r="V30" i="259"/>
  <c r="R30" i="259"/>
  <c r="T30" i="259" s="1"/>
  <c r="J30" i="259"/>
  <c r="K30" i="259" s="1"/>
  <c r="I30" i="259"/>
  <c r="G30" i="259"/>
  <c r="E30" i="259"/>
  <c r="AQ29" i="259"/>
  <c r="AH29" i="259"/>
  <c r="V29" i="259"/>
  <c r="R29" i="259"/>
  <c r="T29" i="259" s="1"/>
  <c r="J29" i="259"/>
  <c r="I29" i="259" s="1"/>
  <c r="G29" i="259"/>
  <c r="E29" i="259"/>
  <c r="AQ28" i="259"/>
  <c r="AH28" i="259"/>
  <c r="V28" i="259"/>
  <c r="R28" i="259"/>
  <c r="T28" i="259" s="1"/>
  <c r="K28" i="259"/>
  <c r="J28" i="259"/>
  <c r="I28" i="259" s="1"/>
  <c r="G28" i="259"/>
  <c r="E28" i="259"/>
  <c r="AQ27" i="259"/>
  <c r="AH27" i="259"/>
  <c r="V27" i="259"/>
  <c r="R27" i="259"/>
  <c r="T27" i="259" s="1"/>
  <c r="J27" i="259"/>
  <c r="K27" i="259" s="1"/>
  <c r="I27" i="259"/>
  <c r="G27" i="259"/>
  <c r="E27" i="259"/>
  <c r="AQ26" i="259"/>
  <c r="AH26" i="259"/>
  <c r="AI26" i="259" s="1"/>
  <c r="V26" i="259"/>
  <c r="R26" i="259"/>
  <c r="T26" i="259" s="1"/>
  <c r="J26" i="259"/>
  <c r="K26" i="259" s="1"/>
  <c r="I26" i="259"/>
  <c r="G26" i="259"/>
  <c r="E26" i="259"/>
  <c r="AQ25" i="259"/>
  <c r="AH25" i="259"/>
  <c r="V25" i="259"/>
  <c r="R25" i="259"/>
  <c r="T25" i="259" s="1"/>
  <c r="J25" i="259"/>
  <c r="I25" i="259" s="1"/>
  <c r="G25" i="259"/>
  <c r="E25" i="259"/>
  <c r="AQ24" i="259"/>
  <c r="AH24" i="259"/>
  <c r="R24" i="259"/>
  <c r="T24" i="259" s="1"/>
  <c r="J24" i="259"/>
  <c r="I24" i="259" s="1"/>
  <c r="G24" i="259"/>
  <c r="E24" i="259"/>
  <c r="AQ23" i="259"/>
  <c r="AH23" i="259"/>
  <c r="V23" i="259"/>
  <c r="R23" i="259"/>
  <c r="T23" i="259" s="1"/>
  <c r="K23" i="259"/>
  <c r="J23" i="259"/>
  <c r="I23" i="259" s="1"/>
  <c r="G23" i="259"/>
  <c r="E23" i="259"/>
  <c r="AQ22" i="259"/>
  <c r="AH22" i="259"/>
  <c r="V22" i="259"/>
  <c r="R22" i="259"/>
  <c r="T22" i="259" s="1"/>
  <c r="K22" i="259"/>
  <c r="J22" i="259"/>
  <c r="I22" i="259"/>
  <c r="G22" i="259"/>
  <c r="E22" i="259"/>
  <c r="AQ21" i="259"/>
  <c r="AH21" i="259"/>
  <c r="V21" i="259"/>
  <c r="R21" i="259"/>
  <c r="T21" i="259" s="1"/>
  <c r="J21" i="259"/>
  <c r="K21" i="259" s="1"/>
  <c r="I21" i="259"/>
  <c r="G21" i="259"/>
  <c r="E21" i="259"/>
  <c r="AQ20" i="259"/>
  <c r="AH20" i="259"/>
  <c r="V20" i="259"/>
  <c r="R20" i="259"/>
  <c r="T20" i="259" s="1"/>
  <c r="J20" i="259"/>
  <c r="I20" i="259" s="1"/>
  <c r="G20" i="259"/>
  <c r="E20" i="259"/>
  <c r="AQ19" i="259"/>
  <c r="AH19" i="259"/>
  <c r="V19" i="259"/>
  <c r="R19" i="259"/>
  <c r="T19" i="259" s="1"/>
  <c r="K19" i="259"/>
  <c r="J19" i="259"/>
  <c r="I19" i="259" s="1"/>
  <c r="G19" i="259"/>
  <c r="E19" i="259"/>
  <c r="AQ18" i="259"/>
  <c r="AH18" i="259"/>
  <c r="V18" i="259"/>
  <c r="R18" i="259"/>
  <c r="T18" i="259" s="1"/>
  <c r="K18" i="259"/>
  <c r="J18" i="259"/>
  <c r="I18" i="259"/>
  <c r="G18" i="259"/>
  <c r="E18" i="259"/>
  <c r="AQ17" i="259"/>
  <c r="AH17" i="259"/>
  <c r="V17" i="259"/>
  <c r="R17" i="259"/>
  <c r="J17" i="259"/>
  <c r="K17" i="259" s="1"/>
  <c r="I17" i="259"/>
  <c r="G17" i="259"/>
  <c r="E17" i="259"/>
  <c r="AQ16" i="259"/>
  <c r="AH16" i="259"/>
  <c r="V16" i="259"/>
  <c r="R16" i="259"/>
  <c r="J16" i="259"/>
  <c r="I16" i="259" s="1"/>
  <c r="G16" i="259"/>
  <c r="E16" i="259"/>
  <c r="AQ15" i="259"/>
  <c r="AH15" i="259"/>
  <c r="V15" i="259"/>
  <c r="R15" i="259"/>
  <c r="K15" i="259"/>
  <c r="J15" i="259"/>
  <c r="I15" i="259" s="1"/>
  <c r="G15" i="259"/>
  <c r="E15" i="259"/>
  <c r="AQ14" i="259"/>
  <c r="AH14" i="259"/>
  <c r="V14" i="259"/>
  <c r="R14" i="259"/>
  <c r="J14" i="259"/>
  <c r="K14" i="259" s="1"/>
  <c r="I14" i="259"/>
  <c r="G14" i="259"/>
  <c r="E14" i="259"/>
  <c r="AQ13" i="259"/>
  <c r="AH13" i="259"/>
  <c r="V13" i="259"/>
  <c r="R13" i="259"/>
  <c r="J13" i="259"/>
  <c r="K13" i="259" s="1"/>
  <c r="I13" i="259"/>
  <c r="G13" i="259"/>
  <c r="E13" i="259"/>
  <c r="AQ12" i="259"/>
  <c r="AH12" i="259"/>
  <c r="V12" i="259"/>
  <c r="R12" i="259"/>
  <c r="J12" i="259"/>
  <c r="I12" i="259" s="1"/>
  <c r="G12" i="259"/>
  <c r="E12" i="259"/>
  <c r="AH11" i="259"/>
  <c r="V11" i="259"/>
  <c r="J11" i="259"/>
  <c r="K11" i="259" s="1"/>
  <c r="I11" i="259"/>
  <c r="G11" i="259"/>
  <c r="E11" i="259"/>
  <c r="K16" i="259" l="1"/>
  <c r="K25" i="259"/>
  <c r="K29" i="259"/>
  <c r="I34" i="259"/>
  <c r="K12" i="259"/>
  <c r="K20" i="259"/>
  <c r="K24" i="259"/>
  <c r="AI27" i="259"/>
  <c r="AI23" i="259"/>
  <c r="T34" i="259"/>
  <c r="AI34" i="259" s="1"/>
  <c r="T33" i="259"/>
  <c r="AI33" i="259" s="1"/>
  <c r="T32" i="259"/>
  <c r="AI31" i="259"/>
  <c r="AI32" i="259"/>
  <c r="S32" i="259"/>
  <c r="AG8" i="259"/>
  <c r="AI30" i="259"/>
  <c r="S31" i="259"/>
  <c r="S30" i="259"/>
  <c r="AI22" i="259"/>
  <c r="AI19" i="259"/>
  <c r="AI18" i="259"/>
  <c r="T17" i="259"/>
  <c r="AI17" i="259" s="1"/>
  <c r="T16" i="259"/>
  <c r="T15" i="259"/>
  <c r="T14" i="259"/>
  <c r="T13" i="259"/>
  <c r="AI13" i="259" s="1"/>
  <c r="T12" i="259"/>
  <c r="AH35" i="259"/>
  <c r="AI14" i="259"/>
  <c r="AI15" i="259"/>
  <c r="AI16" i="259"/>
  <c r="AI20" i="259"/>
  <c r="AI24" i="259"/>
  <c r="AI28" i="259"/>
  <c r="AI21" i="259"/>
  <c r="AI25" i="259"/>
  <c r="AI29" i="259"/>
  <c r="AI12" i="259"/>
  <c r="R11" i="259"/>
  <c r="S12" i="259"/>
  <c r="S13" i="259"/>
  <c r="S14" i="259"/>
  <c r="S15" i="259"/>
  <c r="S16" i="259"/>
  <c r="S17" i="259"/>
  <c r="S18" i="259"/>
  <c r="S19" i="259"/>
  <c r="S20" i="259"/>
  <c r="S21" i="259"/>
  <c r="S22" i="259"/>
  <c r="S23" i="259"/>
  <c r="S24" i="259"/>
  <c r="S25" i="259"/>
  <c r="S26" i="259"/>
  <c r="S27" i="259"/>
  <c r="S28" i="259"/>
  <c r="S29" i="259"/>
  <c r="AQ11" i="259"/>
  <c r="AQ35" i="259" s="1"/>
  <c r="S33" i="259"/>
  <c r="S34" i="259"/>
  <c r="AP10" i="258"/>
  <c r="AQ11" i="258" s="1"/>
  <c r="AG10" i="258"/>
  <c r="AG35" i="258" s="1"/>
  <c r="Q10" i="258"/>
  <c r="Q35" i="258" s="1"/>
  <c r="AR35" i="258"/>
  <c r="AQ34" i="258"/>
  <c r="AH34" i="258"/>
  <c r="V34" i="258"/>
  <c r="R34" i="258"/>
  <c r="J34" i="258"/>
  <c r="K34" i="258" s="1"/>
  <c r="G34" i="258"/>
  <c r="E34" i="258"/>
  <c r="AQ33" i="258"/>
  <c r="AH33" i="258"/>
  <c r="V33" i="258"/>
  <c r="R33" i="258"/>
  <c r="J33" i="258"/>
  <c r="K33" i="258" s="1"/>
  <c r="G33" i="258"/>
  <c r="E33" i="258"/>
  <c r="AW32" i="258"/>
  <c r="AQ32" i="258"/>
  <c r="AH32" i="258"/>
  <c r="V32" i="258"/>
  <c r="R32" i="258"/>
  <c r="T32" i="258" s="1"/>
  <c r="J32" i="258"/>
  <c r="I32" i="258" s="1"/>
  <c r="G32" i="258"/>
  <c r="E32" i="258"/>
  <c r="AQ31" i="258"/>
  <c r="AH31" i="258"/>
  <c r="V31" i="258"/>
  <c r="R31" i="258"/>
  <c r="S31" i="258" s="1"/>
  <c r="J31" i="258"/>
  <c r="I31" i="258" s="1"/>
  <c r="G31" i="258"/>
  <c r="E31" i="258"/>
  <c r="AQ30" i="258"/>
  <c r="AH30" i="258"/>
  <c r="V30" i="258"/>
  <c r="R30" i="258"/>
  <c r="T30" i="258" s="1"/>
  <c r="J30" i="258"/>
  <c r="I30" i="258" s="1"/>
  <c r="G30" i="258"/>
  <c r="E30" i="258"/>
  <c r="AQ29" i="258"/>
  <c r="AH29" i="258"/>
  <c r="V29" i="258"/>
  <c r="R29" i="258"/>
  <c r="T29" i="258" s="1"/>
  <c r="AI29" i="258" s="1"/>
  <c r="J29" i="258"/>
  <c r="I29" i="258" s="1"/>
  <c r="G29" i="258"/>
  <c r="E29" i="258"/>
  <c r="AQ28" i="258"/>
  <c r="AH28" i="258"/>
  <c r="V28" i="258"/>
  <c r="R28" i="258"/>
  <c r="T28" i="258" s="1"/>
  <c r="J28" i="258"/>
  <c r="I28" i="258" s="1"/>
  <c r="G28" i="258"/>
  <c r="E28" i="258"/>
  <c r="AQ27" i="258"/>
  <c r="AH27" i="258"/>
  <c r="V27" i="258"/>
  <c r="R27" i="258"/>
  <c r="S27" i="258" s="1"/>
  <c r="J27" i="258"/>
  <c r="I27" i="258" s="1"/>
  <c r="G27" i="258"/>
  <c r="E27" i="258"/>
  <c r="AQ26" i="258"/>
  <c r="AH26" i="258"/>
  <c r="V26" i="258"/>
  <c r="R26" i="258"/>
  <c r="S26" i="258" s="1"/>
  <c r="J26" i="258"/>
  <c r="I26" i="258" s="1"/>
  <c r="G26" i="258"/>
  <c r="E26" i="258"/>
  <c r="AQ25" i="258"/>
  <c r="AH25" i="258"/>
  <c r="V25" i="258"/>
  <c r="R25" i="258"/>
  <c r="S25" i="258" s="1"/>
  <c r="J25" i="258"/>
  <c r="I25" i="258" s="1"/>
  <c r="G25" i="258"/>
  <c r="E25" i="258"/>
  <c r="AQ24" i="258"/>
  <c r="AH24" i="258"/>
  <c r="V24" i="258"/>
  <c r="R24" i="258"/>
  <c r="S24" i="258" s="1"/>
  <c r="J24" i="258"/>
  <c r="I24" i="258" s="1"/>
  <c r="G24" i="258"/>
  <c r="E24" i="258"/>
  <c r="AQ23" i="258"/>
  <c r="AH23" i="258"/>
  <c r="V23" i="258"/>
  <c r="R23" i="258"/>
  <c r="S23" i="258" s="1"/>
  <c r="J23" i="258"/>
  <c r="I23" i="258" s="1"/>
  <c r="G23" i="258"/>
  <c r="E23" i="258"/>
  <c r="AQ22" i="258"/>
  <c r="AH22" i="258"/>
  <c r="V22" i="258"/>
  <c r="R22" i="258"/>
  <c r="S22" i="258" s="1"/>
  <c r="J22" i="258"/>
  <c r="I22" i="258" s="1"/>
  <c r="G22" i="258"/>
  <c r="E22" i="258"/>
  <c r="AQ21" i="258"/>
  <c r="AH21" i="258"/>
  <c r="V21" i="258"/>
  <c r="R21" i="258"/>
  <c r="S21" i="258" s="1"/>
  <c r="J21" i="258"/>
  <c r="I21" i="258" s="1"/>
  <c r="G21" i="258"/>
  <c r="E21" i="258"/>
  <c r="AQ20" i="258"/>
  <c r="AH20" i="258"/>
  <c r="V20" i="258"/>
  <c r="R20" i="258"/>
  <c r="S20" i="258" s="1"/>
  <c r="J20" i="258"/>
  <c r="I20" i="258" s="1"/>
  <c r="G20" i="258"/>
  <c r="E20" i="258"/>
  <c r="AQ19" i="258"/>
  <c r="AH19" i="258"/>
  <c r="V19" i="258"/>
  <c r="R19" i="258"/>
  <c r="S19" i="258" s="1"/>
  <c r="J19" i="258"/>
  <c r="I19" i="258" s="1"/>
  <c r="G19" i="258"/>
  <c r="E19" i="258"/>
  <c r="AQ18" i="258"/>
  <c r="AH18" i="258"/>
  <c r="V18" i="258"/>
  <c r="R18" i="258"/>
  <c r="S18" i="258" s="1"/>
  <c r="J18" i="258"/>
  <c r="I18" i="258" s="1"/>
  <c r="G18" i="258"/>
  <c r="E18" i="258"/>
  <c r="AQ17" i="258"/>
  <c r="AH17" i="258"/>
  <c r="V17" i="258"/>
  <c r="R17" i="258"/>
  <c r="S17" i="258" s="1"/>
  <c r="J17" i="258"/>
  <c r="I17" i="258" s="1"/>
  <c r="G17" i="258"/>
  <c r="E17" i="258"/>
  <c r="AQ16" i="258"/>
  <c r="AH16" i="258"/>
  <c r="V16" i="258"/>
  <c r="R16" i="258"/>
  <c r="S16" i="258" s="1"/>
  <c r="J16" i="258"/>
  <c r="I16" i="258" s="1"/>
  <c r="G16" i="258"/>
  <c r="E16" i="258"/>
  <c r="AQ15" i="258"/>
  <c r="AH15" i="258"/>
  <c r="V15" i="258"/>
  <c r="R15" i="258"/>
  <c r="S15" i="258" s="1"/>
  <c r="J15" i="258"/>
  <c r="I15" i="258" s="1"/>
  <c r="G15" i="258"/>
  <c r="E15" i="258"/>
  <c r="AQ14" i="258"/>
  <c r="AH14" i="258"/>
  <c r="V14" i="258"/>
  <c r="R14" i="258"/>
  <c r="S14" i="258" s="1"/>
  <c r="G14" i="258"/>
  <c r="E14" i="258"/>
  <c r="AQ13" i="258"/>
  <c r="AH13" i="258"/>
  <c r="V13" i="258"/>
  <c r="R13" i="258"/>
  <c r="S13" i="258" s="1"/>
  <c r="J13" i="258"/>
  <c r="I13" i="258" s="1"/>
  <c r="G13" i="258"/>
  <c r="E13" i="258"/>
  <c r="AQ12" i="258"/>
  <c r="AH12" i="258"/>
  <c r="V12" i="258"/>
  <c r="R12" i="258"/>
  <c r="S12" i="258" s="1"/>
  <c r="J12" i="258"/>
  <c r="I12" i="258" s="1"/>
  <c r="G12" i="258"/>
  <c r="E12" i="258"/>
  <c r="V11" i="258"/>
  <c r="J11" i="258"/>
  <c r="I11" i="258" s="1"/>
  <c r="G11" i="258"/>
  <c r="E11" i="258"/>
  <c r="AG8" i="258" l="1"/>
  <c r="T34" i="258"/>
  <c r="AI34" i="258" s="1"/>
  <c r="T33" i="258"/>
  <c r="S32" i="258"/>
  <c r="AI32" i="258"/>
  <c r="T31" i="258"/>
  <c r="AI31" i="258" s="1"/>
  <c r="AI30" i="258"/>
  <c r="I33" i="258"/>
  <c r="I34" i="258"/>
  <c r="T11" i="259"/>
  <c r="R35" i="259"/>
  <c r="S11" i="259"/>
  <c r="S35" i="259" s="1"/>
  <c r="T17" i="258"/>
  <c r="T18" i="258"/>
  <c r="AI18" i="258" s="1"/>
  <c r="T19" i="258"/>
  <c r="T20" i="258"/>
  <c r="AI20" i="258" s="1"/>
  <c r="T21" i="258"/>
  <c r="AI21" i="258" s="1"/>
  <c r="J14" i="258"/>
  <c r="I14" i="258" s="1"/>
  <c r="T24" i="258"/>
  <c r="AI24" i="258" s="1"/>
  <c r="T25" i="258"/>
  <c r="T26" i="258"/>
  <c r="AI26" i="258" s="1"/>
  <c r="T27" i="258"/>
  <c r="AI27" i="258" s="1"/>
  <c r="T16" i="258"/>
  <c r="AI16" i="258" s="1"/>
  <c r="T15" i="258"/>
  <c r="T12" i="258"/>
  <c r="AI12" i="258" s="1"/>
  <c r="AQ35" i="258"/>
  <c r="AI28" i="258"/>
  <c r="AI33" i="258"/>
  <c r="S34" i="258"/>
  <c r="S33" i="258"/>
  <c r="S28" i="258"/>
  <c r="S29" i="258"/>
  <c r="S30" i="258"/>
  <c r="AI25" i="258"/>
  <c r="T22" i="258"/>
  <c r="AI22" i="258" s="1"/>
  <c r="T23" i="258"/>
  <c r="AI23" i="258" s="1"/>
  <c r="AI19" i="258"/>
  <c r="AI17" i="258"/>
  <c r="AI15" i="258"/>
  <c r="T13" i="258"/>
  <c r="T14" i="258"/>
  <c r="AI14" i="258" s="1"/>
  <c r="AI13" i="258"/>
  <c r="AP35" i="258"/>
  <c r="K12" i="258"/>
  <c r="K15" i="258"/>
  <c r="K17" i="258"/>
  <c r="K19" i="258"/>
  <c r="K22" i="258"/>
  <c r="K24" i="258"/>
  <c r="K25" i="258"/>
  <c r="K26" i="258"/>
  <c r="K27" i="258"/>
  <c r="K29" i="258"/>
  <c r="K30" i="258"/>
  <c r="K31" i="258"/>
  <c r="R11" i="258"/>
  <c r="AH11" i="258"/>
  <c r="K11" i="258"/>
  <c r="K13" i="258"/>
  <c r="K16" i="258"/>
  <c r="K18" i="258"/>
  <c r="K20" i="258"/>
  <c r="K21" i="258"/>
  <c r="K23" i="258"/>
  <c r="K28" i="258"/>
  <c r="K32" i="258"/>
  <c r="K14" i="258" l="1"/>
  <c r="T35" i="259"/>
  <c r="AI35" i="259" s="1"/>
  <c r="AI11" i="259"/>
  <c r="AH35" i="258"/>
  <c r="R35" i="258"/>
  <c r="S11" i="258"/>
  <c r="S35" i="258" s="1"/>
  <c r="T11" i="258"/>
  <c r="T35" i="258" s="1"/>
  <c r="AI35" i="258" l="1"/>
  <c r="AI11" i="258"/>
  <c r="AP10" i="257" l="1"/>
  <c r="AQ11" i="257" s="1"/>
  <c r="AG10" i="257"/>
  <c r="AG35" i="257" s="1"/>
  <c r="Q10" i="257"/>
  <c r="Q35" i="257" s="1"/>
  <c r="AR35" i="257"/>
  <c r="AQ34" i="257"/>
  <c r="AH34" i="257"/>
  <c r="V34" i="257"/>
  <c r="R34" i="257"/>
  <c r="J34" i="257"/>
  <c r="K34" i="257" s="1"/>
  <c r="G34" i="257"/>
  <c r="E34" i="257"/>
  <c r="AQ33" i="257"/>
  <c r="AH33" i="257"/>
  <c r="V33" i="257"/>
  <c r="R33" i="257"/>
  <c r="J33" i="257"/>
  <c r="K33" i="257" s="1"/>
  <c r="G33" i="257"/>
  <c r="E33" i="257"/>
  <c r="AW32" i="257"/>
  <c r="AQ32" i="257"/>
  <c r="AH32" i="257"/>
  <c r="V32" i="257"/>
  <c r="R32" i="257"/>
  <c r="J32" i="257"/>
  <c r="K32" i="257" s="1"/>
  <c r="G32" i="257"/>
  <c r="E32" i="257"/>
  <c r="AQ31" i="257"/>
  <c r="AH31" i="257"/>
  <c r="V31" i="257"/>
  <c r="R31" i="257"/>
  <c r="J31" i="257"/>
  <c r="K31" i="257" s="1"/>
  <c r="G31" i="257"/>
  <c r="E31" i="257"/>
  <c r="AQ30" i="257"/>
  <c r="AH30" i="257"/>
  <c r="V30" i="257"/>
  <c r="R30" i="257"/>
  <c r="T30" i="257" s="1"/>
  <c r="J30" i="257"/>
  <c r="K30" i="257" s="1"/>
  <c r="G30" i="257"/>
  <c r="E30" i="257"/>
  <c r="AQ29" i="257"/>
  <c r="AH29" i="257"/>
  <c r="V29" i="257"/>
  <c r="R29" i="257"/>
  <c r="J29" i="257"/>
  <c r="K29" i="257" s="1"/>
  <c r="G29" i="257"/>
  <c r="E29" i="257"/>
  <c r="AQ28" i="257"/>
  <c r="AH28" i="257"/>
  <c r="V28" i="257"/>
  <c r="R28" i="257"/>
  <c r="S28" i="257" s="1"/>
  <c r="J28" i="257"/>
  <c r="K28" i="257" s="1"/>
  <c r="G28" i="257"/>
  <c r="E28" i="257"/>
  <c r="AQ27" i="257"/>
  <c r="AH27" i="257"/>
  <c r="V27" i="257"/>
  <c r="R27" i="257"/>
  <c r="T27" i="257" s="1"/>
  <c r="J27" i="257"/>
  <c r="K27" i="257" s="1"/>
  <c r="G27" i="257"/>
  <c r="E27" i="257"/>
  <c r="AQ26" i="257"/>
  <c r="AH26" i="257"/>
  <c r="V26" i="257"/>
  <c r="R26" i="257"/>
  <c r="T26" i="257" s="1"/>
  <c r="J26" i="257"/>
  <c r="K26" i="257" s="1"/>
  <c r="G26" i="257"/>
  <c r="E26" i="257"/>
  <c r="AQ25" i="257"/>
  <c r="AH25" i="257"/>
  <c r="V25" i="257"/>
  <c r="R25" i="257"/>
  <c r="S25" i="257" s="1"/>
  <c r="J25" i="257"/>
  <c r="K25" i="257" s="1"/>
  <c r="I25" i="257"/>
  <c r="G25" i="257"/>
  <c r="E25" i="257"/>
  <c r="AQ24" i="257"/>
  <c r="AH24" i="257"/>
  <c r="V24" i="257"/>
  <c r="R24" i="257"/>
  <c r="T24" i="257" s="1"/>
  <c r="J24" i="257"/>
  <c r="K24" i="257" s="1"/>
  <c r="G24" i="257"/>
  <c r="E24" i="257"/>
  <c r="AQ23" i="257"/>
  <c r="AH23" i="257"/>
  <c r="V23" i="257"/>
  <c r="R23" i="257"/>
  <c r="T23" i="257" s="1"/>
  <c r="J23" i="257"/>
  <c r="K23" i="257" s="1"/>
  <c r="G23" i="257"/>
  <c r="E23" i="257"/>
  <c r="AQ22" i="257"/>
  <c r="AH22" i="257"/>
  <c r="V22" i="257"/>
  <c r="R22" i="257"/>
  <c r="S22" i="257" s="1"/>
  <c r="J22" i="257"/>
  <c r="K22" i="257" s="1"/>
  <c r="G22" i="257"/>
  <c r="E22" i="257"/>
  <c r="AQ21" i="257"/>
  <c r="AH21" i="257"/>
  <c r="V21" i="257"/>
  <c r="R21" i="257"/>
  <c r="T21" i="257" s="1"/>
  <c r="J21" i="257"/>
  <c r="K21" i="257" s="1"/>
  <c r="G21" i="257"/>
  <c r="E21" i="257"/>
  <c r="AQ20" i="257"/>
  <c r="AH20" i="257"/>
  <c r="V20" i="257"/>
  <c r="R20" i="257"/>
  <c r="T20" i="257" s="1"/>
  <c r="J20" i="257"/>
  <c r="K20" i="257" s="1"/>
  <c r="G20" i="257"/>
  <c r="E20" i="257"/>
  <c r="AQ19" i="257"/>
  <c r="AH19" i="257"/>
  <c r="V19" i="257"/>
  <c r="R19" i="257"/>
  <c r="S19" i="257" s="1"/>
  <c r="J19" i="257"/>
  <c r="K19" i="257" s="1"/>
  <c r="G19" i="257"/>
  <c r="E19" i="257"/>
  <c r="AQ18" i="257"/>
  <c r="AH18" i="257"/>
  <c r="V18" i="257"/>
  <c r="R18" i="257"/>
  <c r="T18" i="257" s="1"/>
  <c r="J18" i="257"/>
  <c r="K18" i="257" s="1"/>
  <c r="G18" i="257"/>
  <c r="E18" i="257"/>
  <c r="AQ17" i="257"/>
  <c r="AH17" i="257"/>
  <c r="V17" i="257"/>
  <c r="R17" i="257"/>
  <c r="T17" i="257" s="1"/>
  <c r="J17" i="257"/>
  <c r="K17" i="257" s="1"/>
  <c r="G17" i="257"/>
  <c r="E17" i="257"/>
  <c r="AQ16" i="257"/>
  <c r="AH16" i="257"/>
  <c r="V16" i="257"/>
  <c r="R16" i="257"/>
  <c r="T16" i="257" s="1"/>
  <c r="J16" i="257"/>
  <c r="K16" i="257" s="1"/>
  <c r="G16" i="257"/>
  <c r="E16" i="257"/>
  <c r="AQ15" i="257"/>
  <c r="AH15" i="257"/>
  <c r="V15" i="257"/>
  <c r="T15" i="257"/>
  <c r="R15" i="257"/>
  <c r="S15" i="257" s="1"/>
  <c r="J15" i="257"/>
  <c r="K15" i="257" s="1"/>
  <c r="G15" i="257"/>
  <c r="E15" i="257"/>
  <c r="AQ14" i="257"/>
  <c r="AH14" i="257"/>
  <c r="V14" i="257"/>
  <c r="R14" i="257"/>
  <c r="T14" i="257" s="1"/>
  <c r="J14" i="257"/>
  <c r="K14" i="257" s="1"/>
  <c r="G14" i="257"/>
  <c r="E14" i="257"/>
  <c r="AQ13" i="257"/>
  <c r="AH13" i="257"/>
  <c r="V13" i="257"/>
  <c r="R13" i="257"/>
  <c r="T13" i="257" s="1"/>
  <c r="J13" i="257"/>
  <c r="K13" i="257" s="1"/>
  <c r="G13" i="257"/>
  <c r="E13" i="257"/>
  <c r="AQ12" i="257"/>
  <c r="AH12" i="257"/>
  <c r="V12" i="257"/>
  <c r="R12" i="257"/>
  <c r="T12" i="257" s="1"/>
  <c r="J12" i="257"/>
  <c r="K12" i="257" s="1"/>
  <c r="G12" i="257"/>
  <c r="E12" i="257"/>
  <c r="V11" i="257"/>
  <c r="J11" i="257"/>
  <c r="K11" i="257" s="1"/>
  <c r="G11" i="257"/>
  <c r="E11" i="257"/>
  <c r="I12" i="257" l="1"/>
  <c r="I13" i="257"/>
  <c r="I14" i="257"/>
  <c r="I15" i="257"/>
  <c r="I21" i="257"/>
  <c r="I31" i="257"/>
  <c r="I11" i="257"/>
  <c r="T34" i="257"/>
  <c r="AI34" i="257" s="1"/>
  <c r="I34" i="257"/>
  <c r="T33" i="257"/>
  <c r="T32" i="257"/>
  <c r="S31" i="257"/>
  <c r="T31" i="257"/>
  <c r="AI31" i="257" s="1"/>
  <c r="T29" i="257"/>
  <c r="T28" i="257"/>
  <c r="AI28" i="257" s="1"/>
  <c r="I30" i="257"/>
  <c r="I29" i="257"/>
  <c r="T25" i="257"/>
  <c r="I27" i="257"/>
  <c r="I26" i="257"/>
  <c r="AI24" i="257"/>
  <c r="AI23" i="257"/>
  <c r="S24" i="257"/>
  <c r="T22" i="257"/>
  <c r="AI22" i="257" s="1"/>
  <c r="AI20" i="257"/>
  <c r="AI21" i="257"/>
  <c r="S21" i="257"/>
  <c r="S18" i="257"/>
  <c r="T19" i="257"/>
  <c r="AI19" i="257" s="1"/>
  <c r="AI18" i="257"/>
  <c r="AI17" i="257"/>
  <c r="I23" i="257"/>
  <c r="I22" i="257"/>
  <c r="I19" i="257"/>
  <c r="I18" i="257"/>
  <c r="I17" i="257"/>
  <c r="I16" i="257"/>
  <c r="AQ35" i="257"/>
  <c r="AI16" i="257"/>
  <c r="AI15" i="257"/>
  <c r="AI13" i="257"/>
  <c r="AI12" i="257"/>
  <c r="S14" i="257"/>
  <c r="AI14" i="257"/>
  <c r="AI25" i="257"/>
  <c r="AI26" i="257"/>
  <c r="AI27" i="257"/>
  <c r="AI29" i="257"/>
  <c r="AI30" i="257"/>
  <c r="AI32" i="257"/>
  <c r="S13" i="257"/>
  <c r="S17" i="257"/>
  <c r="S20" i="257"/>
  <c r="S27" i="257"/>
  <c r="S30" i="257"/>
  <c r="S12" i="257"/>
  <c r="S16" i="257"/>
  <c r="S23" i="257"/>
  <c r="S26" i="257"/>
  <c r="S29" i="257"/>
  <c r="S32" i="257"/>
  <c r="AI33" i="257"/>
  <c r="I20" i="257"/>
  <c r="I24" i="257"/>
  <c r="I28" i="257"/>
  <c r="I32" i="257"/>
  <c r="I33" i="257"/>
  <c r="S33" i="257"/>
  <c r="S34" i="257"/>
  <c r="AG8" i="257"/>
  <c r="AP35" i="257"/>
  <c r="R11" i="257"/>
  <c r="AH11" i="257"/>
  <c r="R35" i="257" l="1"/>
  <c r="T11" i="257"/>
  <c r="T35" i="257" s="1"/>
  <c r="S11" i="257"/>
  <c r="S35" i="257" s="1"/>
  <c r="AH35" i="257"/>
  <c r="AI35" i="257" l="1"/>
  <c r="AI11" i="257"/>
  <c r="AP10" i="254" l="1"/>
  <c r="AQ11" i="254" s="1"/>
  <c r="AG10" i="254"/>
  <c r="AG35" i="254" s="1"/>
  <c r="Q10" i="254"/>
  <c r="R11" i="254" s="1"/>
  <c r="AR35" i="254"/>
  <c r="AQ34" i="254"/>
  <c r="AH34" i="254"/>
  <c r="V34" i="254"/>
  <c r="R34" i="254"/>
  <c r="T34" i="254" s="1"/>
  <c r="J34" i="254"/>
  <c r="K34" i="254" s="1"/>
  <c r="G34" i="254"/>
  <c r="E34" i="254"/>
  <c r="AQ33" i="254"/>
  <c r="AH33" i="254"/>
  <c r="V33" i="254"/>
  <c r="R33" i="254"/>
  <c r="T33" i="254" s="1"/>
  <c r="J33" i="254"/>
  <c r="I33" i="254" s="1"/>
  <c r="G33" i="254"/>
  <c r="E33" i="254"/>
  <c r="AW32" i="254"/>
  <c r="AQ32" i="254"/>
  <c r="AH32" i="254"/>
  <c r="V32" i="254"/>
  <c r="R32" i="254"/>
  <c r="S32" i="254" s="1"/>
  <c r="J32" i="254"/>
  <c r="I32" i="254" s="1"/>
  <c r="G32" i="254"/>
  <c r="E32" i="254"/>
  <c r="AQ31" i="254"/>
  <c r="AH31" i="254"/>
  <c r="V31" i="254"/>
  <c r="R31" i="254"/>
  <c r="S31" i="254" s="1"/>
  <c r="J31" i="254"/>
  <c r="I31" i="254" s="1"/>
  <c r="G31" i="254"/>
  <c r="E31" i="254"/>
  <c r="AQ30" i="254"/>
  <c r="AH30" i="254"/>
  <c r="V30" i="254"/>
  <c r="R30" i="254"/>
  <c r="S30" i="254" s="1"/>
  <c r="J30" i="254"/>
  <c r="I30" i="254" s="1"/>
  <c r="G30" i="254"/>
  <c r="E30" i="254"/>
  <c r="AQ29" i="254"/>
  <c r="AH29" i="254"/>
  <c r="V29" i="254"/>
  <c r="R29" i="254"/>
  <c r="S29" i="254" s="1"/>
  <c r="J29" i="254"/>
  <c r="I29" i="254" s="1"/>
  <c r="G29" i="254"/>
  <c r="E29" i="254"/>
  <c r="AQ28" i="254"/>
  <c r="AH28" i="254"/>
  <c r="V28" i="254"/>
  <c r="R28" i="254"/>
  <c r="S28" i="254" s="1"/>
  <c r="J28" i="254"/>
  <c r="I28" i="254" s="1"/>
  <c r="G28" i="254"/>
  <c r="E28" i="254"/>
  <c r="AQ27" i="254"/>
  <c r="AH27" i="254"/>
  <c r="V27" i="254"/>
  <c r="R27" i="254"/>
  <c r="S27" i="254" s="1"/>
  <c r="J27" i="254"/>
  <c r="I27" i="254" s="1"/>
  <c r="G27" i="254"/>
  <c r="E27" i="254"/>
  <c r="AQ26" i="254"/>
  <c r="AH26" i="254"/>
  <c r="V26" i="254"/>
  <c r="R26" i="254"/>
  <c r="S26" i="254" s="1"/>
  <c r="J26" i="254"/>
  <c r="I26" i="254" s="1"/>
  <c r="G26" i="254"/>
  <c r="E26" i="254"/>
  <c r="AQ25" i="254"/>
  <c r="AH25" i="254"/>
  <c r="V25" i="254"/>
  <c r="R25" i="254"/>
  <c r="S25" i="254" s="1"/>
  <c r="J25" i="254"/>
  <c r="I25" i="254" s="1"/>
  <c r="G25" i="254"/>
  <c r="E25" i="254"/>
  <c r="AQ24" i="254"/>
  <c r="AH24" i="254"/>
  <c r="V24" i="254"/>
  <c r="R24" i="254"/>
  <c r="S24" i="254" s="1"/>
  <c r="J24" i="254"/>
  <c r="I24" i="254" s="1"/>
  <c r="G24" i="254"/>
  <c r="E24" i="254"/>
  <c r="AQ23" i="254"/>
  <c r="AH23" i="254"/>
  <c r="V23" i="254"/>
  <c r="R23" i="254"/>
  <c r="S23" i="254" s="1"/>
  <c r="J23" i="254"/>
  <c r="I23" i="254" s="1"/>
  <c r="G23" i="254"/>
  <c r="E23" i="254"/>
  <c r="AQ22" i="254"/>
  <c r="AH22" i="254"/>
  <c r="V22" i="254"/>
  <c r="R22" i="254"/>
  <c r="S22" i="254" s="1"/>
  <c r="J22" i="254"/>
  <c r="I22" i="254" s="1"/>
  <c r="G22" i="254"/>
  <c r="E22" i="254"/>
  <c r="AQ21" i="254"/>
  <c r="AH21" i="254"/>
  <c r="V21" i="254"/>
  <c r="R21" i="254"/>
  <c r="S21" i="254" s="1"/>
  <c r="J21" i="254"/>
  <c r="I21" i="254" s="1"/>
  <c r="G21" i="254"/>
  <c r="E21" i="254"/>
  <c r="AQ20" i="254"/>
  <c r="AH20" i="254"/>
  <c r="V20" i="254"/>
  <c r="R20" i="254"/>
  <c r="S20" i="254" s="1"/>
  <c r="J20" i="254"/>
  <c r="I20" i="254" s="1"/>
  <c r="G20" i="254"/>
  <c r="E20" i="254"/>
  <c r="AQ19" i="254"/>
  <c r="AH19" i="254"/>
  <c r="V19" i="254"/>
  <c r="R19" i="254"/>
  <c r="S19" i="254" s="1"/>
  <c r="J19" i="254"/>
  <c r="I19" i="254" s="1"/>
  <c r="G19" i="254"/>
  <c r="E19" i="254"/>
  <c r="AQ18" i="254"/>
  <c r="AH18" i="254"/>
  <c r="V18" i="254"/>
  <c r="R18" i="254"/>
  <c r="S18" i="254" s="1"/>
  <c r="J18" i="254"/>
  <c r="I18" i="254" s="1"/>
  <c r="G18" i="254"/>
  <c r="E18" i="254"/>
  <c r="AQ17" i="254"/>
  <c r="AH17" i="254"/>
  <c r="V17" i="254"/>
  <c r="R17" i="254"/>
  <c r="S17" i="254" s="1"/>
  <c r="J17" i="254"/>
  <c r="I17" i="254" s="1"/>
  <c r="G17" i="254"/>
  <c r="E17" i="254"/>
  <c r="AQ16" i="254"/>
  <c r="AH16" i="254"/>
  <c r="V16" i="254"/>
  <c r="R16" i="254"/>
  <c r="S16" i="254" s="1"/>
  <c r="J16" i="254"/>
  <c r="I16" i="254" s="1"/>
  <c r="G16" i="254"/>
  <c r="E16" i="254"/>
  <c r="AQ15" i="254"/>
  <c r="AH15" i="254"/>
  <c r="V15" i="254"/>
  <c r="R15" i="254"/>
  <c r="S15" i="254" s="1"/>
  <c r="J15" i="254"/>
  <c r="I15" i="254" s="1"/>
  <c r="G15" i="254"/>
  <c r="E15" i="254"/>
  <c r="AQ14" i="254"/>
  <c r="AH14" i="254"/>
  <c r="V14" i="254"/>
  <c r="R14" i="254"/>
  <c r="S14" i="254" s="1"/>
  <c r="G14" i="254"/>
  <c r="E14" i="254"/>
  <c r="AQ13" i="254"/>
  <c r="AH13" i="254"/>
  <c r="V13" i="254"/>
  <c r="R13" i="254"/>
  <c r="S13" i="254" s="1"/>
  <c r="J13" i="254"/>
  <c r="I13" i="254" s="1"/>
  <c r="G13" i="254"/>
  <c r="E13" i="254"/>
  <c r="AQ12" i="254"/>
  <c r="AH12" i="254"/>
  <c r="V12" i="254"/>
  <c r="R12" i="254"/>
  <c r="S12" i="254" s="1"/>
  <c r="J12" i="254"/>
  <c r="I12" i="254" s="1"/>
  <c r="G12" i="254"/>
  <c r="E12" i="254"/>
  <c r="AH11" i="254"/>
  <c r="V11" i="254"/>
  <c r="J11" i="254"/>
  <c r="I11" i="254" s="1"/>
  <c r="G11" i="254"/>
  <c r="E11" i="254"/>
  <c r="T15" i="254" l="1"/>
  <c r="T32" i="254"/>
  <c r="AI32" i="254" s="1"/>
  <c r="I34" i="254"/>
  <c r="T31" i="254"/>
  <c r="AI31" i="254" s="1"/>
  <c r="T30" i="254"/>
  <c r="T28" i="254"/>
  <c r="AI28" i="254" s="1"/>
  <c r="T29" i="254"/>
  <c r="T26" i="254"/>
  <c r="AI26" i="254" s="1"/>
  <c r="T27" i="254"/>
  <c r="T25" i="254"/>
  <c r="AI25" i="254" s="1"/>
  <c r="T24" i="254"/>
  <c r="AI24" i="254" s="1"/>
  <c r="T23" i="254"/>
  <c r="AI23" i="254" s="1"/>
  <c r="T22" i="254"/>
  <c r="AI22" i="254" s="1"/>
  <c r="T21" i="254"/>
  <c r="T20" i="254"/>
  <c r="T19" i="254"/>
  <c r="AI19" i="254" s="1"/>
  <c r="T18" i="254"/>
  <c r="T16" i="254"/>
  <c r="AI16" i="254" s="1"/>
  <c r="T17" i="254"/>
  <c r="AI17" i="254" s="1"/>
  <c r="J14" i="254"/>
  <c r="I14" i="254" s="1"/>
  <c r="T14" i="254"/>
  <c r="AI14" i="254" s="1"/>
  <c r="T12" i="254"/>
  <c r="AI12" i="254" s="1"/>
  <c r="T13" i="254"/>
  <c r="AI13" i="254" s="1"/>
  <c r="AI34" i="254"/>
  <c r="AQ35" i="254"/>
  <c r="AH35" i="254"/>
  <c r="AI33" i="254"/>
  <c r="AI15" i="254"/>
  <c r="AI18" i="254"/>
  <c r="AI20" i="254"/>
  <c r="AI21" i="254"/>
  <c r="AI27" i="254"/>
  <c r="AI29" i="254"/>
  <c r="AI30" i="254"/>
  <c r="S34" i="254"/>
  <c r="S33" i="254"/>
  <c r="K33" i="254"/>
  <c r="R35" i="254"/>
  <c r="S11" i="254"/>
  <c r="T11" i="254"/>
  <c r="AG8" i="254"/>
  <c r="K11" i="254"/>
  <c r="K12" i="254"/>
  <c r="K13" i="254"/>
  <c r="K15" i="254"/>
  <c r="K16" i="254"/>
  <c r="K17" i="254"/>
  <c r="K18" i="254"/>
  <c r="K19" i="254"/>
  <c r="K20" i="254"/>
  <c r="K21" i="254"/>
  <c r="K22" i="254"/>
  <c r="K23" i="254"/>
  <c r="K24" i="254"/>
  <c r="K25" i="254"/>
  <c r="K26" i="254"/>
  <c r="K27" i="254"/>
  <c r="K28" i="254"/>
  <c r="K29" i="254"/>
  <c r="K30" i="254"/>
  <c r="K31" i="254"/>
  <c r="K32" i="254"/>
  <c r="AP35" i="254"/>
  <c r="Q35" i="254"/>
  <c r="K14" i="254" l="1"/>
  <c r="T35" i="254"/>
  <c r="AI35" i="254" s="1"/>
  <c r="AI11" i="254"/>
  <c r="S35" i="254"/>
  <c r="AP10" i="253" l="1"/>
  <c r="AP35" i="253" s="1"/>
  <c r="AG10" i="253"/>
  <c r="AG8" i="253" s="1"/>
  <c r="Q10" i="253"/>
  <c r="AR35" i="253"/>
  <c r="AQ34" i="253"/>
  <c r="AH34" i="253"/>
  <c r="V34" i="253"/>
  <c r="R34" i="253"/>
  <c r="J34" i="253"/>
  <c r="K34" i="253" s="1"/>
  <c r="G34" i="253"/>
  <c r="E34" i="253"/>
  <c r="AQ33" i="253"/>
  <c r="AH33" i="253"/>
  <c r="V33" i="253"/>
  <c r="R33" i="253"/>
  <c r="J33" i="253"/>
  <c r="K33" i="253" s="1"/>
  <c r="G33" i="253"/>
  <c r="E33" i="253"/>
  <c r="AW32" i="253"/>
  <c r="AQ32" i="253"/>
  <c r="AH32" i="253"/>
  <c r="V32" i="253"/>
  <c r="R32" i="253"/>
  <c r="S32" i="253" s="1"/>
  <c r="J32" i="253"/>
  <c r="I32" i="253" s="1"/>
  <c r="G32" i="253"/>
  <c r="E32" i="253"/>
  <c r="AQ31" i="253"/>
  <c r="AH31" i="253"/>
  <c r="V31" i="253"/>
  <c r="R31" i="253"/>
  <c r="S31" i="253" s="1"/>
  <c r="J31" i="253"/>
  <c r="I31" i="253" s="1"/>
  <c r="G31" i="253"/>
  <c r="E31" i="253"/>
  <c r="AQ30" i="253"/>
  <c r="AH30" i="253"/>
  <c r="V30" i="253"/>
  <c r="R30" i="253"/>
  <c r="S30" i="253" s="1"/>
  <c r="J30" i="253"/>
  <c r="K30" i="253" s="1"/>
  <c r="G30" i="253"/>
  <c r="E30" i="253"/>
  <c r="AQ29" i="253"/>
  <c r="AH29" i="253"/>
  <c r="V29" i="253"/>
  <c r="R29" i="253"/>
  <c r="S29" i="253" s="1"/>
  <c r="J29" i="253"/>
  <c r="K29" i="253" s="1"/>
  <c r="I29" i="253"/>
  <c r="G29" i="253"/>
  <c r="E29" i="253"/>
  <c r="AQ28" i="253"/>
  <c r="AH28" i="253"/>
  <c r="V28" i="253"/>
  <c r="R28" i="253"/>
  <c r="S28" i="253" s="1"/>
  <c r="J28" i="253"/>
  <c r="I28" i="253" s="1"/>
  <c r="G28" i="253"/>
  <c r="E28" i="253"/>
  <c r="AQ27" i="253"/>
  <c r="AH27" i="253"/>
  <c r="V27" i="253"/>
  <c r="R27" i="253"/>
  <c r="S27" i="253" s="1"/>
  <c r="J27" i="253"/>
  <c r="K27" i="253" s="1"/>
  <c r="I27" i="253"/>
  <c r="G27" i="253"/>
  <c r="E27" i="253"/>
  <c r="AQ26" i="253"/>
  <c r="AH26" i="253"/>
  <c r="V26" i="253"/>
  <c r="R26" i="253"/>
  <c r="S26" i="253" s="1"/>
  <c r="J26" i="253"/>
  <c r="K26" i="253" s="1"/>
  <c r="G26" i="253"/>
  <c r="E26" i="253"/>
  <c r="AQ25" i="253"/>
  <c r="AH25" i="253"/>
  <c r="V25" i="253"/>
  <c r="R25" i="253"/>
  <c r="S25" i="253" s="1"/>
  <c r="J25" i="253"/>
  <c r="I25" i="253" s="1"/>
  <c r="G25" i="253"/>
  <c r="E25" i="253"/>
  <c r="AQ24" i="253"/>
  <c r="AH24" i="253"/>
  <c r="V24" i="253"/>
  <c r="R24" i="253"/>
  <c r="S24" i="253" s="1"/>
  <c r="J24" i="253"/>
  <c r="I24" i="253" s="1"/>
  <c r="G24" i="253"/>
  <c r="E24" i="253"/>
  <c r="AQ23" i="253"/>
  <c r="AH23" i="253"/>
  <c r="V23" i="253"/>
  <c r="R23" i="253"/>
  <c r="S23" i="253" s="1"/>
  <c r="J23" i="253"/>
  <c r="I23" i="253" s="1"/>
  <c r="G23" i="253"/>
  <c r="E23" i="253"/>
  <c r="AQ22" i="253"/>
  <c r="AH22" i="253"/>
  <c r="V22" i="253"/>
  <c r="R22" i="253"/>
  <c r="S22" i="253" s="1"/>
  <c r="J22" i="253"/>
  <c r="I22" i="253" s="1"/>
  <c r="G22" i="253"/>
  <c r="E22" i="253"/>
  <c r="AQ21" i="253"/>
  <c r="AH21" i="253"/>
  <c r="V21" i="253"/>
  <c r="R21" i="253"/>
  <c r="S21" i="253" s="1"/>
  <c r="J21" i="253"/>
  <c r="I21" i="253" s="1"/>
  <c r="G21" i="253"/>
  <c r="E21" i="253"/>
  <c r="AQ20" i="253"/>
  <c r="AH20" i="253"/>
  <c r="V20" i="253"/>
  <c r="R20" i="253"/>
  <c r="S20" i="253" s="1"/>
  <c r="J20" i="253"/>
  <c r="I20" i="253" s="1"/>
  <c r="G20" i="253"/>
  <c r="E20" i="253"/>
  <c r="AQ19" i="253"/>
  <c r="AH19" i="253"/>
  <c r="V19" i="253"/>
  <c r="R19" i="253"/>
  <c r="S19" i="253" s="1"/>
  <c r="J19" i="253"/>
  <c r="I19" i="253" s="1"/>
  <c r="G19" i="253"/>
  <c r="E19" i="253"/>
  <c r="AQ18" i="253"/>
  <c r="AH18" i="253"/>
  <c r="V18" i="253"/>
  <c r="R18" i="253"/>
  <c r="S18" i="253" s="1"/>
  <c r="J18" i="253"/>
  <c r="I18" i="253" s="1"/>
  <c r="G18" i="253"/>
  <c r="E18" i="253"/>
  <c r="AQ17" i="253"/>
  <c r="AH17" i="253"/>
  <c r="V17" i="253"/>
  <c r="R17" i="253"/>
  <c r="S17" i="253" s="1"/>
  <c r="J17" i="253"/>
  <c r="I17" i="253" s="1"/>
  <c r="G17" i="253"/>
  <c r="E17" i="253"/>
  <c r="AQ16" i="253"/>
  <c r="AH16" i="253"/>
  <c r="V16" i="253"/>
  <c r="R16" i="253"/>
  <c r="S16" i="253" s="1"/>
  <c r="J16" i="253"/>
  <c r="I16" i="253" s="1"/>
  <c r="G16" i="253"/>
  <c r="E16" i="253"/>
  <c r="AQ15" i="253"/>
  <c r="AH15" i="253"/>
  <c r="V15" i="253"/>
  <c r="R15" i="253"/>
  <c r="S15" i="253" s="1"/>
  <c r="J15" i="253"/>
  <c r="I15" i="253" s="1"/>
  <c r="G15" i="253"/>
  <c r="E15" i="253"/>
  <c r="AQ14" i="253"/>
  <c r="AH14" i="253"/>
  <c r="V14" i="253"/>
  <c r="R14" i="253"/>
  <c r="S14" i="253" s="1"/>
  <c r="G14" i="253"/>
  <c r="E14" i="253"/>
  <c r="AQ13" i="253"/>
  <c r="AH13" i="253"/>
  <c r="V13" i="253"/>
  <c r="R13" i="253"/>
  <c r="S13" i="253" s="1"/>
  <c r="J13" i="253"/>
  <c r="I13" i="253" s="1"/>
  <c r="G13" i="253"/>
  <c r="E13" i="253"/>
  <c r="AQ12" i="253"/>
  <c r="AH12" i="253"/>
  <c r="V12" i="253"/>
  <c r="R12" i="253"/>
  <c r="S12" i="253" s="1"/>
  <c r="J12" i="253"/>
  <c r="I12" i="253" s="1"/>
  <c r="G12" i="253"/>
  <c r="E12" i="253"/>
  <c r="AH11" i="253"/>
  <c r="V11" i="253"/>
  <c r="J11" i="253"/>
  <c r="I11" i="253" s="1"/>
  <c r="G11" i="253"/>
  <c r="E11" i="253"/>
  <c r="AG35" i="253"/>
  <c r="Q35" i="253"/>
  <c r="K31" i="253" l="1"/>
  <c r="K20" i="253"/>
  <c r="K21" i="253"/>
  <c r="K22" i="253"/>
  <c r="K23" i="253"/>
  <c r="K24" i="253"/>
  <c r="K25" i="253"/>
  <c r="S34" i="253"/>
  <c r="S33" i="253"/>
  <c r="K17" i="253"/>
  <c r="K18" i="253"/>
  <c r="K19" i="253"/>
  <c r="J14" i="253"/>
  <c r="I14" i="253" s="1"/>
  <c r="K12" i="253"/>
  <c r="K13" i="253"/>
  <c r="K14" i="253"/>
  <c r="K15" i="253"/>
  <c r="K16" i="253"/>
  <c r="I26" i="253"/>
  <c r="K28" i="253"/>
  <c r="I30" i="253"/>
  <c r="K32" i="253"/>
  <c r="K11" i="253"/>
  <c r="AH35" i="253"/>
  <c r="T33" i="253"/>
  <c r="AI33" i="253" s="1"/>
  <c r="T34" i="253"/>
  <c r="AI34" i="253" s="1"/>
  <c r="R11" i="253"/>
  <c r="AQ11" i="253"/>
  <c r="AQ35" i="253" s="1"/>
  <c r="T12" i="253"/>
  <c r="AI12" i="253" s="1"/>
  <c r="T13" i="253"/>
  <c r="AI13" i="253" s="1"/>
  <c r="T14" i="253"/>
  <c r="AI14" i="253" s="1"/>
  <c r="T15" i="253"/>
  <c r="AI15" i="253" s="1"/>
  <c r="T16" i="253"/>
  <c r="AI16" i="253" s="1"/>
  <c r="T17" i="253"/>
  <c r="AI17" i="253" s="1"/>
  <c r="T18" i="253"/>
  <c r="AI18" i="253" s="1"/>
  <c r="T19" i="253"/>
  <c r="AI19" i="253" s="1"/>
  <c r="T20" i="253"/>
  <c r="AI20" i="253" s="1"/>
  <c r="T21" i="253"/>
  <c r="AI21" i="253" s="1"/>
  <c r="T22" i="253"/>
  <c r="AI22" i="253" s="1"/>
  <c r="T23" i="253"/>
  <c r="AI23" i="253" s="1"/>
  <c r="T24" i="253"/>
  <c r="AI24" i="253" s="1"/>
  <c r="T25" i="253"/>
  <c r="AI25" i="253" s="1"/>
  <c r="T26" i="253"/>
  <c r="AI26" i="253" s="1"/>
  <c r="T27" i="253"/>
  <c r="AI27" i="253" s="1"/>
  <c r="T28" i="253"/>
  <c r="AI28" i="253" s="1"/>
  <c r="T29" i="253"/>
  <c r="AI29" i="253" s="1"/>
  <c r="T30" i="253"/>
  <c r="AI30" i="253" s="1"/>
  <c r="T31" i="253"/>
  <c r="AI31" i="253" s="1"/>
  <c r="T32" i="253"/>
  <c r="AI32" i="253" s="1"/>
  <c r="I33" i="253"/>
  <c r="I34" i="253"/>
  <c r="R35" i="253" l="1"/>
  <c r="S11" i="253"/>
  <c r="S35" i="253" s="1"/>
  <c r="T11" i="253"/>
  <c r="T35" i="253" l="1"/>
  <c r="AI35" i="253" s="1"/>
  <c r="AI11" i="253"/>
  <c r="AP10" i="252" l="1"/>
  <c r="AG10" i="252"/>
  <c r="AG35" i="252" s="1"/>
  <c r="Q10" i="252"/>
  <c r="AR35" i="252"/>
  <c r="AQ34" i="252"/>
  <c r="AH34" i="252"/>
  <c r="V34" i="252"/>
  <c r="S34" i="252"/>
  <c r="R34" i="252"/>
  <c r="K34" i="252"/>
  <c r="J34" i="252"/>
  <c r="I34" i="252"/>
  <c r="G34" i="252"/>
  <c r="E34" i="252"/>
  <c r="AQ33" i="252"/>
  <c r="AH33" i="252"/>
  <c r="V33" i="252"/>
  <c r="R33" i="252"/>
  <c r="K33" i="252"/>
  <c r="J33" i="252"/>
  <c r="I33" i="252"/>
  <c r="G33" i="252"/>
  <c r="E33" i="252"/>
  <c r="AW32" i="252"/>
  <c r="AQ32" i="252"/>
  <c r="AH32" i="252"/>
  <c r="V32" i="252"/>
  <c r="R32" i="252"/>
  <c r="J32" i="252"/>
  <c r="I32" i="252" s="1"/>
  <c r="G32" i="252"/>
  <c r="E32" i="252"/>
  <c r="AQ31" i="252"/>
  <c r="AH31" i="252"/>
  <c r="V31" i="252"/>
  <c r="R31" i="252"/>
  <c r="S31" i="252" s="1"/>
  <c r="J31" i="252"/>
  <c r="I31" i="252" s="1"/>
  <c r="G31" i="252"/>
  <c r="E31" i="252"/>
  <c r="AQ30" i="252"/>
  <c r="AH30" i="252"/>
  <c r="V30" i="252"/>
  <c r="R30" i="252"/>
  <c r="S30" i="252" s="1"/>
  <c r="J30" i="252"/>
  <c r="I30" i="252" s="1"/>
  <c r="G30" i="252"/>
  <c r="E30" i="252"/>
  <c r="AQ29" i="252"/>
  <c r="AH29" i="252"/>
  <c r="V29" i="252"/>
  <c r="R29" i="252"/>
  <c r="S29" i="252" s="1"/>
  <c r="J29" i="252"/>
  <c r="I29" i="252" s="1"/>
  <c r="G29" i="252"/>
  <c r="E29" i="252"/>
  <c r="AQ28" i="252"/>
  <c r="AH28" i="252"/>
  <c r="V28" i="252"/>
  <c r="R28" i="252"/>
  <c r="S28" i="252" s="1"/>
  <c r="J28" i="252"/>
  <c r="I28" i="252" s="1"/>
  <c r="G28" i="252"/>
  <c r="E28" i="252"/>
  <c r="AQ27" i="252"/>
  <c r="AH27" i="252"/>
  <c r="V27" i="252"/>
  <c r="R27" i="252"/>
  <c r="S27" i="252" s="1"/>
  <c r="J27" i="252"/>
  <c r="I27" i="252" s="1"/>
  <c r="G27" i="252"/>
  <c r="E27" i="252"/>
  <c r="AQ26" i="252"/>
  <c r="AH26" i="252"/>
  <c r="V26" i="252"/>
  <c r="R26" i="252"/>
  <c r="S26" i="252" s="1"/>
  <c r="J26" i="252"/>
  <c r="I26" i="252" s="1"/>
  <c r="G26" i="252"/>
  <c r="E26" i="252"/>
  <c r="AQ25" i="252"/>
  <c r="AH25" i="252"/>
  <c r="V25" i="252"/>
  <c r="R25" i="252"/>
  <c r="S25" i="252" s="1"/>
  <c r="J25" i="252"/>
  <c r="I25" i="252" s="1"/>
  <c r="G25" i="252"/>
  <c r="E25" i="252"/>
  <c r="AQ24" i="252"/>
  <c r="AH24" i="252"/>
  <c r="V24" i="252"/>
  <c r="R24" i="252"/>
  <c r="S24" i="252" s="1"/>
  <c r="J24" i="252"/>
  <c r="I24" i="252" s="1"/>
  <c r="G24" i="252"/>
  <c r="E24" i="252"/>
  <c r="AQ23" i="252"/>
  <c r="AH23" i="252"/>
  <c r="V23" i="252"/>
  <c r="R23" i="252"/>
  <c r="S23" i="252" s="1"/>
  <c r="J23" i="252"/>
  <c r="I23" i="252" s="1"/>
  <c r="G23" i="252"/>
  <c r="E23" i="252"/>
  <c r="AQ22" i="252"/>
  <c r="AH22" i="252"/>
  <c r="V22" i="252"/>
  <c r="R22" i="252"/>
  <c r="S22" i="252" s="1"/>
  <c r="J22" i="252"/>
  <c r="I22" i="252" s="1"/>
  <c r="G22" i="252"/>
  <c r="E22" i="252"/>
  <c r="AQ21" i="252"/>
  <c r="AH21" i="252"/>
  <c r="V21" i="252"/>
  <c r="R21" i="252"/>
  <c r="S21" i="252" s="1"/>
  <c r="J21" i="252"/>
  <c r="I21" i="252" s="1"/>
  <c r="G21" i="252"/>
  <c r="E21" i="252"/>
  <c r="AQ20" i="252"/>
  <c r="AH20" i="252"/>
  <c r="V20" i="252"/>
  <c r="R20" i="252"/>
  <c r="S20" i="252" s="1"/>
  <c r="J20" i="252"/>
  <c r="I20" i="252" s="1"/>
  <c r="G20" i="252"/>
  <c r="E20" i="252"/>
  <c r="AQ19" i="252"/>
  <c r="AH19" i="252"/>
  <c r="V19" i="252"/>
  <c r="R19" i="252"/>
  <c r="S19" i="252" s="1"/>
  <c r="J19" i="252"/>
  <c r="I19" i="252" s="1"/>
  <c r="G19" i="252"/>
  <c r="E19" i="252"/>
  <c r="AQ18" i="252"/>
  <c r="AH18" i="252"/>
  <c r="V18" i="252"/>
  <c r="R18" i="252"/>
  <c r="S18" i="252" s="1"/>
  <c r="J18" i="252"/>
  <c r="I18" i="252" s="1"/>
  <c r="G18" i="252"/>
  <c r="E18" i="252"/>
  <c r="AQ17" i="252"/>
  <c r="AH17" i="252"/>
  <c r="V17" i="252"/>
  <c r="R17" i="252"/>
  <c r="S17" i="252" s="1"/>
  <c r="J17" i="252"/>
  <c r="I17" i="252" s="1"/>
  <c r="G17" i="252"/>
  <c r="E17" i="252"/>
  <c r="AQ16" i="252"/>
  <c r="AH16" i="252"/>
  <c r="V16" i="252"/>
  <c r="R16" i="252"/>
  <c r="S16" i="252" s="1"/>
  <c r="J16" i="252"/>
  <c r="I16" i="252" s="1"/>
  <c r="G16" i="252"/>
  <c r="E16" i="252"/>
  <c r="AQ15" i="252"/>
  <c r="AH15" i="252"/>
  <c r="V15" i="252"/>
  <c r="R15" i="252"/>
  <c r="S15" i="252" s="1"/>
  <c r="J15" i="252"/>
  <c r="I15" i="252" s="1"/>
  <c r="G15" i="252"/>
  <c r="E15" i="252"/>
  <c r="AQ14" i="252"/>
  <c r="AH14" i="252"/>
  <c r="V14" i="252"/>
  <c r="R14" i="252"/>
  <c r="S14" i="252" s="1"/>
  <c r="J14" i="252"/>
  <c r="I14" i="252" s="1"/>
  <c r="G14" i="252"/>
  <c r="E14" i="252"/>
  <c r="AQ13" i="252"/>
  <c r="AH13" i="252"/>
  <c r="V13" i="252"/>
  <c r="R13" i="252"/>
  <c r="S13" i="252" s="1"/>
  <c r="J13" i="252"/>
  <c r="I13" i="252" s="1"/>
  <c r="G13" i="252"/>
  <c r="E13" i="252"/>
  <c r="AQ12" i="252"/>
  <c r="AH12" i="252"/>
  <c r="V12" i="252"/>
  <c r="R12" i="252"/>
  <c r="S12" i="252" s="1"/>
  <c r="J12" i="252"/>
  <c r="I12" i="252" s="1"/>
  <c r="G12" i="252"/>
  <c r="E12" i="252"/>
  <c r="V11" i="252"/>
  <c r="J11" i="252"/>
  <c r="I11" i="252" s="1"/>
  <c r="G11" i="252"/>
  <c r="E11" i="252"/>
  <c r="AQ11" i="252"/>
  <c r="Q35" i="252"/>
  <c r="AG8" i="252"/>
  <c r="T34" i="252" l="1"/>
  <c r="T33" i="252"/>
  <c r="S32" i="252"/>
  <c r="T19" i="252"/>
  <c r="T18" i="252"/>
  <c r="T17" i="252"/>
  <c r="AI17" i="252" s="1"/>
  <c r="T14" i="252"/>
  <c r="AI14" i="252" s="1"/>
  <c r="AQ35" i="252"/>
  <c r="AI34" i="252"/>
  <c r="AI33" i="252"/>
  <c r="S33" i="252"/>
  <c r="T32" i="252"/>
  <c r="AI32" i="252" s="1"/>
  <c r="T31" i="252"/>
  <c r="AI31" i="252" s="1"/>
  <c r="T30" i="252"/>
  <c r="AI30" i="252" s="1"/>
  <c r="T29" i="252"/>
  <c r="AI29" i="252" s="1"/>
  <c r="T28" i="252"/>
  <c r="AI28" i="252" s="1"/>
  <c r="T27" i="252"/>
  <c r="AI27" i="252" s="1"/>
  <c r="T26" i="252"/>
  <c r="AI26" i="252" s="1"/>
  <c r="T25" i="252"/>
  <c r="AI25" i="252" s="1"/>
  <c r="T24" i="252"/>
  <c r="AI24" i="252" s="1"/>
  <c r="T23" i="252"/>
  <c r="AI23" i="252" s="1"/>
  <c r="T22" i="252"/>
  <c r="AI22" i="252"/>
  <c r="T20" i="252"/>
  <c r="AI20" i="252" s="1"/>
  <c r="T21" i="252"/>
  <c r="AI21" i="252" s="1"/>
  <c r="AI19" i="252"/>
  <c r="AI18" i="252"/>
  <c r="T16" i="252"/>
  <c r="AI16" i="252" s="1"/>
  <c r="T15" i="252"/>
  <c r="AI15" i="252" s="1"/>
  <c r="T13" i="252"/>
  <c r="AI13" i="252" s="1"/>
  <c r="T12" i="252"/>
  <c r="AI12" i="252" s="1"/>
  <c r="AP35" i="252"/>
  <c r="K12" i="252"/>
  <c r="K13" i="252"/>
  <c r="K15" i="252"/>
  <c r="K16" i="252"/>
  <c r="K19" i="252"/>
  <c r="K21" i="252"/>
  <c r="K23" i="252"/>
  <c r="K25" i="252"/>
  <c r="K27" i="252"/>
  <c r="K30" i="252"/>
  <c r="K31" i="252"/>
  <c r="K32" i="252"/>
  <c r="R11" i="252"/>
  <c r="AH11" i="252"/>
  <c r="K11" i="252"/>
  <c r="K14" i="252"/>
  <c r="K17" i="252"/>
  <c r="K18" i="252"/>
  <c r="K20" i="252"/>
  <c r="K22" i="252"/>
  <c r="K24" i="252"/>
  <c r="K26" i="252"/>
  <c r="K28" i="252"/>
  <c r="K29" i="252"/>
  <c r="AH35" i="252" l="1"/>
  <c r="R35" i="252"/>
  <c r="S11" i="252"/>
  <c r="S35" i="252" s="1"/>
  <c r="T11" i="252"/>
  <c r="T35" i="252" s="1"/>
  <c r="AI35" i="252" l="1"/>
  <c r="AI11" i="252"/>
  <c r="AP10" i="251" l="1"/>
  <c r="AG10" i="251"/>
  <c r="AG8" i="251" s="1"/>
  <c r="Q10" i="251"/>
  <c r="AR35" i="251"/>
  <c r="AQ34" i="251"/>
  <c r="AH34" i="251"/>
  <c r="V34" i="251"/>
  <c r="R34" i="251"/>
  <c r="J34" i="251"/>
  <c r="K34" i="251" s="1"/>
  <c r="G34" i="251"/>
  <c r="E34" i="251"/>
  <c r="AQ33" i="251"/>
  <c r="AH33" i="251"/>
  <c r="V33" i="251"/>
  <c r="R33" i="251"/>
  <c r="T33" i="251" s="1"/>
  <c r="J33" i="251"/>
  <c r="K33" i="251" s="1"/>
  <c r="G33" i="251"/>
  <c r="E33" i="251"/>
  <c r="AW32" i="251"/>
  <c r="AQ32" i="251"/>
  <c r="AH32" i="251"/>
  <c r="V32" i="251"/>
  <c r="R32" i="251"/>
  <c r="T32" i="251" s="1"/>
  <c r="K32" i="251"/>
  <c r="J32" i="251"/>
  <c r="I32" i="251"/>
  <c r="G32" i="251"/>
  <c r="E32" i="251"/>
  <c r="AQ31" i="251"/>
  <c r="AH31" i="251"/>
  <c r="V31" i="251"/>
  <c r="R31" i="251"/>
  <c r="T31" i="251" s="1"/>
  <c r="K31" i="251"/>
  <c r="J31" i="251"/>
  <c r="I31" i="251"/>
  <c r="G31" i="251"/>
  <c r="E31" i="251"/>
  <c r="AQ30" i="251"/>
  <c r="AH30" i="251"/>
  <c r="V30" i="251"/>
  <c r="R30" i="251"/>
  <c r="T30" i="251" s="1"/>
  <c r="K30" i="251"/>
  <c r="J30" i="251"/>
  <c r="I30" i="251"/>
  <c r="G30" i="251"/>
  <c r="E30" i="251"/>
  <c r="AQ29" i="251"/>
  <c r="AH29" i="251"/>
  <c r="V29" i="251"/>
  <c r="R29" i="251"/>
  <c r="T29" i="251" s="1"/>
  <c r="K29" i="251"/>
  <c r="J29" i="251"/>
  <c r="I29" i="251"/>
  <c r="G29" i="251"/>
  <c r="E29" i="251"/>
  <c r="AQ28" i="251"/>
  <c r="AH28" i="251"/>
  <c r="V28" i="251"/>
  <c r="R28" i="251"/>
  <c r="T28" i="251" s="1"/>
  <c r="K28" i="251"/>
  <c r="J28" i="251"/>
  <c r="I28" i="251"/>
  <c r="G28" i="251"/>
  <c r="E28" i="251"/>
  <c r="AQ27" i="251"/>
  <c r="AH27" i="251"/>
  <c r="V27" i="251"/>
  <c r="R27" i="251"/>
  <c r="T27" i="251" s="1"/>
  <c r="K27" i="251"/>
  <c r="J27" i="251"/>
  <c r="I27" i="251"/>
  <c r="G27" i="251"/>
  <c r="E27" i="251"/>
  <c r="AQ26" i="251"/>
  <c r="AH26" i="251"/>
  <c r="V26" i="251"/>
  <c r="R26" i="251"/>
  <c r="T26" i="251" s="1"/>
  <c r="K26" i="251"/>
  <c r="J26" i="251"/>
  <c r="I26" i="251"/>
  <c r="G26" i="251"/>
  <c r="E26" i="251"/>
  <c r="AQ25" i="251"/>
  <c r="AH25" i="251"/>
  <c r="V25" i="251"/>
  <c r="R25" i="251"/>
  <c r="T25" i="251" s="1"/>
  <c r="K25" i="251"/>
  <c r="J25" i="251"/>
  <c r="I25" i="251"/>
  <c r="G25" i="251"/>
  <c r="E25" i="251"/>
  <c r="AQ24" i="251"/>
  <c r="AH24" i="251"/>
  <c r="V24" i="251"/>
  <c r="R24" i="251"/>
  <c r="T24" i="251" s="1"/>
  <c r="K24" i="251"/>
  <c r="J24" i="251"/>
  <c r="I24" i="251"/>
  <c r="G24" i="251"/>
  <c r="E24" i="251"/>
  <c r="AQ23" i="251"/>
  <c r="AH23" i="251"/>
  <c r="V23" i="251"/>
  <c r="R23" i="251"/>
  <c r="T23" i="251" s="1"/>
  <c r="K23" i="251"/>
  <c r="J23" i="251"/>
  <c r="I23" i="251"/>
  <c r="G23" i="251"/>
  <c r="E23" i="251"/>
  <c r="AQ22" i="251"/>
  <c r="AH22" i="251"/>
  <c r="V22" i="251"/>
  <c r="R22" i="251"/>
  <c r="T22" i="251" s="1"/>
  <c r="K22" i="251"/>
  <c r="J22" i="251"/>
  <c r="I22" i="251"/>
  <c r="G22" i="251"/>
  <c r="E22" i="251"/>
  <c r="AQ21" i="251"/>
  <c r="AH21" i="251"/>
  <c r="V21" i="251"/>
  <c r="R21" i="251"/>
  <c r="T21" i="251" s="1"/>
  <c r="K21" i="251"/>
  <c r="J21" i="251"/>
  <c r="I21" i="251"/>
  <c r="G21" i="251"/>
  <c r="E21" i="251"/>
  <c r="AQ20" i="251"/>
  <c r="AH20" i="251"/>
  <c r="V20" i="251"/>
  <c r="R20" i="251"/>
  <c r="T20" i="251" s="1"/>
  <c r="K20" i="251"/>
  <c r="J20" i="251"/>
  <c r="I20" i="251"/>
  <c r="G20" i="251"/>
  <c r="E20" i="251"/>
  <c r="AQ19" i="251"/>
  <c r="AH19" i="251"/>
  <c r="V19" i="251"/>
  <c r="R19" i="251"/>
  <c r="S19" i="251" s="1"/>
  <c r="K19" i="251"/>
  <c r="J19" i="251"/>
  <c r="I19" i="251"/>
  <c r="G19" i="251"/>
  <c r="E19" i="251"/>
  <c r="AQ18" i="251"/>
  <c r="AH18" i="251"/>
  <c r="V18" i="251"/>
  <c r="R18" i="251"/>
  <c r="S18" i="251" s="1"/>
  <c r="K18" i="251"/>
  <c r="J18" i="251"/>
  <c r="I18" i="251"/>
  <c r="G18" i="251"/>
  <c r="E18" i="251"/>
  <c r="AQ17" i="251"/>
  <c r="AH17" i="251"/>
  <c r="V17" i="251"/>
  <c r="R17" i="251"/>
  <c r="S17" i="251" s="1"/>
  <c r="K17" i="251"/>
  <c r="J17" i="251"/>
  <c r="I17" i="251"/>
  <c r="G17" i="251"/>
  <c r="E17" i="251"/>
  <c r="AQ16" i="251"/>
  <c r="AH16" i="251"/>
  <c r="V16" i="251"/>
  <c r="R16" i="251"/>
  <c r="S16" i="251" s="1"/>
  <c r="K16" i="251"/>
  <c r="J16" i="251"/>
  <c r="I16" i="251"/>
  <c r="G16" i="251"/>
  <c r="E16" i="251"/>
  <c r="AQ15" i="251"/>
  <c r="AH15" i="251"/>
  <c r="V15" i="251"/>
  <c r="R15" i="251"/>
  <c r="S15" i="251" s="1"/>
  <c r="J15" i="251"/>
  <c r="I15" i="251" s="1"/>
  <c r="G15" i="251"/>
  <c r="E15" i="251"/>
  <c r="AQ14" i="251"/>
  <c r="AH14" i="251"/>
  <c r="V14" i="251"/>
  <c r="R14" i="251"/>
  <c r="S14" i="251" s="1"/>
  <c r="G14" i="251"/>
  <c r="E14" i="251"/>
  <c r="AQ13" i="251"/>
  <c r="AH13" i="251"/>
  <c r="V13" i="251"/>
  <c r="R13" i="251"/>
  <c r="S13" i="251" s="1"/>
  <c r="J13" i="251"/>
  <c r="I13" i="251" s="1"/>
  <c r="G13" i="251"/>
  <c r="E13" i="251"/>
  <c r="AQ12" i="251"/>
  <c r="AH12" i="251"/>
  <c r="V12" i="251"/>
  <c r="R12" i="251"/>
  <c r="S12" i="251" s="1"/>
  <c r="J12" i="251"/>
  <c r="I12" i="251" s="1"/>
  <c r="G12" i="251"/>
  <c r="E12" i="251"/>
  <c r="V11" i="251"/>
  <c r="K11" i="251"/>
  <c r="J11" i="251"/>
  <c r="I11" i="251" s="1"/>
  <c r="G11" i="251"/>
  <c r="E11" i="251"/>
  <c r="AP35" i="251"/>
  <c r="AG35" i="251"/>
  <c r="Q35" i="251"/>
  <c r="T34" i="251" l="1"/>
  <c r="AI33" i="251"/>
  <c r="AI32" i="251"/>
  <c r="AI30" i="251"/>
  <c r="AI27" i="251"/>
  <c r="AI24" i="251"/>
  <c r="S31" i="251"/>
  <c r="S29" i="251"/>
  <c r="S27" i="251"/>
  <c r="S25" i="251"/>
  <c r="AI22" i="251"/>
  <c r="S23" i="251"/>
  <c r="S21" i="251"/>
  <c r="K15" i="251"/>
  <c r="J14" i="251"/>
  <c r="K13" i="251"/>
  <c r="K12" i="251"/>
  <c r="AI25" i="251"/>
  <c r="AI20" i="251"/>
  <c r="AI23" i="251"/>
  <c r="AI28" i="251"/>
  <c r="AI31" i="251"/>
  <c r="AI21" i="251"/>
  <c r="AI26" i="251"/>
  <c r="AI29" i="251"/>
  <c r="AI34" i="251"/>
  <c r="S22" i="251"/>
  <c r="S24" i="251"/>
  <c r="S26" i="251"/>
  <c r="S28" i="251"/>
  <c r="S30" i="251"/>
  <c r="S32" i="251"/>
  <c r="S20" i="251"/>
  <c r="AQ11" i="251"/>
  <c r="AQ35" i="251" s="1"/>
  <c r="T12" i="251"/>
  <c r="AI12" i="251" s="1"/>
  <c r="T13" i="251"/>
  <c r="AI13" i="251" s="1"/>
  <c r="T14" i="251"/>
  <c r="AI14" i="251" s="1"/>
  <c r="T15" i="251"/>
  <c r="AI15" i="251" s="1"/>
  <c r="T16" i="251"/>
  <c r="AI16" i="251" s="1"/>
  <c r="T17" i="251"/>
  <c r="AI17" i="251" s="1"/>
  <c r="T18" i="251"/>
  <c r="AI18" i="251" s="1"/>
  <c r="T19" i="251"/>
  <c r="AI19" i="251" s="1"/>
  <c r="I33" i="251"/>
  <c r="S33" i="251"/>
  <c r="I34" i="251"/>
  <c r="S34" i="251"/>
  <c r="R11" i="251"/>
  <c r="AH11" i="251"/>
  <c r="I14" i="251" l="1"/>
  <c r="K14" i="251"/>
  <c r="AH35" i="251"/>
  <c r="R35" i="251"/>
  <c r="S11" i="251"/>
  <c r="S35" i="251" s="1"/>
  <c r="T11" i="251"/>
  <c r="T35" i="251" s="1"/>
  <c r="AI11" i="251" l="1"/>
  <c r="AI35" i="251"/>
  <c r="AP10" i="250" l="1"/>
  <c r="AG10" i="250"/>
  <c r="AH11" i="250" s="1"/>
  <c r="Q10" i="250"/>
  <c r="R11" i="250" s="1"/>
  <c r="AR35" i="250"/>
  <c r="AQ34" i="250"/>
  <c r="AH34" i="250"/>
  <c r="V34" i="250"/>
  <c r="R34" i="250"/>
  <c r="J34" i="250"/>
  <c r="K34" i="250" s="1"/>
  <c r="G34" i="250"/>
  <c r="E34" i="250"/>
  <c r="AQ33" i="250"/>
  <c r="AH33" i="250"/>
  <c r="V33" i="250"/>
  <c r="R33" i="250"/>
  <c r="J33" i="250"/>
  <c r="K33" i="250" s="1"/>
  <c r="I33" i="250"/>
  <c r="G33" i="250"/>
  <c r="E33" i="250"/>
  <c r="AW32" i="250"/>
  <c r="AQ32" i="250"/>
  <c r="AH32" i="250"/>
  <c r="V32" i="250"/>
  <c r="R32" i="250"/>
  <c r="K32" i="250"/>
  <c r="J32" i="250"/>
  <c r="I32" i="250" s="1"/>
  <c r="G32" i="250"/>
  <c r="E32" i="250"/>
  <c r="AQ31" i="250"/>
  <c r="AH31" i="250"/>
  <c r="V31" i="250"/>
  <c r="R31" i="250"/>
  <c r="K31" i="250"/>
  <c r="J31" i="250"/>
  <c r="I31" i="250" s="1"/>
  <c r="G31" i="250"/>
  <c r="E31" i="250"/>
  <c r="AQ30" i="250"/>
  <c r="AH30" i="250"/>
  <c r="V30" i="250"/>
  <c r="R30" i="250"/>
  <c r="K30" i="250"/>
  <c r="J30" i="250"/>
  <c r="I30" i="250" s="1"/>
  <c r="G30" i="250"/>
  <c r="E30" i="250"/>
  <c r="AQ29" i="250"/>
  <c r="AH29" i="250"/>
  <c r="V29" i="250"/>
  <c r="R29" i="250"/>
  <c r="K29" i="250"/>
  <c r="J29" i="250"/>
  <c r="I29" i="250" s="1"/>
  <c r="G29" i="250"/>
  <c r="E29" i="250"/>
  <c r="AQ28" i="250"/>
  <c r="AH28" i="250"/>
  <c r="V28" i="250"/>
  <c r="R28" i="250"/>
  <c r="K28" i="250"/>
  <c r="J28" i="250"/>
  <c r="I28" i="250" s="1"/>
  <c r="G28" i="250"/>
  <c r="E28" i="250"/>
  <c r="AQ27" i="250"/>
  <c r="AH27" i="250"/>
  <c r="V27" i="250"/>
  <c r="R27" i="250"/>
  <c r="K27" i="250"/>
  <c r="J27" i="250"/>
  <c r="I27" i="250" s="1"/>
  <c r="G27" i="250"/>
  <c r="E27" i="250"/>
  <c r="AQ26" i="250"/>
  <c r="AH26" i="250"/>
  <c r="V26" i="250"/>
  <c r="R26" i="250"/>
  <c r="K26" i="250"/>
  <c r="J26" i="250"/>
  <c r="I26" i="250" s="1"/>
  <c r="G26" i="250"/>
  <c r="E26" i="250"/>
  <c r="AQ25" i="250"/>
  <c r="AH25" i="250"/>
  <c r="V25" i="250"/>
  <c r="R25" i="250"/>
  <c r="K25" i="250"/>
  <c r="J25" i="250"/>
  <c r="I25" i="250" s="1"/>
  <c r="G25" i="250"/>
  <c r="E25" i="250"/>
  <c r="AQ24" i="250"/>
  <c r="AH24" i="250"/>
  <c r="V24" i="250"/>
  <c r="R24" i="250"/>
  <c r="K24" i="250"/>
  <c r="J24" i="250"/>
  <c r="I24" i="250" s="1"/>
  <c r="G24" i="250"/>
  <c r="E24" i="250"/>
  <c r="AQ23" i="250"/>
  <c r="AH23" i="250"/>
  <c r="V23" i="250"/>
  <c r="R23" i="250"/>
  <c r="K23" i="250"/>
  <c r="J23" i="250"/>
  <c r="I23" i="250" s="1"/>
  <c r="G23" i="250"/>
  <c r="E23" i="250"/>
  <c r="AQ22" i="250"/>
  <c r="AH22" i="250"/>
  <c r="V22" i="250"/>
  <c r="R22" i="250"/>
  <c r="K22" i="250"/>
  <c r="J22" i="250"/>
  <c r="I22" i="250" s="1"/>
  <c r="G22" i="250"/>
  <c r="E22" i="250"/>
  <c r="AQ21" i="250"/>
  <c r="AH21" i="250"/>
  <c r="V21" i="250"/>
  <c r="R21" i="250"/>
  <c r="K21" i="250"/>
  <c r="J21" i="250"/>
  <c r="I21" i="250" s="1"/>
  <c r="G21" i="250"/>
  <c r="E21" i="250"/>
  <c r="AQ20" i="250"/>
  <c r="AH20" i="250"/>
  <c r="V20" i="250"/>
  <c r="R20" i="250"/>
  <c r="K20" i="250"/>
  <c r="J20" i="250"/>
  <c r="I20" i="250" s="1"/>
  <c r="G20" i="250"/>
  <c r="E20" i="250"/>
  <c r="AQ19" i="250"/>
  <c r="AH19" i="250"/>
  <c r="V19" i="250"/>
  <c r="R19" i="250"/>
  <c r="K19" i="250"/>
  <c r="J19" i="250"/>
  <c r="I19" i="250" s="1"/>
  <c r="G19" i="250"/>
  <c r="E19" i="250"/>
  <c r="AQ18" i="250"/>
  <c r="AH18" i="250"/>
  <c r="V18" i="250"/>
  <c r="R18" i="250"/>
  <c r="K18" i="250"/>
  <c r="J18" i="250"/>
  <c r="I18" i="250" s="1"/>
  <c r="G18" i="250"/>
  <c r="E18" i="250"/>
  <c r="AQ17" i="250"/>
  <c r="AH17" i="250"/>
  <c r="V17" i="250"/>
  <c r="R17" i="250"/>
  <c r="K17" i="250"/>
  <c r="J17" i="250"/>
  <c r="I17" i="250" s="1"/>
  <c r="G17" i="250"/>
  <c r="E17" i="250"/>
  <c r="AQ16" i="250"/>
  <c r="AH16" i="250"/>
  <c r="V16" i="250"/>
  <c r="R16" i="250"/>
  <c r="K16" i="250"/>
  <c r="J16" i="250"/>
  <c r="I16" i="250" s="1"/>
  <c r="G16" i="250"/>
  <c r="E16" i="250"/>
  <c r="AQ15" i="250"/>
  <c r="AH15" i="250"/>
  <c r="V15" i="250"/>
  <c r="R15" i="250"/>
  <c r="K15" i="250"/>
  <c r="J15" i="250"/>
  <c r="I15" i="250" s="1"/>
  <c r="G15" i="250"/>
  <c r="E15" i="250"/>
  <c r="AQ14" i="250"/>
  <c r="AH14" i="250"/>
  <c r="V14" i="250"/>
  <c r="R14" i="250"/>
  <c r="K14" i="250"/>
  <c r="J14" i="250"/>
  <c r="I14" i="250" s="1"/>
  <c r="G14" i="250"/>
  <c r="E14" i="250"/>
  <c r="AQ13" i="250"/>
  <c r="AH13" i="250"/>
  <c r="V13" i="250"/>
  <c r="R13" i="250"/>
  <c r="K13" i="250"/>
  <c r="J13" i="250"/>
  <c r="I13" i="250" s="1"/>
  <c r="G13" i="250"/>
  <c r="E13" i="250"/>
  <c r="AQ12" i="250"/>
  <c r="AH12" i="250"/>
  <c r="V12" i="250"/>
  <c r="R12" i="250"/>
  <c r="K12" i="250"/>
  <c r="J12" i="250"/>
  <c r="I12" i="250" s="1"/>
  <c r="G12" i="250"/>
  <c r="E12" i="250"/>
  <c r="V11" i="250"/>
  <c r="K11" i="250"/>
  <c r="J11" i="250"/>
  <c r="I11" i="250" s="1"/>
  <c r="G11" i="250"/>
  <c r="E11" i="250"/>
  <c r="AP35" i="250"/>
  <c r="I34" i="250" l="1"/>
  <c r="S34" i="250"/>
  <c r="T33" i="250"/>
  <c r="S18" i="250"/>
  <c r="S19" i="250"/>
  <c r="S24" i="250"/>
  <c r="S27" i="250"/>
  <c r="S20" i="250"/>
  <c r="S21" i="250"/>
  <c r="S22" i="250"/>
  <c r="S23" i="250"/>
  <c r="S25" i="250"/>
  <c r="S26" i="250"/>
  <c r="S28" i="250"/>
  <c r="S29" i="250"/>
  <c r="T30" i="250"/>
  <c r="T31" i="250"/>
  <c r="T32" i="250"/>
  <c r="AG35" i="250"/>
  <c r="AI30" i="250"/>
  <c r="S31" i="250"/>
  <c r="S17" i="250"/>
  <c r="S16" i="250"/>
  <c r="T16" i="250"/>
  <c r="AI16" i="250" s="1"/>
  <c r="S15" i="250"/>
  <c r="S14" i="250"/>
  <c r="S13" i="250"/>
  <c r="S12" i="250"/>
  <c r="AI31" i="250"/>
  <c r="AI32" i="250"/>
  <c r="AI33" i="250"/>
  <c r="AH35" i="250"/>
  <c r="AG8" i="250"/>
  <c r="T34" i="250"/>
  <c r="AI34" i="250" s="1"/>
  <c r="T20" i="250"/>
  <c r="AI20" i="250" s="1"/>
  <c r="T24" i="250"/>
  <c r="T28" i="250"/>
  <c r="AI28" i="250" s="1"/>
  <c r="T21" i="250"/>
  <c r="AI21" i="250" s="1"/>
  <c r="T25" i="250"/>
  <c r="AI25" i="250" s="1"/>
  <c r="T29" i="250"/>
  <c r="AI29" i="250" s="1"/>
  <c r="S33" i="250"/>
  <c r="T22" i="250"/>
  <c r="AI22" i="250" s="1"/>
  <c r="AI24" i="250"/>
  <c r="T26" i="250"/>
  <c r="AI26" i="250" s="1"/>
  <c r="S30" i="250"/>
  <c r="S32" i="250"/>
  <c r="T23" i="250"/>
  <c r="AI23" i="250" s="1"/>
  <c r="T27" i="250"/>
  <c r="AI27" i="250" s="1"/>
  <c r="T13" i="250"/>
  <c r="AI13" i="250" s="1"/>
  <c r="T17" i="250"/>
  <c r="AI17" i="250" s="1"/>
  <c r="T14" i="250"/>
  <c r="AI14" i="250" s="1"/>
  <c r="T18" i="250"/>
  <c r="AI18" i="250" s="1"/>
  <c r="T15" i="250"/>
  <c r="AI15" i="250" s="1"/>
  <c r="T19" i="250"/>
  <c r="AI19" i="250" s="1"/>
  <c r="R35" i="250"/>
  <c r="S11" i="250"/>
  <c r="T11" i="250"/>
  <c r="AI11" i="250" s="1"/>
  <c r="AQ11" i="250"/>
  <c r="AQ35" i="250" s="1"/>
  <c r="T12" i="250"/>
  <c r="AI12" i="250" s="1"/>
  <c r="Q35" i="250"/>
  <c r="S35" i="250" l="1"/>
  <c r="T35" i="250"/>
  <c r="AI35" i="250" s="1"/>
  <c r="AP10" i="249" l="1"/>
  <c r="AP35" i="249" s="1"/>
  <c r="AG10" i="249"/>
  <c r="AG35" i="249" s="1"/>
  <c r="Q10" i="249"/>
  <c r="AR35" i="249"/>
  <c r="AQ34" i="249"/>
  <c r="AH34" i="249"/>
  <c r="V34" i="249"/>
  <c r="R34" i="249"/>
  <c r="S34" i="249" s="1"/>
  <c r="J34" i="249"/>
  <c r="K34" i="249" s="1"/>
  <c r="G34" i="249"/>
  <c r="E34" i="249"/>
  <c r="AQ33" i="249"/>
  <c r="AH33" i="249"/>
  <c r="V33" i="249"/>
  <c r="R33" i="249"/>
  <c r="S33" i="249" s="1"/>
  <c r="J33" i="249"/>
  <c r="K33" i="249" s="1"/>
  <c r="G33" i="249"/>
  <c r="E33" i="249"/>
  <c r="AW32" i="249"/>
  <c r="AQ32" i="249"/>
  <c r="AH32" i="249"/>
  <c r="V32" i="249"/>
  <c r="R32" i="249"/>
  <c r="S32" i="249" s="1"/>
  <c r="J32" i="249"/>
  <c r="I32" i="249" s="1"/>
  <c r="G32" i="249"/>
  <c r="E32" i="249"/>
  <c r="AQ31" i="249"/>
  <c r="AH31" i="249"/>
  <c r="V31" i="249"/>
  <c r="R31" i="249"/>
  <c r="S31" i="249" s="1"/>
  <c r="J31" i="249"/>
  <c r="I31" i="249" s="1"/>
  <c r="G31" i="249"/>
  <c r="E31" i="249"/>
  <c r="AQ30" i="249"/>
  <c r="AH30" i="249"/>
  <c r="V30" i="249"/>
  <c r="R30" i="249"/>
  <c r="S30" i="249" s="1"/>
  <c r="J30" i="249"/>
  <c r="K30" i="249" s="1"/>
  <c r="G30" i="249"/>
  <c r="E30" i="249"/>
  <c r="AQ29" i="249"/>
  <c r="AH29" i="249"/>
  <c r="V29" i="249"/>
  <c r="R29" i="249"/>
  <c r="S29" i="249" s="1"/>
  <c r="J29" i="249"/>
  <c r="I29" i="249" s="1"/>
  <c r="G29" i="249"/>
  <c r="E29" i="249"/>
  <c r="AQ28" i="249"/>
  <c r="AH28" i="249"/>
  <c r="V28" i="249"/>
  <c r="R28" i="249"/>
  <c r="S28" i="249" s="1"/>
  <c r="J28" i="249"/>
  <c r="I28" i="249" s="1"/>
  <c r="G28" i="249"/>
  <c r="E28" i="249"/>
  <c r="AQ27" i="249"/>
  <c r="AH27" i="249"/>
  <c r="V27" i="249"/>
  <c r="R27" i="249"/>
  <c r="S27" i="249" s="1"/>
  <c r="J27" i="249"/>
  <c r="I27" i="249" s="1"/>
  <c r="G27" i="249"/>
  <c r="E27" i="249"/>
  <c r="AQ26" i="249"/>
  <c r="AH26" i="249"/>
  <c r="V26" i="249"/>
  <c r="R26" i="249"/>
  <c r="S26" i="249" s="1"/>
  <c r="J26" i="249"/>
  <c r="I26" i="249" s="1"/>
  <c r="G26" i="249"/>
  <c r="E26" i="249"/>
  <c r="AQ25" i="249"/>
  <c r="AH25" i="249"/>
  <c r="V25" i="249"/>
  <c r="R25" i="249"/>
  <c r="S25" i="249" s="1"/>
  <c r="J25" i="249"/>
  <c r="I25" i="249" s="1"/>
  <c r="G25" i="249"/>
  <c r="E25" i="249"/>
  <c r="AQ24" i="249"/>
  <c r="AH24" i="249"/>
  <c r="V24" i="249"/>
  <c r="R24" i="249"/>
  <c r="S24" i="249" s="1"/>
  <c r="J24" i="249"/>
  <c r="I24" i="249" s="1"/>
  <c r="G24" i="249"/>
  <c r="E24" i="249"/>
  <c r="AQ23" i="249"/>
  <c r="AH23" i="249"/>
  <c r="V23" i="249"/>
  <c r="R23" i="249"/>
  <c r="S23" i="249" s="1"/>
  <c r="J23" i="249"/>
  <c r="I23" i="249" s="1"/>
  <c r="G23" i="249"/>
  <c r="E23" i="249"/>
  <c r="AQ22" i="249"/>
  <c r="AH22" i="249"/>
  <c r="V22" i="249"/>
  <c r="R22" i="249"/>
  <c r="S22" i="249" s="1"/>
  <c r="J22" i="249"/>
  <c r="I22" i="249" s="1"/>
  <c r="G22" i="249"/>
  <c r="E22" i="249"/>
  <c r="AQ21" i="249"/>
  <c r="AH21" i="249"/>
  <c r="V21" i="249"/>
  <c r="R21" i="249"/>
  <c r="S21" i="249" s="1"/>
  <c r="J21" i="249"/>
  <c r="I21" i="249" s="1"/>
  <c r="G21" i="249"/>
  <c r="E21" i="249"/>
  <c r="AQ20" i="249"/>
  <c r="AH20" i="249"/>
  <c r="V20" i="249"/>
  <c r="R20" i="249"/>
  <c r="S20" i="249" s="1"/>
  <c r="J20" i="249"/>
  <c r="I20" i="249" s="1"/>
  <c r="G20" i="249"/>
  <c r="E20" i="249"/>
  <c r="AQ19" i="249"/>
  <c r="AH19" i="249"/>
  <c r="V19" i="249"/>
  <c r="R19" i="249"/>
  <c r="S19" i="249" s="1"/>
  <c r="J19" i="249"/>
  <c r="I19" i="249" s="1"/>
  <c r="G19" i="249"/>
  <c r="E19" i="249"/>
  <c r="AQ18" i="249"/>
  <c r="AH18" i="249"/>
  <c r="V18" i="249"/>
  <c r="R18" i="249"/>
  <c r="S18" i="249" s="1"/>
  <c r="J18" i="249"/>
  <c r="I18" i="249" s="1"/>
  <c r="G18" i="249"/>
  <c r="E18" i="249"/>
  <c r="AQ17" i="249"/>
  <c r="AH17" i="249"/>
  <c r="V17" i="249"/>
  <c r="R17" i="249"/>
  <c r="S17" i="249" s="1"/>
  <c r="J17" i="249"/>
  <c r="I17" i="249" s="1"/>
  <c r="G17" i="249"/>
  <c r="E17" i="249"/>
  <c r="AQ16" i="249"/>
  <c r="AH16" i="249"/>
  <c r="V16" i="249"/>
  <c r="R16" i="249"/>
  <c r="S16" i="249" s="1"/>
  <c r="J16" i="249"/>
  <c r="I16" i="249" s="1"/>
  <c r="G16" i="249"/>
  <c r="E16" i="249"/>
  <c r="AQ15" i="249"/>
  <c r="AH15" i="249"/>
  <c r="V15" i="249"/>
  <c r="R15" i="249"/>
  <c r="S15" i="249" s="1"/>
  <c r="J15" i="249"/>
  <c r="I15" i="249" s="1"/>
  <c r="G15" i="249"/>
  <c r="E15" i="249"/>
  <c r="AQ14" i="249"/>
  <c r="AH14" i="249"/>
  <c r="V14" i="249"/>
  <c r="R14" i="249"/>
  <c r="S14" i="249" s="1"/>
  <c r="G14" i="249"/>
  <c r="E14" i="249"/>
  <c r="AQ13" i="249"/>
  <c r="AH13" i="249"/>
  <c r="V13" i="249"/>
  <c r="R13" i="249"/>
  <c r="S13" i="249" s="1"/>
  <c r="J13" i="249"/>
  <c r="I13" i="249" s="1"/>
  <c r="G13" i="249"/>
  <c r="E13" i="249"/>
  <c r="AQ12" i="249"/>
  <c r="AH12" i="249"/>
  <c r="V12" i="249"/>
  <c r="R12" i="249"/>
  <c r="S12" i="249" s="1"/>
  <c r="J12" i="249"/>
  <c r="I12" i="249" s="1"/>
  <c r="G12" i="249"/>
  <c r="E12" i="249"/>
  <c r="V11" i="249"/>
  <c r="J11" i="249"/>
  <c r="I11" i="249" s="1"/>
  <c r="G11" i="249"/>
  <c r="E11" i="249"/>
  <c r="R11" i="249"/>
  <c r="J14" i="249" l="1"/>
  <c r="I14" i="249" s="1"/>
  <c r="K27" i="249"/>
  <c r="K28" i="249"/>
  <c r="K32" i="249"/>
  <c r="AG8" i="249"/>
  <c r="K31" i="249"/>
  <c r="AH11" i="249"/>
  <c r="I30" i="249"/>
  <c r="K12" i="249"/>
  <c r="K13" i="249"/>
  <c r="K14" i="249"/>
  <c r="K15" i="249"/>
  <c r="K16" i="249"/>
  <c r="K17" i="249"/>
  <c r="K18" i="249"/>
  <c r="K19" i="249"/>
  <c r="K20" i="249"/>
  <c r="K21" i="249"/>
  <c r="K22" i="249"/>
  <c r="K23" i="249"/>
  <c r="K24" i="249"/>
  <c r="K25" i="249"/>
  <c r="K26" i="249"/>
  <c r="K29" i="249"/>
  <c r="T33" i="249"/>
  <c r="AI33" i="249" s="1"/>
  <c r="T34" i="249"/>
  <c r="AI34" i="249" s="1"/>
  <c r="K11" i="249"/>
  <c r="R35" i="249"/>
  <c r="S11" i="249"/>
  <c r="S35" i="249" s="1"/>
  <c r="T11" i="249"/>
  <c r="AQ11" i="249"/>
  <c r="AQ35" i="249" s="1"/>
  <c r="T12" i="249"/>
  <c r="AI12" i="249" s="1"/>
  <c r="T13" i="249"/>
  <c r="AI13" i="249" s="1"/>
  <c r="T14" i="249"/>
  <c r="AI14" i="249" s="1"/>
  <c r="T15" i="249"/>
  <c r="AI15" i="249" s="1"/>
  <c r="T16" i="249"/>
  <c r="AI16" i="249" s="1"/>
  <c r="T17" i="249"/>
  <c r="AI17" i="249" s="1"/>
  <c r="T18" i="249"/>
  <c r="AI18" i="249" s="1"/>
  <c r="T19" i="249"/>
  <c r="AI19" i="249" s="1"/>
  <c r="T20" i="249"/>
  <c r="AI20" i="249" s="1"/>
  <c r="T21" i="249"/>
  <c r="AI21" i="249" s="1"/>
  <c r="T22" i="249"/>
  <c r="AI22" i="249" s="1"/>
  <c r="T23" i="249"/>
  <c r="AI23" i="249" s="1"/>
  <c r="T24" i="249"/>
  <c r="AI24" i="249" s="1"/>
  <c r="T25" i="249"/>
  <c r="AI25" i="249" s="1"/>
  <c r="T26" i="249"/>
  <c r="AI26" i="249" s="1"/>
  <c r="T27" i="249"/>
  <c r="AI27" i="249" s="1"/>
  <c r="T28" i="249"/>
  <c r="AI28" i="249" s="1"/>
  <c r="T29" i="249"/>
  <c r="AI29" i="249" s="1"/>
  <c r="T30" i="249"/>
  <c r="AI30" i="249" s="1"/>
  <c r="T31" i="249"/>
  <c r="AI31" i="249" s="1"/>
  <c r="T32" i="249"/>
  <c r="AI32" i="249" s="1"/>
  <c r="I33" i="249"/>
  <c r="I34" i="249"/>
  <c r="Q35" i="249"/>
  <c r="AI11" i="249" l="1"/>
  <c r="AH35" i="249"/>
  <c r="T35" i="249"/>
  <c r="AI35" i="249" l="1"/>
  <c r="AP10" i="248" l="1"/>
  <c r="AP35" i="248" s="1"/>
  <c r="AG10" i="248"/>
  <c r="AH11" i="248" s="1"/>
  <c r="Q10" i="248"/>
  <c r="AR35" i="248"/>
  <c r="AQ34" i="248"/>
  <c r="AH34" i="248"/>
  <c r="V34" i="248"/>
  <c r="R34" i="248"/>
  <c r="J34" i="248"/>
  <c r="I34" i="248" s="1"/>
  <c r="G34" i="248"/>
  <c r="E34" i="248"/>
  <c r="AQ33" i="248"/>
  <c r="AH33" i="248"/>
  <c r="V33" i="248"/>
  <c r="R33" i="248"/>
  <c r="J33" i="248"/>
  <c r="I33" i="248" s="1"/>
  <c r="G33" i="248"/>
  <c r="E33" i="248"/>
  <c r="AW32" i="248"/>
  <c r="AQ32" i="248"/>
  <c r="AH32" i="248"/>
  <c r="V32" i="248"/>
  <c r="R32" i="248"/>
  <c r="K32" i="248"/>
  <c r="J32" i="248"/>
  <c r="I32" i="248" s="1"/>
  <c r="G32" i="248"/>
  <c r="E32" i="248"/>
  <c r="AQ31" i="248"/>
  <c r="AH31" i="248"/>
  <c r="V31" i="248"/>
  <c r="R31" i="248"/>
  <c r="S31" i="248" s="1"/>
  <c r="K31" i="248"/>
  <c r="J31" i="248"/>
  <c r="I31" i="248" s="1"/>
  <c r="G31" i="248"/>
  <c r="E31" i="248"/>
  <c r="AQ30" i="248"/>
  <c r="AH30" i="248"/>
  <c r="V30" i="248"/>
  <c r="R30" i="248"/>
  <c r="S30" i="248" s="1"/>
  <c r="K30" i="248"/>
  <c r="J30" i="248"/>
  <c r="I30" i="248" s="1"/>
  <c r="G30" i="248"/>
  <c r="E30" i="248"/>
  <c r="AQ29" i="248"/>
  <c r="AH29" i="248"/>
  <c r="V29" i="248"/>
  <c r="R29" i="248"/>
  <c r="S29" i="248" s="1"/>
  <c r="K29" i="248"/>
  <c r="J29" i="248"/>
  <c r="I29" i="248" s="1"/>
  <c r="G29" i="248"/>
  <c r="E29" i="248"/>
  <c r="AQ28" i="248"/>
  <c r="AH28" i="248"/>
  <c r="V28" i="248"/>
  <c r="R28" i="248"/>
  <c r="S28" i="248" s="1"/>
  <c r="K28" i="248"/>
  <c r="J28" i="248"/>
  <c r="I28" i="248" s="1"/>
  <c r="G28" i="248"/>
  <c r="E28" i="248"/>
  <c r="AQ27" i="248"/>
  <c r="AH27" i="248"/>
  <c r="V27" i="248"/>
  <c r="R27" i="248"/>
  <c r="S27" i="248" s="1"/>
  <c r="K27" i="248"/>
  <c r="J27" i="248"/>
  <c r="I27" i="248" s="1"/>
  <c r="G27" i="248"/>
  <c r="E27" i="248"/>
  <c r="AQ26" i="248"/>
  <c r="AH26" i="248"/>
  <c r="V26" i="248"/>
  <c r="R26" i="248"/>
  <c r="S26" i="248" s="1"/>
  <c r="K26" i="248"/>
  <c r="J26" i="248"/>
  <c r="I26" i="248" s="1"/>
  <c r="G26" i="248"/>
  <c r="E26" i="248"/>
  <c r="AQ25" i="248"/>
  <c r="AH25" i="248"/>
  <c r="V25" i="248"/>
  <c r="R25" i="248"/>
  <c r="S25" i="248" s="1"/>
  <c r="K25" i="248"/>
  <c r="J25" i="248"/>
  <c r="I25" i="248" s="1"/>
  <c r="G25" i="248"/>
  <c r="E25" i="248"/>
  <c r="AQ24" i="248"/>
  <c r="AH24" i="248"/>
  <c r="V24" i="248"/>
  <c r="R24" i="248"/>
  <c r="S24" i="248" s="1"/>
  <c r="J24" i="248"/>
  <c r="I24" i="248" s="1"/>
  <c r="G24" i="248"/>
  <c r="E24" i="248"/>
  <c r="AQ23" i="248"/>
  <c r="AH23" i="248"/>
  <c r="V23" i="248"/>
  <c r="R23" i="248"/>
  <c r="S23" i="248" s="1"/>
  <c r="J23" i="248"/>
  <c r="I23" i="248" s="1"/>
  <c r="G23" i="248"/>
  <c r="E23" i="248"/>
  <c r="AQ22" i="248"/>
  <c r="AH22" i="248"/>
  <c r="V22" i="248"/>
  <c r="R22" i="248"/>
  <c r="S22" i="248" s="1"/>
  <c r="J22" i="248"/>
  <c r="I22" i="248" s="1"/>
  <c r="G22" i="248"/>
  <c r="E22" i="248"/>
  <c r="AQ21" i="248"/>
  <c r="AH21" i="248"/>
  <c r="V21" i="248"/>
  <c r="R21" i="248"/>
  <c r="S21" i="248" s="1"/>
  <c r="J21" i="248"/>
  <c r="I21" i="248" s="1"/>
  <c r="G21" i="248"/>
  <c r="E21" i="248"/>
  <c r="AQ20" i="248"/>
  <c r="AH20" i="248"/>
  <c r="V20" i="248"/>
  <c r="R20" i="248"/>
  <c r="S20" i="248" s="1"/>
  <c r="J20" i="248"/>
  <c r="I20" i="248" s="1"/>
  <c r="G20" i="248"/>
  <c r="E20" i="248"/>
  <c r="AQ19" i="248"/>
  <c r="AH19" i="248"/>
  <c r="V19" i="248"/>
  <c r="R19" i="248"/>
  <c r="S19" i="248" s="1"/>
  <c r="J19" i="248"/>
  <c r="I19" i="248" s="1"/>
  <c r="G19" i="248"/>
  <c r="E19" i="248"/>
  <c r="AQ18" i="248"/>
  <c r="AH18" i="248"/>
  <c r="V18" i="248"/>
  <c r="R18" i="248"/>
  <c r="S18" i="248" s="1"/>
  <c r="J18" i="248"/>
  <c r="I18" i="248" s="1"/>
  <c r="G18" i="248"/>
  <c r="E18" i="248"/>
  <c r="AQ17" i="248"/>
  <c r="AH17" i="248"/>
  <c r="V17" i="248"/>
  <c r="R17" i="248"/>
  <c r="S17" i="248" s="1"/>
  <c r="J17" i="248"/>
  <c r="I17" i="248" s="1"/>
  <c r="G17" i="248"/>
  <c r="E17" i="248"/>
  <c r="AQ16" i="248"/>
  <c r="AH16" i="248"/>
  <c r="V16" i="248"/>
  <c r="R16" i="248"/>
  <c r="S16" i="248" s="1"/>
  <c r="J16" i="248"/>
  <c r="I16" i="248" s="1"/>
  <c r="G16" i="248"/>
  <c r="E16" i="248"/>
  <c r="AQ15" i="248"/>
  <c r="AH15" i="248"/>
  <c r="V15" i="248"/>
  <c r="R15" i="248"/>
  <c r="S15" i="248" s="1"/>
  <c r="J15" i="248"/>
  <c r="I15" i="248" s="1"/>
  <c r="G15" i="248"/>
  <c r="E15" i="248"/>
  <c r="AQ14" i="248"/>
  <c r="AH14" i="248"/>
  <c r="V14" i="248"/>
  <c r="R14" i="248"/>
  <c r="S14" i="248" s="1"/>
  <c r="J14" i="248"/>
  <c r="I14" i="248" s="1"/>
  <c r="G14" i="248"/>
  <c r="E14" i="248"/>
  <c r="AQ13" i="248"/>
  <c r="AH13" i="248"/>
  <c r="V13" i="248"/>
  <c r="R13" i="248"/>
  <c r="S13" i="248" s="1"/>
  <c r="J13" i="248"/>
  <c r="I13" i="248" s="1"/>
  <c r="G13" i="248"/>
  <c r="E13" i="248"/>
  <c r="AQ12" i="248"/>
  <c r="AH12" i="248"/>
  <c r="V12" i="248"/>
  <c r="R12" i="248"/>
  <c r="S12" i="248" s="1"/>
  <c r="J12" i="248"/>
  <c r="I12" i="248" s="1"/>
  <c r="G12" i="248"/>
  <c r="E12" i="248"/>
  <c r="V11" i="248"/>
  <c r="J11" i="248"/>
  <c r="I11" i="248" s="1"/>
  <c r="G11" i="248"/>
  <c r="E11" i="248"/>
  <c r="Q35" i="248"/>
  <c r="T34" i="248" l="1"/>
  <c r="T33" i="248"/>
  <c r="S32" i="248"/>
  <c r="T24" i="248"/>
  <c r="AG35" i="248"/>
  <c r="K33" i="248"/>
  <c r="K11" i="248"/>
  <c r="K13" i="248"/>
  <c r="K14" i="248"/>
  <c r="K15" i="248"/>
  <c r="K16" i="248"/>
  <c r="K34" i="248"/>
  <c r="T20" i="248"/>
  <c r="K20" i="248"/>
  <c r="T16" i="248"/>
  <c r="AI16" i="248" s="1"/>
  <c r="K21" i="248"/>
  <c r="K22" i="248"/>
  <c r="K23" i="248"/>
  <c r="K24" i="248"/>
  <c r="T32" i="248"/>
  <c r="AI32" i="248" s="1"/>
  <c r="K12" i="248"/>
  <c r="K17" i="248"/>
  <c r="K18" i="248"/>
  <c r="K19" i="248"/>
  <c r="T28" i="248"/>
  <c r="AI28" i="248" s="1"/>
  <c r="AG8" i="248"/>
  <c r="AI33" i="248"/>
  <c r="AI34" i="248"/>
  <c r="AH35" i="248"/>
  <c r="T17" i="248"/>
  <c r="AI17" i="248" s="1"/>
  <c r="T21" i="248"/>
  <c r="AI21" i="248" s="1"/>
  <c r="T25" i="248"/>
  <c r="AI25" i="248" s="1"/>
  <c r="T29" i="248"/>
  <c r="AI29" i="248" s="1"/>
  <c r="S34" i="248"/>
  <c r="T18" i="248"/>
  <c r="AI18" i="248" s="1"/>
  <c r="AI20" i="248"/>
  <c r="T22" i="248"/>
  <c r="AI22" i="248" s="1"/>
  <c r="AI24" i="248"/>
  <c r="T26" i="248"/>
  <c r="AI26" i="248" s="1"/>
  <c r="T30" i="248"/>
  <c r="AI30" i="248" s="1"/>
  <c r="T15" i="248"/>
  <c r="AI15" i="248" s="1"/>
  <c r="T19" i="248"/>
  <c r="AI19" i="248" s="1"/>
  <c r="T23" i="248"/>
  <c r="AI23" i="248" s="1"/>
  <c r="T27" i="248"/>
  <c r="AI27" i="248" s="1"/>
  <c r="T31" i="248"/>
  <c r="AI31" i="248" s="1"/>
  <c r="S33" i="248"/>
  <c r="T14" i="248"/>
  <c r="AI14" i="248" s="1"/>
  <c r="T13" i="248"/>
  <c r="AI13" i="248" s="1"/>
  <c r="T12" i="248"/>
  <c r="AI12" i="248" s="1"/>
  <c r="AQ11" i="248"/>
  <c r="AQ35" i="248" s="1"/>
  <c r="R11" i="248"/>
  <c r="R35" i="248" l="1"/>
  <c r="S11" i="248"/>
  <c r="S35" i="248" s="1"/>
  <c r="T11" i="248"/>
  <c r="T35" i="248" l="1"/>
  <c r="AI35" i="248" s="1"/>
  <c r="AI11" i="248"/>
  <c r="AP10" i="247" l="1"/>
  <c r="AG10" i="247"/>
  <c r="AG35" i="247" s="1"/>
  <c r="Q10" i="247"/>
  <c r="AR35" i="247"/>
  <c r="AQ34" i="247"/>
  <c r="AH34" i="247"/>
  <c r="V34" i="247"/>
  <c r="R34" i="247"/>
  <c r="J34" i="247"/>
  <c r="K34" i="247" s="1"/>
  <c r="G34" i="247"/>
  <c r="E34" i="247"/>
  <c r="AQ33" i="247"/>
  <c r="AH33" i="247"/>
  <c r="V33" i="247"/>
  <c r="R33" i="247"/>
  <c r="J33" i="247"/>
  <c r="K33" i="247" s="1"/>
  <c r="G33" i="247"/>
  <c r="E33" i="247"/>
  <c r="AW32" i="247"/>
  <c r="AQ32" i="247"/>
  <c r="AH32" i="247"/>
  <c r="V32" i="247"/>
  <c r="R32" i="247"/>
  <c r="J32" i="247"/>
  <c r="I32" i="247" s="1"/>
  <c r="G32" i="247"/>
  <c r="E32" i="247"/>
  <c r="AQ31" i="247"/>
  <c r="AH31" i="247"/>
  <c r="V31" i="247"/>
  <c r="R31" i="247"/>
  <c r="S31" i="247" s="1"/>
  <c r="J31" i="247"/>
  <c r="I31" i="247" s="1"/>
  <c r="G31" i="247"/>
  <c r="E31" i="247"/>
  <c r="AQ30" i="247"/>
  <c r="AH30" i="247"/>
  <c r="V30" i="247"/>
  <c r="R30" i="247"/>
  <c r="T30" i="247" s="1"/>
  <c r="J30" i="247"/>
  <c r="I30" i="247" s="1"/>
  <c r="G30" i="247"/>
  <c r="E30" i="247"/>
  <c r="AQ29" i="247"/>
  <c r="AH29" i="247"/>
  <c r="V29" i="247"/>
  <c r="R29" i="247"/>
  <c r="T29" i="247" s="1"/>
  <c r="J29" i="247"/>
  <c r="I29" i="247" s="1"/>
  <c r="G29" i="247"/>
  <c r="E29" i="247"/>
  <c r="AQ28" i="247"/>
  <c r="AH28" i="247"/>
  <c r="V28" i="247"/>
  <c r="R28" i="247"/>
  <c r="T28" i="247" s="1"/>
  <c r="J28" i="247"/>
  <c r="I28" i="247" s="1"/>
  <c r="G28" i="247"/>
  <c r="E28" i="247"/>
  <c r="AQ27" i="247"/>
  <c r="AH27" i="247"/>
  <c r="V27" i="247"/>
  <c r="R27" i="247"/>
  <c r="S27" i="247" s="1"/>
  <c r="J27" i="247"/>
  <c r="I27" i="247" s="1"/>
  <c r="G27" i="247"/>
  <c r="E27" i="247"/>
  <c r="AQ26" i="247"/>
  <c r="AH26" i="247"/>
  <c r="V26" i="247"/>
  <c r="R26" i="247"/>
  <c r="T26" i="247" s="1"/>
  <c r="J26" i="247"/>
  <c r="I26" i="247" s="1"/>
  <c r="G26" i="247"/>
  <c r="E26" i="247"/>
  <c r="AQ25" i="247"/>
  <c r="AH25" i="247"/>
  <c r="V25" i="247"/>
  <c r="R25" i="247"/>
  <c r="T25" i="247" s="1"/>
  <c r="J25" i="247"/>
  <c r="I25" i="247" s="1"/>
  <c r="G25" i="247"/>
  <c r="E25" i="247"/>
  <c r="AQ24" i="247"/>
  <c r="AH24" i="247"/>
  <c r="V24" i="247"/>
  <c r="R24" i="247"/>
  <c r="S24" i="247" s="1"/>
  <c r="J24" i="247"/>
  <c r="I24" i="247" s="1"/>
  <c r="G24" i="247"/>
  <c r="E24" i="247"/>
  <c r="AQ23" i="247"/>
  <c r="AH23" i="247"/>
  <c r="V23" i="247"/>
  <c r="R23" i="247"/>
  <c r="S23" i="247" s="1"/>
  <c r="J23" i="247"/>
  <c r="I23" i="247" s="1"/>
  <c r="G23" i="247"/>
  <c r="E23" i="247"/>
  <c r="AQ22" i="247"/>
  <c r="AH22" i="247"/>
  <c r="V22" i="247"/>
  <c r="R22" i="247"/>
  <c r="S22" i="247" s="1"/>
  <c r="J22" i="247"/>
  <c r="I22" i="247" s="1"/>
  <c r="G22" i="247"/>
  <c r="E22" i="247"/>
  <c r="AQ21" i="247"/>
  <c r="AH21" i="247"/>
  <c r="V21" i="247"/>
  <c r="R21" i="247"/>
  <c r="S21" i="247" s="1"/>
  <c r="J21" i="247"/>
  <c r="I21" i="247" s="1"/>
  <c r="G21" i="247"/>
  <c r="E21" i="247"/>
  <c r="AQ20" i="247"/>
  <c r="AH20" i="247"/>
  <c r="V20" i="247"/>
  <c r="R20" i="247"/>
  <c r="S20" i="247" s="1"/>
  <c r="J20" i="247"/>
  <c r="I20" i="247" s="1"/>
  <c r="G20" i="247"/>
  <c r="E20" i="247"/>
  <c r="AQ19" i="247"/>
  <c r="AH19" i="247"/>
  <c r="V19" i="247"/>
  <c r="R19" i="247"/>
  <c r="S19" i="247" s="1"/>
  <c r="J19" i="247"/>
  <c r="I19" i="247" s="1"/>
  <c r="G19" i="247"/>
  <c r="E19" i="247"/>
  <c r="AQ18" i="247"/>
  <c r="AH18" i="247"/>
  <c r="V18" i="247"/>
  <c r="R18" i="247"/>
  <c r="S18" i="247" s="1"/>
  <c r="J18" i="247"/>
  <c r="I18" i="247" s="1"/>
  <c r="G18" i="247"/>
  <c r="E18" i="247"/>
  <c r="AQ17" i="247"/>
  <c r="AH17" i="247"/>
  <c r="V17" i="247"/>
  <c r="R17" i="247"/>
  <c r="S17" i="247" s="1"/>
  <c r="J17" i="247"/>
  <c r="I17" i="247" s="1"/>
  <c r="G17" i="247"/>
  <c r="E17" i="247"/>
  <c r="AQ16" i="247"/>
  <c r="AH16" i="247"/>
  <c r="V16" i="247"/>
  <c r="R16" i="247"/>
  <c r="S16" i="247" s="1"/>
  <c r="J16" i="247"/>
  <c r="I16" i="247" s="1"/>
  <c r="G16" i="247"/>
  <c r="E16" i="247"/>
  <c r="AQ15" i="247"/>
  <c r="AH15" i="247"/>
  <c r="V15" i="247"/>
  <c r="R15" i="247"/>
  <c r="S15" i="247" s="1"/>
  <c r="J15" i="247"/>
  <c r="I15" i="247" s="1"/>
  <c r="G15" i="247"/>
  <c r="E15" i="247"/>
  <c r="AQ14" i="247"/>
  <c r="AH14" i="247"/>
  <c r="V14" i="247"/>
  <c r="R14" i="247"/>
  <c r="S14" i="247" s="1"/>
  <c r="J14" i="247"/>
  <c r="I14" i="247" s="1"/>
  <c r="G14" i="247"/>
  <c r="E14" i="247"/>
  <c r="AQ13" i="247"/>
  <c r="AH13" i="247"/>
  <c r="V13" i="247"/>
  <c r="R13" i="247"/>
  <c r="S13" i="247" s="1"/>
  <c r="J13" i="247"/>
  <c r="I13" i="247" s="1"/>
  <c r="G13" i="247"/>
  <c r="E13" i="247"/>
  <c r="AQ12" i="247"/>
  <c r="AH12" i="247"/>
  <c r="V12" i="247"/>
  <c r="R12" i="247"/>
  <c r="S12" i="247" s="1"/>
  <c r="J12" i="247"/>
  <c r="I12" i="247" s="1"/>
  <c r="G12" i="247"/>
  <c r="E12" i="247"/>
  <c r="V11" i="247"/>
  <c r="J11" i="247"/>
  <c r="I11" i="247" s="1"/>
  <c r="G11" i="247"/>
  <c r="E11" i="247"/>
  <c r="AQ11" i="247"/>
  <c r="Q35" i="247"/>
  <c r="T34" i="247" l="1"/>
  <c r="T33" i="247"/>
  <c r="T32" i="247"/>
  <c r="T31" i="247"/>
  <c r="S32" i="247"/>
  <c r="AI31" i="247"/>
  <c r="AI30" i="247"/>
  <c r="T27" i="247"/>
  <c r="S28" i="247"/>
  <c r="I33" i="247"/>
  <c r="I34" i="247"/>
  <c r="AI34" i="247"/>
  <c r="T24" i="247"/>
  <c r="AI24" i="247" s="1"/>
  <c r="T23" i="247"/>
  <c r="AI23" i="247" s="1"/>
  <c r="T22" i="247"/>
  <c r="T21" i="247"/>
  <c r="AI21" i="247" s="1"/>
  <c r="T20" i="247"/>
  <c r="T19" i="247"/>
  <c r="AI19" i="247" s="1"/>
  <c r="T18" i="247"/>
  <c r="T17" i="247"/>
  <c r="AI17" i="247" s="1"/>
  <c r="T16" i="247"/>
  <c r="AI16" i="247" s="1"/>
  <c r="T15" i="247"/>
  <c r="T14" i="247"/>
  <c r="AI14" i="247" s="1"/>
  <c r="T13" i="247"/>
  <c r="AI13" i="247" s="1"/>
  <c r="T12" i="247"/>
  <c r="AQ35" i="247"/>
  <c r="AI26" i="247"/>
  <c r="AI27" i="247"/>
  <c r="AI29" i="247"/>
  <c r="AI32" i="247"/>
  <c r="AI25" i="247"/>
  <c r="AI28" i="247"/>
  <c r="AI33" i="247"/>
  <c r="S25" i="247"/>
  <c r="S29" i="247"/>
  <c r="S34" i="247"/>
  <c r="AI12" i="247"/>
  <c r="AI15" i="247"/>
  <c r="AI18" i="247"/>
  <c r="AI20" i="247"/>
  <c r="AI22" i="247"/>
  <c r="S26" i="247"/>
  <c r="S30" i="247"/>
  <c r="S33" i="247"/>
  <c r="AG8" i="247"/>
  <c r="K11" i="247"/>
  <c r="K12" i="247"/>
  <c r="K13" i="247"/>
  <c r="K14" i="247"/>
  <c r="K15" i="247"/>
  <c r="K16" i="247"/>
  <c r="K17" i="247"/>
  <c r="K18" i="247"/>
  <c r="K19" i="247"/>
  <c r="K20" i="247"/>
  <c r="K21" i="247"/>
  <c r="K22" i="247"/>
  <c r="K23" i="247"/>
  <c r="K24" i="247"/>
  <c r="K25" i="247"/>
  <c r="K26" i="247"/>
  <c r="K27" i="247"/>
  <c r="K28" i="247"/>
  <c r="K29" i="247"/>
  <c r="K30" i="247"/>
  <c r="K31" i="247"/>
  <c r="K32" i="247"/>
  <c r="AP35" i="247"/>
  <c r="R11" i="247"/>
  <c r="AH11" i="247"/>
  <c r="AH35" i="247" l="1"/>
  <c r="R35" i="247"/>
  <c r="S11" i="247"/>
  <c r="S35" i="247" s="1"/>
  <c r="T11" i="247"/>
  <c r="T35" i="247" s="1"/>
  <c r="AI11" i="247" l="1"/>
  <c r="AI35" i="247"/>
  <c r="AP10" i="246" l="1"/>
  <c r="AQ11" i="246" s="1"/>
  <c r="AG10" i="246"/>
  <c r="AG8" i="246" s="1"/>
  <c r="Q10" i="246"/>
  <c r="Q35" i="246" s="1"/>
  <c r="AR35" i="246"/>
  <c r="AQ34" i="246"/>
  <c r="AH34" i="246"/>
  <c r="V34" i="246"/>
  <c r="R34" i="246"/>
  <c r="S34" i="246" s="1"/>
  <c r="J34" i="246"/>
  <c r="K34" i="246" s="1"/>
  <c r="G34" i="246"/>
  <c r="E34" i="246"/>
  <c r="AQ33" i="246"/>
  <c r="AH33" i="246"/>
  <c r="V33" i="246"/>
  <c r="R33" i="246"/>
  <c r="S33" i="246" s="1"/>
  <c r="J33" i="246"/>
  <c r="K33" i="246" s="1"/>
  <c r="G33" i="246"/>
  <c r="E33" i="246"/>
  <c r="AW32" i="246"/>
  <c r="AQ32" i="246"/>
  <c r="AH32" i="246"/>
  <c r="V32" i="246"/>
  <c r="R32" i="246"/>
  <c r="S32" i="246" s="1"/>
  <c r="J32" i="246"/>
  <c r="I32" i="246" s="1"/>
  <c r="G32" i="246"/>
  <c r="E32" i="246"/>
  <c r="AQ31" i="246"/>
  <c r="AH31" i="246"/>
  <c r="V31" i="246"/>
  <c r="R31" i="246"/>
  <c r="S31" i="246" s="1"/>
  <c r="J31" i="246"/>
  <c r="I31" i="246" s="1"/>
  <c r="G31" i="246"/>
  <c r="E31" i="246"/>
  <c r="AQ30" i="246"/>
  <c r="AH30" i="246"/>
  <c r="V30" i="246"/>
  <c r="R30" i="246"/>
  <c r="T30" i="246" s="1"/>
  <c r="J30" i="246"/>
  <c r="I30" i="246" s="1"/>
  <c r="G30" i="246"/>
  <c r="E30" i="246"/>
  <c r="AQ29" i="246"/>
  <c r="AH29" i="246"/>
  <c r="V29" i="246"/>
  <c r="R29" i="246"/>
  <c r="T29" i="246" s="1"/>
  <c r="J29" i="246"/>
  <c r="I29" i="246" s="1"/>
  <c r="G29" i="246"/>
  <c r="E29" i="246"/>
  <c r="AQ28" i="246"/>
  <c r="AH28" i="246"/>
  <c r="V28" i="246"/>
  <c r="R28" i="246"/>
  <c r="T28" i="246" s="1"/>
  <c r="J28" i="246"/>
  <c r="I28" i="246" s="1"/>
  <c r="G28" i="246"/>
  <c r="E28" i="246"/>
  <c r="AQ27" i="246"/>
  <c r="AH27" i="246"/>
  <c r="V27" i="246"/>
  <c r="R27" i="246"/>
  <c r="S27" i="246" s="1"/>
  <c r="J27" i="246"/>
  <c r="I27" i="246" s="1"/>
  <c r="G27" i="246"/>
  <c r="E27" i="246"/>
  <c r="AQ26" i="246"/>
  <c r="AH26" i="246"/>
  <c r="V26" i="246"/>
  <c r="R26" i="246"/>
  <c r="T26" i="246" s="1"/>
  <c r="J26" i="246"/>
  <c r="I26" i="246" s="1"/>
  <c r="G26" i="246"/>
  <c r="E26" i="246"/>
  <c r="AQ25" i="246"/>
  <c r="AH25" i="246"/>
  <c r="V25" i="246"/>
  <c r="R25" i="246"/>
  <c r="T25" i="246" s="1"/>
  <c r="J25" i="246"/>
  <c r="I25" i="246" s="1"/>
  <c r="G25" i="246"/>
  <c r="E25" i="246"/>
  <c r="AQ24" i="246"/>
  <c r="AH24" i="246"/>
  <c r="V24" i="246"/>
  <c r="R24" i="246"/>
  <c r="T24" i="246" s="1"/>
  <c r="J24" i="246"/>
  <c r="I24" i="246" s="1"/>
  <c r="G24" i="246"/>
  <c r="E24" i="246"/>
  <c r="AQ23" i="246"/>
  <c r="AH23" i="246"/>
  <c r="V23" i="246"/>
  <c r="R23" i="246"/>
  <c r="S23" i="246" s="1"/>
  <c r="J23" i="246"/>
  <c r="I23" i="246" s="1"/>
  <c r="G23" i="246"/>
  <c r="E23" i="246"/>
  <c r="AQ22" i="246"/>
  <c r="AH22" i="246"/>
  <c r="V22" i="246"/>
  <c r="R22" i="246"/>
  <c r="T22" i="246" s="1"/>
  <c r="J22" i="246"/>
  <c r="I22" i="246" s="1"/>
  <c r="G22" i="246"/>
  <c r="E22" i="246"/>
  <c r="AQ21" i="246"/>
  <c r="AH21" i="246"/>
  <c r="V21" i="246"/>
  <c r="R21" i="246"/>
  <c r="T21" i="246" s="1"/>
  <c r="J21" i="246"/>
  <c r="I21" i="246" s="1"/>
  <c r="G21" i="246"/>
  <c r="E21" i="246"/>
  <c r="AQ20" i="246"/>
  <c r="AH20" i="246"/>
  <c r="V20" i="246"/>
  <c r="R20" i="246"/>
  <c r="T20" i="246" s="1"/>
  <c r="J20" i="246"/>
  <c r="I20" i="246" s="1"/>
  <c r="G20" i="246"/>
  <c r="E20" i="246"/>
  <c r="AQ19" i="246"/>
  <c r="AH19" i="246"/>
  <c r="V19" i="246"/>
  <c r="R19" i="246"/>
  <c r="S19" i="246" s="1"/>
  <c r="J19" i="246"/>
  <c r="I19" i="246" s="1"/>
  <c r="G19" i="246"/>
  <c r="E19" i="246"/>
  <c r="AQ18" i="246"/>
  <c r="AH18" i="246"/>
  <c r="V18" i="246"/>
  <c r="R18" i="246"/>
  <c r="T18" i="246" s="1"/>
  <c r="J18" i="246"/>
  <c r="I18" i="246" s="1"/>
  <c r="G18" i="246"/>
  <c r="E18" i="246"/>
  <c r="AQ17" i="246"/>
  <c r="AH17" i="246"/>
  <c r="V17" i="246"/>
  <c r="R17" i="246"/>
  <c r="T17" i="246" s="1"/>
  <c r="J17" i="246"/>
  <c r="I17" i="246" s="1"/>
  <c r="G17" i="246"/>
  <c r="E17" i="246"/>
  <c r="AQ16" i="246"/>
  <c r="AH16" i="246"/>
  <c r="V16" i="246"/>
  <c r="R16" i="246"/>
  <c r="S16" i="246" s="1"/>
  <c r="J16" i="246"/>
  <c r="I16" i="246" s="1"/>
  <c r="G16" i="246"/>
  <c r="E16" i="246"/>
  <c r="AQ15" i="246"/>
  <c r="AH15" i="246"/>
  <c r="V15" i="246"/>
  <c r="R15" i="246"/>
  <c r="S15" i="246" s="1"/>
  <c r="J15" i="246"/>
  <c r="I15" i="246" s="1"/>
  <c r="G15" i="246"/>
  <c r="E15" i="246"/>
  <c r="AQ14" i="246"/>
  <c r="AH14" i="246"/>
  <c r="V14" i="246"/>
  <c r="R14" i="246"/>
  <c r="T14" i="246" s="1"/>
  <c r="G14" i="246"/>
  <c r="E14" i="246"/>
  <c r="AQ13" i="246"/>
  <c r="AH13" i="246"/>
  <c r="V13" i="246"/>
  <c r="R13" i="246"/>
  <c r="S13" i="246" s="1"/>
  <c r="J13" i="246"/>
  <c r="I13" i="246" s="1"/>
  <c r="G13" i="246"/>
  <c r="E13" i="246"/>
  <c r="AQ12" i="246"/>
  <c r="AH12" i="246"/>
  <c r="V12" i="246"/>
  <c r="R12" i="246"/>
  <c r="T12" i="246" s="1"/>
  <c r="J12" i="246"/>
  <c r="I12" i="246" s="1"/>
  <c r="G12" i="246"/>
  <c r="E12" i="246"/>
  <c r="V11" i="246"/>
  <c r="J11" i="246"/>
  <c r="I11" i="246" s="1"/>
  <c r="G11" i="246"/>
  <c r="E11" i="246"/>
  <c r="AG35" i="246" l="1"/>
  <c r="AI26" i="246"/>
  <c r="T27" i="246"/>
  <c r="AI27" i="246" s="1"/>
  <c r="S28" i="246"/>
  <c r="J14" i="246"/>
  <c r="I14" i="246" s="1"/>
  <c r="K11" i="246"/>
  <c r="K13" i="246"/>
  <c r="K14" i="246"/>
  <c r="AI28" i="246"/>
  <c r="AI29" i="246"/>
  <c r="T32" i="246"/>
  <c r="AI32" i="246" s="1"/>
  <c r="K12" i="246"/>
  <c r="K15" i="246"/>
  <c r="S24" i="246"/>
  <c r="AI25" i="246"/>
  <c r="T31" i="246"/>
  <c r="AI31" i="246" s="1"/>
  <c r="T23" i="246"/>
  <c r="AI23" i="246" s="1"/>
  <c r="AI22" i="246"/>
  <c r="T19" i="246"/>
  <c r="S20" i="246"/>
  <c r="T16" i="246"/>
  <c r="AI16" i="246" s="1"/>
  <c r="AI12" i="246"/>
  <c r="T15" i="246"/>
  <c r="AI15" i="246" s="1"/>
  <c r="T13" i="246"/>
  <c r="AI13" i="246" s="1"/>
  <c r="AQ35" i="246"/>
  <c r="AI14" i="246"/>
  <c r="AI18" i="246"/>
  <c r="AI19" i="246"/>
  <c r="AI21" i="246"/>
  <c r="AI24" i="246"/>
  <c r="AI17" i="246"/>
  <c r="AI20" i="246"/>
  <c r="AI30" i="246"/>
  <c r="S12" i="246"/>
  <c r="S14" i="246"/>
  <c r="S17" i="246"/>
  <c r="S21" i="246"/>
  <c r="S25" i="246"/>
  <c r="S29" i="246"/>
  <c r="S18" i="246"/>
  <c r="S22" i="246"/>
  <c r="S26" i="246"/>
  <c r="S30" i="246"/>
  <c r="K17" i="246"/>
  <c r="K19" i="246"/>
  <c r="K21" i="246"/>
  <c r="K23" i="246"/>
  <c r="K25" i="246"/>
  <c r="K27" i="246"/>
  <c r="K29" i="246"/>
  <c r="K31" i="246"/>
  <c r="I33" i="246"/>
  <c r="I34" i="246"/>
  <c r="K16" i="246"/>
  <c r="K18" i="246"/>
  <c r="K20" i="246"/>
  <c r="K22" i="246"/>
  <c r="K24" i="246"/>
  <c r="K26" i="246"/>
  <c r="K28" i="246"/>
  <c r="K30" i="246"/>
  <c r="K32" i="246"/>
  <c r="T33" i="246"/>
  <c r="AI33" i="246" s="1"/>
  <c r="T34" i="246"/>
  <c r="AI34" i="246" s="1"/>
  <c r="R11" i="246"/>
  <c r="AH11" i="246"/>
  <c r="AP35" i="246"/>
  <c r="AH35" i="246" l="1"/>
  <c r="R35" i="246"/>
  <c r="T11" i="246"/>
  <c r="T35" i="246" s="1"/>
  <c r="S11" i="246"/>
  <c r="S35" i="246" s="1"/>
  <c r="AP10" i="245"/>
  <c r="AQ11" i="245" s="1"/>
  <c r="AG10" i="245"/>
  <c r="AG35" i="245" s="1"/>
  <c r="Q10" i="245"/>
  <c r="Q35" i="245" s="1"/>
  <c r="AR35" i="245"/>
  <c r="P35" i="245"/>
  <c r="AQ34" i="245"/>
  <c r="AH34" i="245"/>
  <c r="V34" i="245"/>
  <c r="R34" i="245"/>
  <c r="T34" i="245" s="1"/>
  <c r="J34" i="245"/>
  <c r="K34" i="245" s="1"/>
  <c r="G34" i="245"/>
  <c r="E34" i="245"/>
  <c r="AQ33" i="245"/>
  <c r="AH33" i="245"/>
  <c r="V33" i="245"/>
  <c r="R33" i="245"/>
  <c r="T33" i="245" s="1"/>
  <c r="J33" i="245"/>
  <c r="K33" i="245" s="1"/>
  <c r="G33" i="245"/>
  <c r="E33" i="245"/>
  <c r="AW32" i="245"/>
  <c r="AQ32" i="245"/>
  <c r="AH32" i="245"/>
  <c r="V32" i="245"/>
  <c r="R32" i="245"/>
  <c r="J32" i="245"/>
  <c r="I32" i="245" s="1"/>
  <c r="G32" i="245"/>
  <c r="E32" i="245"/>
  <c r="AQ31" i="245"/>
  <c r="AH31" i="245"/>
  <c r="V31" i="245"/>
  <c r="R31" i="245"/>
  <c r="J31" i="245"/>
  <c r="I31" i="245" s="1"/>
  <c r="G31" i="245"/>
  <c r="E31" i="245"/>
  <c r="AQ30" i="245"/>
  <c r="AH30" i="245"/>
  <c r="V30" i="245"/>
  <c r="R30" i="245"/>
  <c r="J30" i="245"/>
  <c r="I30" i="245" s="1"/>
  <c r="G30" i="245"/>
  <c r="E30" i="245"/>
  <c r="AQ29" i="245"/>
  <c r="AH29" i="245"/>
  <c r="V29" i="245"/>
  <c r="R29" i="245"/>
  <c r="J29" i="245"/>
  <c r="I29" i="245" s="1"/>
  <c r="G29" i="245"/>
  <c r="E29" i="245"/>
  <c r="AQ28" i="245"/>
  <c r="AH28" i="245"/>
  <c r="V28" i="245"/>
  <c r="R28" i="245"/>
  <c r="J28" i="245"/>
  <c r="I28" i="245" s="1"/>
  <c r="G28" i="245"/>
  <c r="E28" i="245"/>
  <c r="AQ27" i="245"/>
  <c r="AH27" i="245"/>
  <c r="V27" i="245"/>
  <c r="R27" i="245"/>
  <c r="J27" i="245"/>
  <c r="I27" i="245" s="1"/>
  <c r="G27" i="245"/>
  <c r="E27" i="245"/>
  <c r="AQ26" i="245"/>
  <c r="AH26" i="245"/>
  <c r="V26" i="245"/>
  <c r="R26" i="245"/>
  <c r="J26" i="245"/>
  <c r="I26" i="245" s="1"/>
  <c r="G26" i="245"/>
  <c r="E26" i="245"/>
  <c r="AQ25" i="245"/>
  <c r="AH25" i="245"/>
  <c r="V25" i="245"/>
  <c r="R25" i="245"/>
  <c r="J25" i="245"/>
  <c r="I25" i="245" s="1"/>
  <c r="G25" i="245"/>
  <c r="E25" i="245"/>
  <c r="AQ24" i="245"/>
  <c r="AH24" i="245"/>
  <c r="V24" i="245"/>
  <c r="R24" i="245"/>
  <c r="J24" i="245"/>
  <c r="I24" i="245" s="1"/>
  <c r="G24" i="245"/>
  <c r="E24" i="245"/>
  <c r="AQ23" i="245"/>
  <c r="AH23" i="245"/>
  <c r="V23" i="245"/>
  <c r="R23" i="245"/>
  <c r="J23" i="245"/>
  <c r="I23" i="245" s="1"/>
  <c r="G23" i="245"/>
  <c r="E23" i="245"/>
  <c r="AQ22" i="245"/>
  <c r="AH22" i="245"/>
  <c r="V22" i="245"/>
  <c r="R22" i="245"/>
  <c r="J22" i="245"/>
  <c r="I22" i="245" s="1"/>
  <c r="G22" i="245"/>
  <c r="E22" i="245"/>
  <c r="AQ21" i="245"/>
  <c r="AH21" i="245"/>
  <c r="V21" i="245"/>
  <c r="R21" i="245"/>
  <c r="J21" i="245"/>
  <c r="I21" i="245" s="1"/>
  <c r="G21" i="245"/>
  <c r="E21" i="245"/>
  <c r="AQ20" i="245"/>
  <c r="AH20" i="245"/>
  <c r="V20" i="245"/>
  <c r="R20" i="245"/>
  <c r="J20" i="245"/>
  <c r="I20" i="245" s="1"/>
  <c r="G20" i="245"/>
  <c r="E20" i="245"/>
  <c r="AQ19" i="245"/>
  <c r="AH19" i="245"/>
  <c r="V19" i="245"/>
  <c r="R19" i="245"/>
  <c r="J19" i="245"/>
  <c r="I19" i="245" s="1"/>
  <c r="G19" i="245"/>
  <c r="E19" i="245"/>
  <c r="AQ18" i="245"/>
  <c r="AH18" i="245"/>
  <c r="V18" i="245"/>
  <c r="R18" i="245"/>
  <c r="J18" i="245"/>
  <c r="I18" i="245" s="1"/>
  <c r="G18" i="245"/>
  <c r="E18" i="245"/>
  <c r="AQ17" i="245"/>
  <c r="AH17" i="245"/>
  <c r="V17" i="245"/>
  <c r="R17" i="245"/>
  <c r="J17" i="245"/>
  <c r="I17" i="245" s="1"/>
  <c r="G17" i="245"/>
  <c r="E17" i="245"/>
  <c r="AQ16" i="245"/>
  <c r="AH16" i="245"/>
  <c r="V16" i="245"/>
  <c r="R16" i="245"/>
  <c r="J16" i="245"/>
  <c r="I16" i="245" s="1"/>
  <c r="G16" i="245"/>
  <c r="E16" i="245"/>
  <c r="AQ15" i="245"/>
  <c r="AH15" i="245"/>
  <c r="V15" i="245"/>
  <c r="R15" i="245"/>
  <c r="J15" i="245"/>
  <c r="I15" i="245" s="1"/>
  <c r="G15" i="245"/>
  <c r="E15" i="245"/>
  <c r="AQ14" i="245"/>
  <c r="AH14" i="245"/>
  <c r="V14" i="245"/>
  <c r="R14" i="245"/>
  <c r="G14" i="245"/>
  <c r="E14" i="245"/>
  <c r="AQ13" i="245"/>
  <c r="AH13" i="245"/>
  <c r="V13" i="245"/>
  <c r="R13" i="245"/>
  <c r="J13" i="245"/>
  <c r="I13" i="245" s="1"/>
  <c r="G13" i="245"/>
  <c r="E13" i="245"/>
  <c r="AQ12" i="245"/>
  <c r="AH12" i="245"/>
  <c r="V12" i="245"/>
  <c r="R12" i="245"/>
  <c r="J12" i="245"/>
  <c r="I12" i="245" s="1"/>
  <c r="G12" i="245"/>
  <c r="E12" i="245"/>
  <c r="V11" i="245"/>
  <c r="J11" i="245"/>
  <c r="I11" i="245" s="1"/>
  <c r="G11" i="245"/>
  <c r="E11" i="245"/>
  <c r="AG8" i="245" l="1"/>
  <c r="AH11" i="245"/>
  <c r="AI11" i="246"/>
  <c r="AI35" i="246"/>
  <c r="J14" i="245"/>
  <c r="I14" i="245" s="1"/>
  <c r="K12" i="245"/>
  <c r="K13" i="245"/>
  <c r="K14" i="245"/>
  <c r="K15" i="245"/>
  <c r="K16" i="245"/>
  <c r="K17" i="245"/>
  <c r="K18" i="245"/>
  <c r="K19" i="245"/>
  <c r="K20" i="245"/>
  <c r="K21" i="245"/>
  <c r="K22" i="245"/>
  <c r="K23" i="245"/>
  <c r="K24" i="245"/>
  <c r="T15" i="245"/>
  <c r="AI15" i="245" s="1"/>
  <c r="T16" i="245"/>
  <c r="T17" i="245"/>
  <c r="AI17" i="245" s="1"/>
  <c r="T19" i="245"/>
  <c r="AI19" i="245" s="1"/>
  <c r="T20" i="245"/>
  <c r="AI20" i="245" s="1"/>
  <c r="T21" i="245"/>
  <c r="T22" i="245"/>
  <c r="AI22" i="245" s="1"/>
  <c r="T23" i="245"/>
  <c r="AI23" i="245" s="1"/>
  <c r="T24" i="245"/>
  <c r="AI24" i="245" s="1"/>
  <c r="T28" i="245"/>
  <c r="K11" i="245"/>
  <c r="T27" i="245"/>
  <c r="AI27" i="245" s="1"/>
  <c r="T12" i="245"/>
  <c r="AI12" i="245" s="1"/>
  <c r="T13" i="245"/>
  <c r="AI13" i="245" s="1"/>
  <c r="T14" i="245"/>
  <c r="AI14" i="245" s="1"/>
  <c r="T18" i="245"/>
  <c r="AI18" i="245" s="1"/>
  <c r="T26" i="245"/>
  <c r="AI26" i="245" s="1"/>
  <c r="T30" i="245"/>
  <c r="AI30" i="245" s="1"/>
  <c r="T25" i="245"/>
  <c r="AI25" i="245" s="1"/>
  <c r="T29" i="245"/>
  <c r="AI29" i="245" s="1"/>
  <c r="T32" i="245"/>
  <c r="AI32" i="245" s="1"/>
  <c r="T31" i="245"/>
  <c r="AI31" i="245" s="1"/>
  <c r="K25" i="245"/>
  <c r="K26" i="245"/>
  <c r="K27" i="245"/>
  <c r="K28" i="245"/>
  <c r="K29" i="245"/>
  <c r="K30" i="245"/>
  <c r="K31" i="245"/>
  <c r="K32" i="245"/>
  <c r="I33" i="245"/>
  <c r="I34" i="245"/>
  <c r="AQ35" i="245"/>
  <c r="AI33" i="245"/>
  <c r="AI34" i="245"/>
  <c r="S34" i="245"/>
  <c r="S33" i="245"/>
  <c r="AI16" i="245"/>
  <c r="AI21" i="245"/>
  <c r="AI28" i="245"/>
  <c r="R11" i="245"/>
  <c r="AP35" i="245"/>
  <c r="S12" i="245"/>
  <c r="S13" i="245"/>
  <c r="S14" i="245"/>
  <c r="S15" i="245"/>
  <c r="S16" i="245"/>
  <c r="S17" i="245"/>
  <c r="S18" i="245"/>
  <c r="S19" i="245"/>
  <c r="S20" i="245"/>
  <c r="S21" i="245"/>
  <c r="S22" i="245"/>
  <c r="S23" i="245"/>
  <c r="S24" i="245"/>
  <c r="S25" i="245"/>
  <c r="S26" i="245"/>
  <c r="S27" i="245"/>
  <c r="S28" i="245"/>
  <c r="S29" i="245"/>
  <c r="S30" i="245"/>
  <c r="S31" i="245"/>
  <c r="S32" i="245"/>
  <c r="AP10" i="244"/>
  <c r="AQ11" i="244" s="1"/>
  <c r="AG10" i="244"/>
  <c r="AG8" i="244" s="1"/>
  <c r="Q10" i="244"/>
  <c r="Q35" i="244" s="1"/>
  <c r="AR35" i="244"/>
  <c r="P35" i="244"/>
  <c r="AQ34" i="244"/>
  <c r="AH34" i="244"/>
  <c r="V34" i="244"/>
  <c r="R34" i="244"/>
  <c r="J34" i="244"/>
  <c r="K34" i="244" s="1"/>
  <c r="G34" i="244"/>
  <c r="E34" i="244"/>
  <c r="AQ33" i="244"/>
  <c r="AH33" i="244"/>
  <c r="V33" i="244"/>
  <c r="R33" i="244"/>
  <c r="J33" i="244"/>
  <c r="I33" i="244" s="1"/>
  <c r="G33" i="244"/>
  <c r="E33" i="244"/>
  <c r="AW32" i="244"/>
  <c r="AQ32" i="244"/>
  <c r="AH32" i="244"/>
  <c r="V32" i="244"/>
  <c r="R32" i="244"/>
  <c r="T32" i="244" s="1"/>
  <c r="J32" i="244"/>
  <c r="I32" i="244" s="1"/>
  <c r="G32" i="244"/>
  <c r="E32" i="244"/>
  <c r="AQ31" i="244"/>
  <c r="AH31" i="244"/>
  <c r="V31" i="244"/>
  <c r="R31" i="244"/>
  <c r="T31" i="244" s="1"/>
  <c r="J31" i="244"/>
  <c r="I31" i="244" s="1"/>
  <c r="G31" i="244"/>
  <c r="E31" i="244"/>
  <c r="AQ30" i="244"/>
  <c r="AH30" i="244"/>
  <c r="V30" i="244"/>
  <c r="R30" i="244"/>
  <c r="T30" i="244" s="1"/>
  <c r="J30" i="244"/>
  <c r="I30" i="244" s="1"/>
  <c r="G30" i="244"/>
  <c r="E30" i="244"/>
  <c r="AQ29" i="244"/>
  <c r="AH29" i="244"/>
  <c r="V29" i="244"/>
  <c r="R29" i="244"/>
  <c r="S29" i="244" s="1"/>
  <c r="J29" i="244"/>
  <c r="I29" i="244" s="1"/>
  <c r="G29" i="244"/>
  <c r="E29" i="244"/>
  <c r="AQ28" i="244"/>
  <c r="AH28" i="244"/>
  <c r="V28" i="244"/>
  <c r="R28" i="244"/>
  <c r="T28" i="244" s="1"/>
  <c r="J28" i="244"/>
  <c r="I28" i="244" s="1"/>
  <c r="G28" i="244"/>
  <c r="E28" i="244"/>
  <c r="AQ27" i="244"/>
  <c r="AH27" i="244"/>
  <c r="V27" i="244"/>
  <c r="R27" i="244"/>
  <c r="T27" i="244" s="1"/>
  <c r="J27" i="244"/>
  <c r="I27" i="244" s="1"/>
  <c r="G27" i="244"/>
  <c r="E27" i="244"/>
  <c r="AQ26" i="244"/>
  <c r="AH26" i="244"/>
  <c r="V26" i="244"/>
  <c r="R26" i="244"/>
  <c r="T26" i="244" s="1"/>
  <c r="J26" i="244"/>
  <c r="I26" i="244" s="1"/>
  <c r="G26" i="244"/>
  <c r="E26" i="244"/>
  <c r="AQ25" i="244"/>
  <c r="AH25" i="244"/>
  <c r="V25" i="244"/>
  <c r="R25" i="244"/>
  <c r="S25" i="244" s="1"/>
  <c r="J25" i="244"/>
  <c r="I25" i="244" s="1"/>
  <c r="G25" i="244"/>
  <c r="E25" i="244"/>
  <c r="AQ24" i="244"/>
  <c r="AH24" i="244"/>
  <c r="V24" i="244"/>
  <c r="R24" i="244"/>
  <c r="T24" i="244" s="1"/>
  <c r="J24" i="244"/>
  <c r="I24" i="244" s="1"/>
  <c r="G24" i="244"/>
  <c r="E24" i="244"/>
  <c r="AQ23" i="244"/>
  <c r="AH23" i="244"/>
  <c r="V23" i="244"/>
  <c r="R23" i="244"/>
  <c r="T23" i="244" s="1"/>
  <c r="J23" i="244"/>
  <c r="I23" i="244" s="1"/>
  <c r="G23" i="244"/>
  <c r="E23" i="244"/>
  <c r="AQ22" i="244"/>
  <c r="AH22" i="244"/>
  <c r="V22" i="244"/>
  <c r="R22" i="244"/>
  <c r="T22" i="244" s="1"/>
  <c r="J22" i="244"/>
  <c r="I22" i="244" s="1"/>
  <c r="G22" i="244"/>
  <c r="E22" i="244"/>
  <c r="AQ21" i="244"/>
  <c r="AH21" i="244"/>
  <c r="V21" i="244"/>
  <c r="R21" i="244"/>
  <c r="T21" i="244" s="1"/>
  <c r="J21" i="244"/>
  <c r="I21" i="244" s="1"/>
  <c r="G21" i="244"/>
  <c r="E21" i="244"/>
  <c r="AQ20" i="244"/>
  <c r="AH20" i="244"/>
  <c r="V20" i="244"/>
  <c r="R20" i="244"/>
  <c r="T20" i="244" s="1"/>
  <c r="J20" i="244"/>
  <c r="I20" i="244" s="1"/>
  <c r="G20" i="244"/>
  <c r="E20" i="244"/>
  <c r="AQ19" i="244"/>
  <c r="AH19" i="244"/>
  <c r="V19" i="244"/>
  <c r="R19" i="244"/>
  <c r="T19" i="244" s="1"/>
  <c r="J19" i="244"/>
  <c r="I19" i="244" s="1"/>
  <c r="G19" i="244"/>
  <c r="E19" i="244"/>
  <c r="AQ18" i="244"/>
  <c r="AH18" i="244"/>
  <c r="V18" i="244"/>
  <c r="R18" i="244"/>
  <c r="T18" i="244" s="1"/>
  <c r="J18" i="244"/>
  <c r="I18" i="244" s="1"/>
  <c r="G18" i="244"/>
  <c r="E18" i="244"/>
  <c r="AQ17" i="244"/>
  <c r="AH17" i="244"/>
  <c r="V17" i="244"/>
  <c r="R17" i="244"/>
  <c r="T17" i="244" s="1"/>
  <c r="J17" i="244"/>
  <c r="I17" i="244" s="1"/>
  <c r="G17" i="244"/>
  <c r="E17" i="244"/>
  <c r="AQ16" i="244"/>
  <c r="AH16" i="244"/>
  <c r="V16" i="244"/>
  <c r="R16" i="244"/>
  <c r="T16" i="244" s="1"/>
  <c r="J16" i="244"/>
  <c r="I16" i="244" s="1"/>
  <c r="G16" i="244"/>
  <c r="E16" i="244"/>
  <c r="AQ15" i="244"/>
  <c r="AH15" i="244"/>
  <c r="V15" i="244"/>
  <c r="R15" i="244"/>
  <c r="T15" i="244" s="1"/>
  <c r="J15" i="244"/>
  <c r="I15" i="244" s="1"/>
  <c r="G15" i="244"/>
  <c r="E15" i="244"/>
  <c r="AQ14" i="244"/>
  <c r="AH14" i="244"/>
  <c r="V14" i="244"/>
  <c r="R14" i="244"/>
  <c r="S14" i="244" s="1"/>
  <c r="G14" i="244"/>
  <c r="E14" i="244"/>
  <c r="AQ13" i="244"/>
  <c r="AH13" i="244"/>
  <c r="V13" i="244"/>
  <c r="R13" i="244"/>
  <c r="S13" i="244" s="1"/>
  <c r="J13" i="244"/>
  <c r="I13" i="244" s="1"/>
  <c r="G13" i="244"/>
  <c r="E13" i="244"/>
  <c r="AQ12" i="244"/>
  <c r="AH12" i="244"/>
  <c r="V12" i="244"/>
  <c r="R12" i="244"/>
  <c r="S12" i="244" s="1"/>
  <c r="J12" i="244"/>
  <c r="I12" i="244" s="1"/>
  <c r="G12" i="244"/>
  <c r="E12" i="244"/>
  <c r="V11" i="244"/>
  <c r="J11" i="244"/>
  <c r="I11" i="244" s="1"/>
  <c r="G11" i="244"/>
  <c r="E11" i="244"/>
  <c r="I34" i="244" l="1"/>
  <c r="AH35" i="245"/>
  <c r="J14" i="244"/>
  <c r="I14" i="244" s="1"/>
  <c r="K13" i="244"/>
  <c r="K15" i="244"/>
  <c r="K20" i="244"/>
  <c r="K21" i="244"/>
  <c r="AI22" i="244"/>
  <c r="AI26" i="244"/>
  <c r="S21" i="244"/>
  <c r="T29" i="244"/>
  <c r="AI29" i="244" s="1"/>
  <c r="K17" i="244"/>
  <c r="K18" i="244"/>
  <c r="K19" i="244"/>
  <c r="S27" i="244"/>
  <c r="K28" i="244"/>
  <c r="K29" i="244"/>
  <c r="K33" i="244"/>
  <c r="K12" i="244"/>
  <c r="K11" i="244"/>
  <c r="S19" i="244"/>
  <c r="K22" i="244"/>
  <c r="K23" i="244"/>
  <c r="K24" i="244"/>
  <c r="K25" i="244"/>
  <c r="K26" i="244"/>
  <c r="K27" i="244"/>
  <c r="K30" i="244"/>
  <c r="K31" i="244"/>
  <c r="K32" i="244"/>
  <c r="AG35" i="244"/>
  <c r="R35" i="245"/>
  <c r="T11" i="245"/>
  <c r="S11" i="245"/>
  <c r="S35" i="245" s="1"/>
  <c r="T34" i="244"/>
  <c r="AI34" i="244" s="1"/>
  <c r="T33" i="244"/>
  <c r="AI33" i="244" s="1"/>
  <c r="S34" i="244"/>
  <c r="S31" i="244"/>
  <c r="AI30" i="244"/>
  <c r="T25" i="244"/>
  <c r="AI25" i="244" s="1"/>
  <c r="S23" i="244"/>
  <c r="AI21" i="244"/>
  <c r="AI18" i="244"/>
  <c r="AI16" i="244"/>
  <c r="AI17" i="244"/>
  <c r="AI15" i="244"/>
  <c r="K16" i="244"/>
  <c r="AQ35" i="244"/>
  <c r="AI19" i="244"/>
  <c r="AI20" i="244"/>
  <c r="AI23" i="244"/>
  <c r="AI24" i="244"/>
  <c r="AI27" i="244"/>
  <c r="AI28" i="244"/>
  <c r="AI31" i="244"/>
  <c r="AI32" i="244"/>
  <c r="S24" i="244"/>
  <c r="S26" i="244"/>
  <c r="S28" i="244"/>
  <c r="S30" i="244"/>
  <c r="S32" i="244"/>
  <c r="S33" i="244"/>
  <c r="S15" i="244"/>
  <c r="S20" i="244"/>
  <c r="S22" i="244"/>
  <c r="S17" i="244"/>
  <c r="T13" i="244"/>
  <c r="AI13" i="244" s="1"/>
  <c r="S16" i="244"/>
  <c r="S18" i="244"/>
  <c r="T14" i="244"/>
  <c r="AI14" i="244" s="1"/>
  <c r="T12" i="244"/>
  <c r="AI12" i="244" s="1"/>
  <c r="R11" i="244"/>
  <c r="AH11" i="244"/>
  <c r="AP35" i="244"/>
  <c r="K14" i="244" l="1"/>
  <c r="T35" i="245"/>
  <c r="AI35" i="245" s="1"/>
  <c r="AI11" i="245"/>
  <c r="AH35" i="244"/>
  <c r="R35" i="244"/>
  <c r="T11" i="244"/>
  <c r="T35" i="244" s="1"/>
  <c r="S11" i="244"/>
  <c r="S35" i="244" s="1"/>
  <c r="AI35" i="244" l="1"/>
  <c r="AI11" i="244"/>
  <c r="AP10" i="243" l="1"/>
  <c r="AG10" i="243"/>
  <c r="AG8" i="243" s="1"/>
  <c r="Q10" i="243"/>
  <c r="AR35" i="243"/>
  <c r="P35" i="243"/>
  <c r="AQ34" i="243"/>
  <c r="AH34" i="243"/>
  <c r="V34" i="243"/>
  <c r="R34" i="243"/>
  <c r="J34" i="243"/>
  <c r="I34" i="243" s="1"/>
  <c r="G34" i="243"/>
  <c r="E34" i="243"/>
  <c r="AQ33" i="243"/>
  <c r="AH33" i="243"/>
  <c r="V33" i="243"/>
  <c r="R33" i="243"/>
  <c r="J33" i="243"/>
  <c r="I33" i="243" s="1"/>
  <c r="G33" i="243"/>
  <c r="E33" i="243"/>
  <c r="AW32" i="243"/>
  <c r="AQ32" i="243"/>
  <c r="AH32" i="243"/>
  <c r="V32" i="243"/>
  <c r="R32" i="243"/>
  <c r="T32" i="243" s="1"/>
  <c r="J32" i="243"/>
  <c r="I32" i="243" s="1"/>
  <c r="G32" i="243"/>
  <c r="E32" i="243"/>
  <c r="AQ31" i="243"/>
  <c r="AH31" i="243"/>
  <c r="V31" i="243"/>
  <c r="R31" i="243"/>
  <c r="T31" i="243" s="1"/>
  <c r="J31" i="243"/>
  <c r="I31" i="243" s="1"/>
  <c r="G31" i="243"/>
  <c r="E31" i="243"/>
  <c r="AQ30" i="243"/>
  <c r="AH30" i="243"/>
  <c r="V30" i="243"/>
  <c r="R30" i="243"/>
  <c r="T30" i="243" s="1"/>
  <c r="J30" i="243"/>
  <c r="K30" i="243" s="1"/>
  <c r="G30" i="243"/>
  <c r="E30" i="243"/>
  <c r="AQ29" i="243"/>
  <c r="AH29" i="243"/>
  <c r="V29" i="243"/>
  <c r="R29" i="243"/>
  <c r="T29" i="243" s="1"/>
  <c r="J29" i="243"/>
  <c r="I29" i="243" s="1"/>
  <c r="G29" i="243"/>
  <c r="E29" i="243"/>
  <c r="AQ28" i="243"/>
  <c r="AH28" i="243"/>
  <c r="V28" i="243"/>
  <c r="R28" i="243"/>
  <c r="J28" i="243"/>
  <c r="I28" i="243" s="1"/>
  <c r="G28" i="243"/>
  <c r="E28" i="243"/>
  <c r="AQ27" i="243"/>
  <c r="AH27" i="243"/>
  <c r="V27" i="243"/>
  <c r="R27" i="243"/>
  <c r="J27" i="243"/>
  <c r="I27" i="243" s="1"/>
  <c r="G27" i="243"/>
  <c r="E27" i="243"/>
  <c r="AQ26" i="243"/>
  <c r="AH26" i="243"/>
  <c r="V26" i="243"/>
  <c r="R26" i="243"/>
  <c r="T26" i="243" s="1"/>
  <c r="J26" i="243"/>
  <c r="K26" i="243" s="1"/>
  <c r="G26" i="243"/>
  <c r="E26" i="243"/>
  <c r="AQ25" i="243"/>
  <c r="AH25" i="243"/>
  <c r="V25" i="243"/>
  <c r="R25" i="243"/>
  <c r="T25" i="243" s="1"/>
  <c r="J25" i="243"/>
  <c r="I25" i="243" s="1"/>
  <c r="G25" i="243"/>
  <c r="E25" i="243"/>
  <c r="AQ24" i="243"/>
  <c r="AH24" i="243"/>
  <c r="V24" i="243"/>
  <c r="R24" i="243"/>
  <c r="T24" i="243" s="1"/>
  <c r="J24" i="243"/>
  <c r="I24" i="243" s="1"/>
  <c r="G24" i="243"/>
  <c r="E24" i="243"/>
  <c r="AQ23" i="243"/>
  <c r="AH23" i="243"/>
  <c r="V23" i="243"/>
  <c r="R23" i="243"/>
  <c r="T23" i="243" s="1"/>
  <c r="J23" i="243"/>
  <c r="I23" i="243" s="1"/>
  <c r="G23" i="243"/>
  <c r="E23" i="243"/>
  <c r="AQ22" i="243"/>
  <c r="AH22" i="243"/>
  <c r="V22" i="243"/>
  <c r="R22" i="243"/>
  <c r="T22" i="243" s="1"/>
  <c r="J22" i="243"/>
  <c r="K22" i="243" s="1"/>
  <c r="G22" i="243"/>
  <c r="E22" i="243"/>
  <c r="AQ21" i="243"/>
  <c r="AH21" i="243"/>
  <c r="V21" i="243"/>
  <c r="R21" i="243"/>
  <c r="T21" i="243" s="1"/>
  <c r="J21" i="243"/>
  <c r="I21" i="243" s="1"/>
  <c r="G21" i="243"/>
  <c r="E21" i="243"/>
  <c r="AQ20" i="243"/>
  <c r="AH20" i="243"/>
  <c r="V20" i="243"/>
  <c r="R20" i="243"/>
  <c r="T20" i="243" s="1"/>
  <c r="J20" i="243"/>
  <c r="I20" i="243" s="1"/>
  <c r="G20" i="243"/>
  <c r="E20" i="243"/>
  <c r="AQ19" i="243"/>
  <c r="AH19" i="243"/>
  <c r="V19" i="243"/>
  <c r="R19" i="243"/>
  <c r="T19" i="243" s="1"/>
  <c r="J19" i="243"/>
  <c r="I19" i="243" s="1"/>
  <c r="G19" i="243"/>
  <c r="E19" i="243"/>
  <c r="AQ18" i="243"/>
  <c r="AH18" i="243"/>
  <c r="V18" i="243"/>
  <c r="R18" i="243"/>
  <c r="T18" i="243" s="1"/>
  <c r="J18" i="243"/>
  <c r="K18" i="243" s="1"/>
  <c r="G18" i="243"/>
  <c r="E18" i="243"/>
  <c r="AQ17" i="243"/>
  <c r="AH17" i="243"/>
  <c r="V17" i="243"/>
  <c r="R17" i="243"/>
  <c r="T17" i="243" s="1"/>
  <c r="J17" i="243"/>
  <c r="I17" i="243" s="1"/>
  <c r="G17" i="243"/>
  <c r="E17" i="243"/>
  <c r="AQ16" i="243"/>
  <c r="AH16" i="243"/>
  <c r="V16" i="243"/>
  <c r="R16" i="243"/>
  <c r="T16" i="243" s="1"/>
  <c r="J16" i="243"/>
  <c r="I16" i="243" s="1"/>
  <c r="G16" i="243"/>
  <c r="E16" i="243"/>
  <c r="AQ15" i="243"/>
  <c r="AH15" i="243"/>
  <c r="V15" i="243"/>
  <c r="R15" i="243"/>
  <c r="T15" i="243" s="1"/>
  <c r="J15" i="243"/>
  <c r="I15" i="243" s="1"/>
  <c r="G15" i="243"/>
  <c r="E15" i="243"/>
  <c r="AQ14" i="243"/>
  <c r="AH14" i="243"/>
  <c r="V14" i="243"/>
  <c r="R14" i="243"/>
  <c r="T14" i="243" s="1"/>
  <c r="G14" i="243"/>
  <c r="E14" i="243"/>
  <c r="AQ13" i="243"/>
  <c r="AH13" i="243"/>
  <c r="V13" i="243"/>
  <c r="R13" i="243"/>
  <c r="T13" i="243" s="1"/>
  <c r="J13" i="243"/>
  <c r="I13" i="243" s="1"/>
  <c r="G13" i="243"/>
  <c r="E13" i="243"/>
  <c r="AQ12" i="243"/>
  <c r="AH12" i="243"/>
  <c r="V12" i="243"/>
  <c r="R12" i="243"/>
  <c r="T12" i="243" s="1"/>
  <c r="J12" i="243"/>
  <c r="K12" i="243" s="1"/>
  <c r="G12" i="243"/>
  <c r="E12" i="243"/>
  <c r="V11" i="243"/>
  <c r="J11" i="243"/>
  <c r="K11" i="243" s="1"/>
  <c r="G11" i="243"/>
  <c r="E11" i="243"/>
  <c r="AQ11" i="243"/>
  <c r="Q35" i="243"/>
  <c r="K29" i="243" l="1"/>
  <c r="K13" i="243"/>
  <c r="K19" i="243"/>
  <c r="K23" i="243"/>
  <c r="AH11" i="243"/>
  <c r="AH35" i="243" s="1"/>
  <c r="J14" i="243"/>
  <c r="I14" i="243" s="1"/>
  <c r="K15" i="243"/>
  <c r="K21" i="243"/>
  <c r="K27" i="243"/>
  <c r="K31" i="243"/>
  <c r="AG35" i="243"/>
  <c r="I11" i="243"/>
  <c r="K17" i="243"/>
  <c r="K25" i="243"/>
  <c r="I12" i="243"/>
  <c r="I18" i="243"/>
  <c r="K20" i="243"/>
  <c r="I22" i="243"/>
  <c r="K24" i="243"/>
  <c r="I26" i="243"/>
  <c r="K28" i="243"/>
  <c r="I30" i="243"/>
  <c r="K32" i="243"/>
  <c r="K33" i="243"/>
  <c r="K34" i="243"/>
  <c r="K16" i="243"/>
  <c r="S34" i="243"/>
  <c r="S33" i="243"/>
  <c r="AI31" i="243"/>
  <c r="T28" i="243"/>
  <c r="AI28" i="243" s="1"/>
  <c r="T27" i="243"/>
  <c r="AI27" i="243" s="1"/>
  <c r="AI23" i="243"/>
  <c r="AI19" i="243"/>
  <c r="AQ35" i="243"/>
  <c r="AI22" i="243"/>
  <c r="AI26" i="243"/>
  <c r="AI30" i="243"/>
  <c r="AI18" i="243"/>
  <c r="AI15" i="243"/>
  <c r="AI14" i="243"/>
  <c r="AI12" i="243"/>
  <c r="AI16" i="243"/>
  <c r="AI20" i="243"/>
  <c r="AI24" i="243"/>
  <c r="AI32" i="243"/>
  <c r="AI13" i="243"/>
  <c r="AI17" i="243"/>
  <c r="AI21" i="243"/>
  <c r="AI25" i="243"/>
  <c r="AI29" i="243"/>
  <c r="T33" i="243"/>
  <c r="AI33" i="243" s="1"/>
  <c r="T34" i="243"/>
  <c r="AI34" i="243" s="1"/>
  <c r="AP35" i="243"/>
  <c r="R11" i="243"/>
  <c r="S12" i="243"/>
  <c r="S13" i="243"/>
  <c r="S14" i="243"/>
  <c r="S15" i="243"/>
  <c r="S16" i="243"/>
  <c r="S17" i="243"/>
  <c r="S18" i="243"/>
  <c r="S19" i="243"/>
  <c r="S20" i="243"/>
  <c r="S21" i="243"/>
  <c r="S22" i="243"/>
  <c r="S23" i="243"/>
  <c r="S24" i="243"/>
  <c r="S25" i="243"/>
  <c r="S26" i="243"/>
  <c r="S27" i="243"/>
  <c r="S28" i="243"/>
  <c r="S29" i="243"/>
  <c r="S30" i="243"/>
  <c r="S31" i="243"/>
  <c r="S32" i="243"/>
  <c r="AP10" i="242"/>
  <c r="AQ11" i="242" s="1"/>
  <c r="AG10" i="242"/>
  <c r="AG35" i="242" s="1"/>
  <c r="Q10" i="242"/>
  <c r="Q35" i="242" s="1"/>
  <c r="AR35" i="242"/>
  <c r="P35" i="242"/>
  <c r="AQ34" i="242"/>
  <c r="AH34" i="242"/>
  <c r="V34" i="242"/>
  <c r="R34" i="242"/>
  <c r="S34" i="242" s="1"/>
  <c r="J34" i="242"/>
  <c r="I34" i="242" s="1"/>
  <c r="G34" i="242"/>
  <c r="E34" i="242"/>
  <c r="AQ33" i="242"/>
  <c r="AH33" i="242"/>
  <c r="V33" i="242"/>
  <c r="R33" i="242"/>
  <c r="S33" i="242" s="1"/>
  <c r="J33" i="242"/>
  <c r="I33" i="242" s="1"/>
  <c r="G33" i="242"/>
  <c r="E33" i="242"/>
  <c r="AW32" i="242"/>
  <c r="AQ32" i="242"/>
  <c r="AH32" i="242"/>
  <c r="V32" i="242"/>
  <c r="R32" i="242"/>
  <c r="T32" i="242" s="1"/>
  <c r="K32" i="242"/>
  <c r="J32" i="242"/>
  <c r="I32" i="242" s="1"/>
  <c r="G32" i="242"/>
  <c r="E32" i="242"/>
  <c r="AQ31" i="242"/>
  <c r="AH31" i="242"/>
  <c r="V31" i="242"/>
  <c r="R31" i="242"/>
  <c r="T31" i="242" s="1"/>
  <c r="K31" i="242"/>
  <c r="J31" i="242"/>
  <c r="I31" i="242" s="1"/>
  <c r="G31" i="242"/>
  <c r="E31" i="242"/>
  <c r="AQ30" i="242"/>
  <c r="AH30" i="242"/>
  <c r="V30" i="242"/>
  <c r="R30" i="242"/>
  <c r="T30" i="242" s="1"/>
  <c r="J30" i="242"/>
  <c r="I30" i="242" s="1"/>
  <c r="G30" i="242"/>
  <c r="E30" i="242"/>
  <c r="AQ29" i="242"/>
  <c r="AH29" i="242"/>
  <c r="V29" i="242"/>
  <c r="R29" i="242"/>
  <c r="T29" i="242" s="1"/>
  <c r="J29" i="242"/>
  <c r="K29" i="242" s="1"/>
  <c r="G29" i="242"/>
  <c r="E29" i="242"/>
  <c r="AQ28" i="242"/>
  <c r="AH28" i="242"/>
  <c r="V28" i="242"/>
  <c r="R28" i="242"/>
  <c r="T28" i="242" s="1"/>
  <c r="J28" i="242"/>
  <c r="I28" i="242" s="1"/>
  <c r="G28" i="242"/>
  <c r="E28" i="242"/>
  <c r="AQ27" i="242"/>
  <c r="AH27" i="242"/>
  <c r="V27" i="242"/>
  <c r="R27" i="242"/>
  <c r="T27" i="242" s="1"/>
  <c r="J27" i="242"/>
  <c r="I27" i="242" s="1"/>
  <c r="G27" i="242"/>
  <c r="E27" i="242"/>
  <c r="AQ26" i="242"/>
  <c r="AH26" i="242"/>
  <c r="V26" i="242"/>
  <c r="R26" i="242"/>
  <c r="T26" i="242" s="1"/>
  <c r="J26" i="242"/>
  <c r="I26" i="242" s="1"/>
  <c r="G26" i="242"/>
  <c r="E26" i="242"/>
  <c r="AQ25" i="242"/>
  <c r="AH25" i="242"/>
  <c r="V25" i="242"/>
  <c r="R25" i="242"/>
  <c r="T25" i="242" s="1"/>
  <c r="J25" i="242"/>
  <c r="I25" i="242" s="1"/>
  <c r="G25" i="242"/>
  <c r="E25" i="242"/>
  <c r="AQ24" i="242"/>
  <c r="AH24" i="242"/>
  <c r="V24" i="242"/>
  <c r="R24" i="242"/>
  <c r="T24" i="242" s="1"/>
  <c r="J24" i="242"/>
  <c r="I24" i="242" s="1"/>
  <c r="G24" i="242"/>
  <c r="E24" i="242"/>
  <c r="AQ23" i="242"/>
  <c r="AH23" i="242"/>
  <c r="V23" i="242"/>
  <c r="R23" i="242"/>
  <c r="T23" i="242" s="1"/>
  <c r="J23" i="242"/>
  <c r="K23" i="242" s="1"/>
  <c r="G23" i="242"/>
  <c r="E23" i="242"/>
  <c r="AQ22" i="242"/>
  <c r="AH22" i="242"/>
  <c r="V22" i="242"/>
  <c r="R22" i="242"/>
  <c r="T22" i="242" s="1"/>
  <c r="J22" i="242"/>
  <c r="K22" i="242" s="1"/>
  <c r="G22" i="242"/>
  <c r="E22" i="242"/>
  <c r="AQ21" i="242"/>
  <c r="AH21" i="242"/>
  <c r="V21" i="242"/>
  <c r="R21" i="242"/>
  <c r="T21" i="242" s="1"/>
  <c r="J21" i="242"/>
  <c r="K21" i="242" s="1"/>
  <c r="G21" i="242"/>
  <c r="E21" i="242"/>
  <c r="AQ20" i="242"/>
  <c r="AH20" i="242"/>
  <c r="V20" i="242"/>
  <c r="R20" i="242"/>
  <c r="T20" i="242" s="1"/>
  <c r="J20" i="242"/>
  <c r="I20" i="242" s="1"/>
  <c r="G20" i="242"/>
  <c r="E20" i="242"/>
  <c r="AQ19" i="242"/>
  <c r="AH19" i="242"/>
  <c r="V19" i="242"/>
  <c r="R19" i="242"/>
  <c r="T19" i="242" s="1"/>
  <c r="J19" i="242"/>
  <c r="K19" i="242" s="1"/>
  <c r="G19" i="242"/>
  <c r="E19" i="242"/>
  <c r="AQ18" i="242"/>
  <c r="AH18" i="242"/>
  <c r="V18" i="242"/>
  <c r="R18" i="242"/>
  <c r="T18" i="242" s="1"/>
  <c r="J18" i="242"/>
  <c r="K18" i="242" s="1"/>
  <c r="G18" i="242"/>
  <c r="E18" i="242"/>
  <c r="AQ17" i="242"/>
  <c r="AH17" i="242"/>
  <c r="V17" i="242"/>
  <c r="R17" i="242"/>
  <c r="T17" i="242" s="1"/>
  <c r="J17" i="242"/>
  <c r="I17" i="242" s="1"/>
  <c r="G17" i="242"/>
  <c r="E17" i="242"/>
  <c r="AQ16" i="242"/>
  <c r="AH16" i="242"/>
  <c r="V16" i="242"/>
  <c r="R16" i="242"/>
  <c r="T16" i="242" s="1"/>
  <c r="J16" i="242"/>
  <c r="I16" i="242" s="1"/>
  <c r="G16" i="242"/>
  <c r="E16" i="242"/>
  <c r="AQ15" i="242"/>
  <c r="AH15" i="242"/>
  <c r="V15" i="242"/>
  <c r="R15" i="242"/>
  <c r="T15" i="242" s="1"/>
  <c r="J15" i="242"/>
  <c r="K15" i="242" s="1"/>
  <c r="G15" i="242"/>
  <c r="E15" i="242"/>
  <c r="AQ14" i="242"/>
  <c r="AH14" i="242"/>
  <c r="V14" i="242"/>
  <c r="R14" i="242"/>
  <c r="T14" i="242" s="1"/>
  <c r="G14" i="242"/>
  <c r="E14" i="242"/>
  <c r="AQ13" i="242"/>
  <c r="AH13" i="242"/>
  <c r="V13" i="242"/>
  <c r="R13" i="242"/>
  <c r="T13" i="242" s="1"/>
  <c r="J13" i="242"/>
  <c r="I13" i="242" s="1"/>
  <c r="G13" i="242"/>
  <c r="E13" i="242"/>
  <c r="AQ12" i="242"/>
  <c r="AH12" i="242"/>
  <c r="V12" i="242"/>
  <c r="R12" i="242"/>
  <c r="T12" i="242" s="1"/>
  <c r="J12" i="242"/>
  <c r="I12" i="242" s="1"/>
  <c r="G12" i="242"/>
  <c r="E12" i="242"/>
  <c r="V11" i="242"/>
  <c r="J11" i="242"/>
  <c r="I11" i="242" s="1"/>
  <c r="G11" i="242"/>
  <c r="E11" i="242"/>
  <c r="K14" i="243" l="1"/>
  <c r="J14" i="242"/>
  <c r="I14" i="242" s="1"/>
  <c r="K27" i="242"/>
  <c r="I15" i="242"/>
  <c r="I18" i="242"/>
  <c r="I19" i="242"/>
  <c r="I22" i="242"/>
  <c r="I23" i="242"/>
  <c r="K16" i="242"/>
  <c r="K20" i="242"/>
  <c r="K24" i="242"/>
  <c r="K25" i="242"/>
  <c r="K28" i="242"/>
  <c r="K12" i="242"/>
  <c r="K13" i="242"/>
  <c r="K14" i="242"/>
  <c r="AI23" i="242"/>
  <c r="K26" i="242"/>
  <c r="K30" i="242"/>
  <c r="K17" i="242"/>
  <c r="AI16" i="242"/>
  <c r="I21" i="242"/>
  <c r="AI24" i="242"/>
  <c r="I29" i="242"/>
  <c r="K11" i="242"/>
  <c r="R35" i="243"/>
  <c r="T11" i="243"/>
  <c r="S11" i="243"/>
  <c r="S35" i="243" s="1"/>
  <c r="T34" i="242"/>
  <c r="T33" i="242"/>
  <c r="AI33" i="242" s="1"/>
  <c r="AI32" i="242"/>
  <c r="AI31" i="242"/>
  <c r="AI28" i="242"/>
  <c r="AI27" i="242"/>
  <c r="AI19" i="242"/>
  <c r="AI20" i="242"/>
  <c r="AG8" i="242"/>
  <c r="AH11" i="242"/>
  <c r="AH35" i="242" s="1"/>
  <c r="AI15" i="242"/>
  <c r="AQ35" i="242"/>
  <c r="AI34" i="242"/>
  <c r="AI17" i="242"/>
  <c r="AI21" i="242"/>
  <c r="AI25" i="242"/>
  <c r="AI29" i="242"/>
  <c r="AI12" i="242"/>
  <c r="AI13" i="242"/>
  <c r="AI14" i="242"/>
  <c r="AI18" i="242"/>
  <c r="AI22" i="242"/>
  <c r="AI26" i="242"/>
  <c r="AI30" i="242"/>
  <c r="K33" i="242"/>
  <c r="K34" i="242"/>
  <c r="AP35" i="242"/>
  <c r="R11" i="242"/>
  <c r="S12" i="242"/>
  <c r="S13" i="242"/>
  <c r="S14" i="242"/>
  <c r="S15" i="242"/>
  <c r="S16" i="242"/>
  <c r="S17" i="242"/>
  <c r="S18" i="242"/>
  <c r="S19" i="242"/>
  <c r="S20" i="242"/>
  <c r="S21" i="242"/>
  <c r="S22" i="242"/>
  <c r="S23" i="242"/>
  <c r="S24" i="242"/>
  <c r="S25" i="242"/>
  <c r="S26" i="242"/>
  <c r="S27" i="242"/>
  <c r="S28" i="242"/>
  <c r="S29" i="242"/>
  <c r="S30" i="242"/>
  <c r="S31" i="242"/>
  <c r="S32" i="242"/>
  <c r="T35" i="243" l="1"/>
  <c r="AI35" i="243" s="1"/>
  <c r="AI11" i="243"/>
  <c r="R35" i="242"/>
  <c r="T11" i="242"/>
  <c r="S11" i="242"/>
  <c r="S35" i="242" s="1"/>
  <c r="T35" i="242" l="1"/>
  <c r="AI35" i="242" s="1"/>
  <c r="AI11" i="242"/>
  <c r="AP10" i="241" l="1"/>
  <c r="AQ11" i="241" s="1"/>
  <c r="AG10" i="241"/>
  <c r="AH11" i="241" s="1"/>
  <c r="Q10" i="241"/>
  <c r="Q35" i="241" s="1"/>
  <c r="AR35" i="241"/>
  <c r="P35" i="241"/>
  <c r="AQ34" i="241"/>
  <c r="AH34" i="241"/>
  <c r="V34" i="241"/>
  <c r="R34" i="241"/>
  <c r="J34" i="241"/>
  <c r="I34" i="241" s="1"/>
  <c r="G34" i="241"/>
  <c r="E34" i="241"/>
  <c r="AQ33" i="241"/>
  <c r="AH33" i="241"/>
  <c r="V33" i="241"/>
  <c r="R33" i="241"/>
  <c r="J33" i="241"/>
  <c r="I33" i="241" s="1"/>
  <c r="G33" i="241"/>
  <c r="E33" i="241"/>
  <c r="AW32" i="241"/>
  <c r="AQ32" i="241"/>
  <c r="AH32" i="241"/>
  <c r="V32" i="241"/>
  <c r="R32" i="241"/>
  <c r="J32" i="241"/>
  <c r="K32" i="241" s="1"/>
  <c r="G32" i="241"/>
  <c r="E32" i="241"/>
  <c r="AQ31" i="241"/>
  <c r="AH31" i="241"/>
  <c r="V31" i="241"/>
  <c r="R31" i="241"/>
  <c r="J31" i="241"/>
  <c r="K31" i="241" s="1"/>
  <c r="G31" i="241"/>
  <c r="E31" i="241"/>
  <c r="AQ30" i="241"/>
  <c r="AH30" i="241"/>
  <c r="V30" i="241"/>
  <c r="R30" i="241"/>
  <c r="J30" i="241"/>
  <c r="K30" i="241" s="1"/>
  <c r="G30" i="241"/>
  <c r="E30" i="241"/>
  <c r="AQ29" i="241"/>
  <c r="AH29" i="241"/>
  <c r="V29" i="241"/>
  <c r="R29" i="241"/>
  <c r="J29" i="241"/>
  <c r="I29" i="241" s="1"/>
  <c r="G29" i="241"/>
  <c r="E29" i="241"/>
  <c r="AQ28" i="241"/>
  <c r="AH28" i="241"/>
  <c r="V28" i="241"/>
  <c r="R28" i="241"/>
  <c r="J28" i="241"/>
  <c r="I28" i="241" s="1"/>
  <c r="G28" i="241"/>
  <c r="E28" i="241"/>
  <c r="AQ27" i="241"/>
  <c r="AH27" i="241"/>
  <c r="V27" i="241"/>
  <c r="R27" i="241"/>
  <c r="J27" i="241"/>
  <c r="K27" i="241" s="1"/>
  <c r="G27" i="241"/>
  <c r="E27" i="241"/>
  <c r="AQ26" i="241"/>
  <c r="AH26" i="241"/>
  <c r="V26" i="241"/>
  <c r="R26" i="241"/>
  <c r="J26" i="241"/>
  <c r="K26" i="241" s="1"/>
  <c r="G26" i="241"/>
  <c r="E26" i="241"/>
  <c r="AQ25" i="241"/>
  <c r="AH25" i="241"/>
  <c r="V25" i="241"/>
  <c r="R25" i="241"/>
  <c r="J25" i="241"/>
  <c r="I25" i="241" s="1"/>
  <c r="G25" i="241"/>
  <c r="E25" i="241"/>
  <c r="AQ24" i="241"/>
  <c r="AH24" i="241"/>
  <c r="V24" i="241"/>
  <c r="R24" i="241"/>
  <c r="J24" i="241"/>
  <c r="I24" i="241" s="1"/>
  <c r="G24" i="241"/>
  <c r="E24" i="241"/>
  <c r="AQ23" i="241"/>
  <c r="AH23" i="241"/>
  <c r="V23" i="241"/>
  <c r="R23" i="241"/>
  <c r="J23" i="241"/>
  <c r="K23" i="241" s="1"/>
  <c r="G23" i="241"/>
  <c r="E23" i="241"/>
  <c r="AQ22" i="241"/>
  <c r="AH22" i="241"/>
  <c r="V22" i="241"/>
  <c r="R22" i="241"/>
  <c r="J22" i="241"/>
  <c r="K22" i="241" s="1"/>
  <c r="G22" i="241"/>
  <c r="E22" i="241"/>
  <c r="AQ21" i="241"/>
  <c r="AH21" i="241"/>
  <c r="V21" i="241"/>
  <c r="R21" i="241"/>
  <c r="J21" i="241"/>
  <c r="I21" i="241" s="1"/>
  <c r="G21" i="241"/>
  <c r="E21" i="241"/>
  <c r="AQ20" i="241"/>
  <c r="AH20" i="241"/>
  <c r="V20" i="241"/>
  <c r="R20" i="241"/>
  <c r="J20" i="241"/>
  <c r="I20" i="241" s="1"/>
  <c r="G20" i="241"/>
  <c r="E20" i="241"/>
  <c r="AQ19" i="241"/>
  <c r="AH19" i="241"/>
  <c r="V19" i="241"/>
  <c r="R19" i="241"/>
  <c r="J19" i="241"/>
  <c r="K19" i="241" s="1"/>
  <c r="G19" i="241"/>
  <c r="E19" i="241"/>
  <c r="AQ18" i="241"/>
  <c r="AH18" i="241"/>
  <c r="V18" i="241"/>
  <c r="R18" i="241"/>
  <c r="J18" i="241"/>
  <c r="K18" i="241" s="1"/>
  <c r="G18" i="241"/>
  <c r="E18" i="241"/>
  <c r="AQ17" i="241"/>
  <c r="AH17" i="241"/>
  <c r="V17" i="241"/>
  <c r="R17" i="241"/>
  <c r="J17" i="241"/>
  <c r="I17" i="241" s="1"/>
  <c r="G17" i="241"/>
  <c r="E17" i="241"/>
  <c r="AQ16" i="241"/>
  <c r="AH16" i="241"/>
  <c r="V16" i="241"/>
  <c r="R16" i="241"/>
  <c r="J16" i="241"/>
  <c r="I16" i="241" s="1"/>
  <c r="G16" i="241"/>
  <c r="E16" i="241"/>
  <c r="AQ15" i="241"/>
  <c r="AH15" i="241"/>
  <c r="V15" i="241"/>
  <c r="R15" i="241"/>
  <c r="J15" i="241"/>
  <c r="K15" i="241" s="1"/>
  <c r="G15" i="241"/>
  <c r="E15" i="241"/>
  <c r="AQ14" i="241"/>
  <c r="AH14" i="241"/>
  <c r="V14" i="241"/>
  <c r="R14" i="241"/>
  <c r="G14" i="241"/>
  <c r="E14" i="241"/>
  <c r="AQ13" i="241"/>
  <c r="AH13" i="241"/>
  <c r="V13" i="241"/>
  <c r="R13" i="241"/>
  <c r="J13" i="241"/>
  <c r="I13" i="241" s="1"/>
  <c r="G13" i="241"/>
  <c r="E13" i="241"/>
  <c r="AQ12" i="241"/>
  <c r="AH12" i="241"/>
  <c r="V12" i="241"/>
  <c r="R12" i="241"/>
  <c r="J12" i="241"/>
  <c r="I12" i="241" s="1"/>
  <c r="G12" i="241"/>
  <c r="E12" i="241"/>
  <c r="V11" i="241"/>
  <c r="J11" i="241"/>
  <c r="I11" i="241" s="1"/>
  <c r="G11" i="241"/>
  <c r="E11" i="241"/>
  <c r="K16" i="241" l="1"/>
  <c r="K17" i="241"/>
  <c r="K24" i="241"/>
  <c r="K25" i="241"/>
  <c r="K20" i="241"/>
  <c r="K21" i="241"/>
  <c r="I27" i="241"/>
  <c r="J14" i="241"/>
  <c r="I14" i="241" s="1"/>
  <c r="I31" i="241"/>
  <c r="I32" i="241"/>
  <c r="K28" i="241"/>
  <c r="K29" i="241"/>
  <c r="I15" i="241"/>
  <c r="I19" i="241"/>
  <c r="I23" i="241"/>
  <c r="K11" i="241"/>
  <c r="T16" i="241"/>
  <c r="K13" i="241"/>
  <c r="T12" i="241"/>
  <c r="T13" i="241"/>
  <c r="AI13" i="241" s="1"/>
  <c r="T14" i="241"/>
  <c r="AI14" i="241" s="1"/>
  <c r="T18" i="241"/>
  <c r="T22" i="241"/>
  <c r="T26" i="241"/>
  <c r="AI26" i="241" s="1"/>
  <c r="T30" i="241"/>
  <c r="AI30" i="241" s="1"/>
  <c r="T15" i="241"/>
  <c r="I18" i="241"/>
  <c r="T19" i="241"/>
  <c r="AI19" i="241" s="1"/>
  <c r="I22" i="241"/>
  <c r="T23" i="241"/>
  <c r="AI23" i="241" s="1"/>
  <c r="I26" i="241"/>
  <c r="T27" i="241"/>
  <c r="AI27" i="241" s="1"/>
  <c r="I30" i="241"/>
  <c r="T31" i="241"/>
  <c r="AI31" i="241" s="1"/>
  <c r="T24" i="241"/>
  <c r="AI24" i="241" s="1"/>
  <c r="T28" i="241"/>
  <c r="AI28" i="241" s="1"/>
  <c r="K33" i="241"/>
  <c r="K34" i="241"/>
  <c r="T20" i="241"/>
  <c r="AI20" i="241" s="1"/>
  <c r="K12" i="241"/>
  <c r="T17" i="241"/>
  <c r="AI17" i="241" s="1"/>
  <c r="T21" i="241"/>
  <c r="AI21" i="241" s="1"/>
  <c r="T25" i="241"/>
  <c r="AI25" i="241" s="1"/>
  <c r="T29" i="241"/>
  <c r="AI29" i="241" s="1"/>
  <c r="AG35" i="241"/>
  <c r="AG8" i="241"/>
  <c r="S34" i="241"/>
  <c r="S33" i="241"/>
  <c r="T32" i="241"/>
  <c r="AI32" i="241" s="1"/>
  <c r="AI18" i="241"/>
  <c r="AQ35" i="241"/>
  <c r="AH35" i="241"/>
  <c r="AI22" i="241"/>
  <c r="AI15" i="241"/>
  <c r="AI12" i="241"/>
  <c r="AI16" i="241"/>
  <c r="T33" i="241"/>
  <c r="AI33" i="241" s="1"/>
  <c r="T34" i="241"/>
  <c r="AI34" i="241" s="1"/>
  <c r="AP35" i="241"/>
  <c r="R11" i="241"/>
  <c r="S12" i="241"/>
  <c r="S13" i="241"/>
  <c r="S14" i="241"/>
  <c r="S15" i="241"/>
  <c r="S16" i="241"/>
  <c r="S17" i="241"/>
  <c r="S18" i="241"/>
  <c r="S19" i="241"/>
  <c r="S20" i="241"/>
  <c r="S21" i="241"/>
  <c r="S22" i="241"/>
  <c r="S23" i="241"/>
  <c r="S24" i="241"/>
  <c r="S25" i="241"/>
  <c r="S26" i="241"/>
  <c r="S27" i="241"/>
  <c r="S28" i="241"/>
  <c r="S29" i="241"/>
  <c r="S30" i="241"/>
  <c r="S31" i="241"/>
  <c r="S32" i="241"/>
  <c r="K14" i="241" l="1"/>
  <c r="R35" i="241"/>
  <c r="T11" i="241"/>
  <c r="S11" i="241"/>
  <c r="S35" i="241" s="1"/>
  <c r="T35" i="241" l="1"/>
  <c r="AI35" i="241" s="1"/>
  <c r="AI11" i="241"/>
  <c r="AP10" i="239" l="1"/>
  <c r="AQ11" i="239" s="1"/>
  <c r="AG10" i="239"/>
  <c r="AH11" i="239" s="1"/>
  <c r="Q10" i="239"/>
  <c r="R11" i="239" s="1"/>
  <c r="AR35" i="239"/>
  <c r="AP35" i="239"/>
  <c r="P35" i="239"/>
  <c r="AQ34" i="239"/>
  <c r="AH34" i="239"/>
  <c r="V34" i="239"/>
  <c r="R34" i="239"/>
  <c r="J34" i="239"/>
  <c r="I34" i="239" s="1"/>
  <c r="G34" i="239"/>
  <c r="E34" i="239"/>
  <c r="AQ33" i="239"/>
  <c r="AH33" i="239"/>
  <c r="V33" i="239"/>
  <c r="R33" i="239"/>
  <c r="J33" i="239"/>
  <c r="I33" i="239" s="1"/>
  <c r="G33" i="239"/>
  <c r="E33" i="239"/>
  <c r="AW32" i="239"/>
  <c r="AQ32" i="239"/>
  <c r="AH32" i="239"/>
  <c r="V32" i="239"/>
  <c r="R32" i="239"/>
  <c r="J32" i="239"/>
  <c r="I32" i="239" s="1"/>
  <c r="G32" i="239"/>
  <c r="E32" i="239"/>
  <c r="AQ31" i="239"/>
  <c r="AH31" i="239"/>
  <c r="V31" i="239"/>
  <c r="R31" i="239"/>
  <c r="J31" i="239"/>
  <c r="I31" i="239" s="1"/>
  <c r="G31" i="239"/>
  <c r="E31" i="239"/>
  <c r="AQ30" i="239"/>
  <c r="AH30" i="239"/>
  <c r="V30" i="239"/>
  <c r="R30" i="239"/>
  <c r="J30" i="239"/>
  <c r="I30" i="239" s="1"/>
  <c r="G30" i="239"/>
  <c r="E30" i="239"/>
  <c r="AQ29" i="239"/>
  <c r="AH29" i="239"/>
  <c r="V29" i="239"/>
  <c r="R29" i="239"/>
  <c r="J29" i="239"/>
  <c r="I29" i="239" s="1"/>
  <c r="G29" i="239"/>
  <c r="E29" i="239"/>
  <c r="AQ28" i="239"/>
  <c r="AH28" i="239"/>
  <c r="V28" i="239"/>
  <c r="R28" i="239"/>
  <c r="J28" i="239"/>
  <c r="I28" i="239" s="1"/>
  <c r="G28" i="239"/>
  <c r="E28" i="239"/>
  <c r="AQ27" i="239"/>
  <c r="AH27" i="239"/>
  <c r="V27" i="239"/>
  <c r="R27" i="239"/>
  <c r="J27" i="239"/>
  <c r="I27" i="239" s="1"/>
  <c r="G27" i="239"/>
  <c r="E27" i="239"/>
  <c r="AQ26" i="239"/>
  <c r="AH26" i="239"/>
  <c r="V26" i="239"/>
  <c r="R26" i="239"/>
  <c r="J26" i="239"/>
  <c r="I26" i="239" s="1"/>
  <c r="G26" i="239"/>
  <c r="E26" i="239"/>
  <c r="AQ25" i="239"/>
  <c r="AH25" i="239"/>
  <c r="V25" i="239"/>
  <c r="R25" i="239"/>
  <c r="J25" i="239"/>
  <c r="I25" i="239" s="1"/>
  <c r="G25" i="239"/>
  <c r="E25" i="239"/>
  <c r="AQ24" i="239"/>
  <c r="AH24" i="239"/>
  <c r="V24" i="239"/>
  <c r="R24" i="239"/>
  <c r="J24" i="239"/>
  <c r="I24" i="239" s="1"/>
  <c r="G24" i="239"/>
  <c r="E24" i="239"/>
  <c r="AQ23" i="239"/>
  <c r="AH23" i="239"/>
  <c r="V23" i="239"/>
  <c r="R23" i="239"/>
  <c r="J23" i="239"/>
  <c r="I23" i="239" s="1"/>
  <c r="G23" i="239"/>
  <c r="E23" i="239"/>
  <c r="AQ22" i="239"/>
  <c r="AH22" i="239"/>
  <c r="V22" i="239"/>
  <c r="R22" i="239"/>
  <c r="J22" i="239"/>
  <c r="I22" i="239" s="1"/>
  <c r="G22" i="239"/>
  <c r="E22" i="239"/>
  <c r="AQ21" i="239"/>
  <c r="AH21" i="239"/>
  <c r="V21" i="239"/>
  <c r="R21" i="239"/>
  <c r="J21" i="239"/>
  <c r="I21" i="239" s="1"/>
  <c r="G21" i="239"/>
  <c r="E21" i="239"/>
  <c r="AQ20" i="239"/>
  <c r="AH20" i="239"/>
  <c r="V20" i="239"/>
  <c r="R20" i="239"/>
  <c r="J20" i="239"/>
  <c r="I20" i="239" s="1"/>
  <c r="G20" i="239"/>
  <c r="E20" i="239"/>
  <c r="AQ19" i="239"/>
  <c r="AH19" i="239"/>
  <c r="V19" i="239"/>
  <c r="R19" i="239"/>
  <c r="J19" i="239"/>
  <c r="I19" i="239" s="1"/>
  <c r="G19" i="239"/>
  <c r="E19" i="239"/>
  <c r="AQ18" i="239"/>
  <c r="AH18" i="239"/>
  <c r="V18" i="239"/>
  <c r="R18" i="239"/>
  <c r="J18" i="239"/>
  <c r="I18" i="239" s="1"/>
  <c r="G18" i="239"/>
  <c r="E18" i="239"/>
  <c r="AQ17" i="239"/>
  <c r="AH17" i="239"/>
  <c r="V17" i="239"/>
  <c r="R17" i="239"/>
  <c r="J17" i="239"/>
  <c r="K17" i="239" s="1"/>
  <c r="G17" i="239"/>
  <c r="E17" i="239"/>
  <c r="AQ16" i="239"/>
  <c r="AH16" i="239"/>
  <c r="V16" i="239"/>
  <c r="R16" i="239"/>
  <c r="J16" i="239"/>
  <c r="I16" i="239" s="1"/>
  <c r="G16" i="239"/>
  <c r="E16" i="239"/>
  <c r="AQ15" i="239"/>
  <c r="AH15" i="239"/>
  <c r="V15" i="239"/>
  <c r="R15" i="239"/>
  <c r="J15" i="239"/>
  <c r="K15" i="239" s="1"/>
  <c r="G15" i="239"/>
  <c r="E15" i="239"/>
  <c r="AQ14" i="239"/>
  <c r="AH14" i="239"/>
  <c r="V14" i="239"/>
  <c r="R14" i="239"/>
  <c r="G14" i="239"/>
  <c r="E14" i="239"/>
  <c r="AQ13" i="239"/>
  <c r="AH13" i="239"/>
  <c r="V13" i="239"/>
  <c r="R13" i="239"/>
  <c r="J13" i="239"/>
  <c r="K13" i="239" s="1"/>
  <c r="G13" i="239"/>
  <c r="E13" i="239"/>
  <c r="AQ12" i="239"/>
  <c r="AH12" i="239"/>
  <c r="V12" i="239"/>
  <c r="R12" i="239"/>
  <c r="J12" i="239"/>
  <c r="I12" i="239" s="1"/>
  <c r="G12" i="239"/>
  <c r="E12" i="239"/>
  <c r="V11" i="239"/>
  <c r="J11" i="239"/>
  <c r="I11" i="239" s="1"/>
  <c r="G11" i="239"/>
  <c r="E11" i="239"/>
  <c r="J14" i="239" l="1"/>
  <c r="K14" i="239" s="1"/>
  <c r="S34" i="239"/>
  <c r="S33" i="239"/>
  <c r="T34" i="239"/>
  <c r="AI34" i="239" s="1"/>
  <c r="T15" i="239"/>
  <c r="AI15" i="239" s="1"/>
  <c r="S19" i="239"/>
  <c r="S23" i="239"/>
  <c r="T24" i="239"/>
  <c r="AI24" i="239" s="1"/>
  <c r="T28" i="239"/>
  <c r="K11" i="239"/>
  <c r="I13" i="239"/>
  <c r="I15" i="239"/>
  <c r="T22" i="239"/>
  <c r="AI22" i="239" s="1"/>
  <c r="T23" i="239"/>
  <c r="AI23" i="239" s="1"/>
  <c r="S27" i="239"/>
  <c r="S31" i="239"/>
  <c r="S21" i="239"/>
  <c r="T26" i="239"/>
  <c r="AI26" i="239" s="1"/>
  <c r="T30" i="239"/>
  <c r="AI30" i="239" s="1"/>
  <c r="T13" i="239"/>
  <c r="AI13" i="239" s="1"/>
  <c r="T12" i="239"/>
  <c r="AI12" i="239" s="1"/>
  <c r="T14" i="239"/>
  <c r="AI14" i="239" s="1"/>
  <c r="T20" i="239"/>
  <c r="AI20" i="239" s="1"/>
  <c r="S25" i="239"/>
  <c r="S29" i="239"/>
  <c r="T32" i="239"/>
  <c r="AI32" i="239" s="1"/>
  <c r="T33" i="239"/>
  <c r="AI33" i="239" s="1"/>
  <c r="T31" i="239"/>
  <c r="AI31" i="239" s="1"/>
  <c r="AI28" i="239"/>
  <c r="T27" i="239"/>
  <c r="AI27" i="239" s="1"/>
  <c r="K12" i="239"/>
  <c r="T25" i="239"/>
  <c r="AI25" i="239" s="1"/>
  <c r="T29" i="239"/>
  <c r="AI29" i="239" s="1"/>
  <c r="T21" i="239"/>
  <c r="AI21" i="239" s="1"/>
  <c r="T18" i="239"/>
  <c r="AI18" i="239" s="1"/>
  <c r="T19" i="239"/>
  <c r="AI19" i="239" s="1"/>
  <c r="T17" i="239"/>
  <c r="AI17" i="239" s="1"/>
  <c r="T16" i="239"/>
  <c r="AI16" i="239" s="1"/>
  <c r="I17" i="239"/>
  <c r="S16" i="239"/>
  <c r="S15" i="239"/>
  <c r="S13" i="239"/>
  <c r="R35" i="239"/>
  <c r="Q35" i="239"/>
  <c r="AQ35" i="239"/>
  <c r="AH35" i="239"/>
  <c r="AG35" i="239"/>
  <c r="AG8" i="239"/>
  <c r="S17" i="239"/>
  <c r="S18" i="239"/>
  <c r="S20" i="239"/>
  <c r="S22" i="239"/>
  <c r="S24" i="239"/>
  <c r="S26" i="239"/>
  <c r="S28" i="239"/>
  <c r="S30" i="239"/>
  <c r="S32" i="239"/>
  <c r="S12" i="239"/>
  <c r="S14" i="239"/>
  <c r="S11" i="239"/>
  <c r="K16" i="239"/>
  <c r="K18" i="239"/>
  <c r="K19" i="239"/>
  <c r="K20" i="239"/>
  <c r="K21" i="239"/>
  <c r="K22" i="239"/>
  <c r="K23" i="239"/>
  <c r="K24" i="239"/>
  <c r="K25" i="239"/>
  <c r="K26" i="239"/>
  <c r="K27" i="239"/>
  <c r="K28" i="239"/>
  <c r="K29" i="239"/>
  <c r="K30" i="239"/>
  <c r="K31" i="239"/>
  <c r="K32" i="239"/>
  <c r="K33" i="239"/>
  <c r="K34" i="239"/>
  <c r="T11" i="239"/>
  <c r="I14" i="239" l="1"/>
  <c r="S35" i="239"/>
  <c r="AI11" i="239"/>
  <c r="T35" i="239"/>
  <c r="AI35" i="239" s="1"/>
  <c r="AR35" i="199" l="1"/>
  <c r="AQ34" i="199" l="1"/>
  <c r="P35" i="199" l="1"/>
  <c r="AH34" i="199"/>
  <c r="V34" i="199"/>
  <c r="R34" i="199"/>
  <c r="J34" i="199"/>
  <c r="I34" i="199" s="1"/>
  <c r="G34" i="199"/>
  <c r="E34" i="199"/>
  <c r="AQ33" i="199"/>
  <c r="AH33" i="199"/>
  <c r="V33" i="199"/>
  <c r="R33" i="199"/>
  <c r="J33" i="199"/>
  <c r="K33" i="199" s="1"/>
  <c r="G33" i="199"/>
  <c r="E33" i="199"/>
  <c r="AW32" i="199"/>
  <c r="AQ32" i="199"/>
  <c r="AH32" i="199"/>
  <c r="V32" i="199"/>
  <c r="R32" i="199"/>
  <c r="J32" i="199"/>
  <c r="I32" i="199" s="1"/>
  <c r="G32" i="199"/>
  <c r="E32" i="199"/>
  <c r="AQ31" i="199"/>
  <c r="AH31" i="199"/>
  <c r="V31" i="199"/>
  <c r="R31" i="199"/>
  <c r="J31" i="199"/>
  <c r="I31" i="199" s="1"/>
  <c r="G31" i="199"/>
  <c r="E31" i="199"/>
  <c r="AQ30" i="199"/>
  <c r="AH30" i="199"/>
  <c r="V30" i="199"/>
  <c r="R30" i="199"/>
  <c r="J30" i="199"/>
  <c r="I30" i="199" s="1"/>
  <c r="G30" i="199"/>
  <c r="E30" i="199"/>
  <c r="AQ29" i="199"/>
  <c r="AH29" i="199"/>
  <c r="V29" i="199"/>
  <c r="R29" i="199"/>
  <c r="J29" i="199"/>
  <c r="I29" i="199" s="1"/>
  <c r="G29" i="199"/>
  <c r="E29" i="199"/>
  <c r="AQ28" i="199"/>
  <c r="AH28" i="199"/>
  <c r="V28" i="199"/>
  <c r="R28" i="199"/>
  <c r="J28" i="199"/>
  <c r="I28" i="199" s="1"/>
  <c r="G28" i="199"/>
  <c r="E28" i="199"/>
  <c r="AQ27" i="199"/>
  <c r="AH27" i="199"/>
  <c r="V27" i="199"/>
  <c r="R27" i="199"/>
  <c r="J27" i="199"/>
  <c r="I27" i="199" s="1"/>
  <c r="G27" i="199"/>
  <c r="E27" i="199"/>
  <c r="AQ26" i="199"/>
  <c r="AH26" i="199"/>
  <c r="V26" i="199"/>
  <c r="R26" i="199"/>
  <c r="J26" i="199"/>
  <c r="I26" i="199" s="1"/>
  <c r="G26" i="199"/>
  <c r="E26" i="199"/>
  <c r="AQ25" i="199"/>
  <c r="AH25" i="199"/>
  <c r="V25" i="199"/>
  <c r="R25" i="199"/>
  <c r="J25" i="199"/>
  <c r="I25" i="199" s="1"/>
  <c r="G25" i="199"/>
  <c r="E25" i="199"/>
  <c r="AQ24" i="199"/>
  <c r="AH24" i="199"/>
  <c r="V24" i="199"/>
  <c r="R24" i="199"/>
  <c r="J24" i="199"/>
  <c r="I24" i="199" s="1"/>
  <c r="G24" i="199"/>
  <c r="E24" i="199"/>
  <c r="AQ23" i="199"/>
  <c r="AH23" i="199"/>
  <c r="V23" i="199"/>
  <c r="R23" i="199"/>
  <c r="J23" i="199"/>
  <c r="I23" i="199" s="1"/>
  <c r="G23" i="199"/>
  <c r="E23" i="199"/>
  <c r="AQ22" i="199"/>
  <c r="AH22" i="199"/>
  <c r="V22" i="199"/>
  <c r="R22" i="199"/>
  <c r="J22" i="199"/>
  <c r="I22" i="199" s="1"/>
  <c r="G22" i="199"/>
  <c r="E22" i="199"/>
  <c r="AQ21" i="199"/>
  <c r="AH21" i="199"/>
  <c r="V21" i="199"/>
  <c r="R21" i="199"/>
  <c r="J21" i="199"/>
  <c r="I21" i="199" s="1"/>
  <c r="G21" i="199"/>
  <c r="E21" i="199"/>
  <c r="AQ20" i="199"/>
  <c r="AH20" i="199"/>
  <c r="V20" i="199"/>
  <c r="R20" i="199"/>
  <c r="J20" i="199"/>
  <c r="I20" i="199" s="1"/>
  <c r="G20" i="199"/>
  <c r="E20" i="199"/>
  <c r="AQ19" i="199"/>
  <c r="AH19" i="199"/>
  <c r="V19" i="199"/>
  <c r="R19" i="199"/>
  <c r="J19" i="199"/>
  <c r="I19" i="199" s="1"/>
  <c r="G19" i="199"/>
  <c r="E19" i="199"/>
  <c r="AQ18" i="199"/>
  <c r="AH18" i="199"/>
  <c r="V18" i="199"/>
  <c r="R18" i="199"/>
  <c r="J18" i="199"/>
  <c r="I18" i="199" s="1"/>
  <c r="G18" i="199"/>
  <c r="E18" i="199"/>
  <c r="AQ17" i="199"/>
  <c r="AH17" i="199"/>
  <c r="V17" i="199"/>
  <c r="R17" i="199"/>
  <c r="J17" i="199"/>
  <c r="I17" i="199" s="1"/>
  <c r="G17" i="199"/>
  <c r="E17" i="199"/>
  <c r="AQ16" i="199"/>
  <c r="AH16" i="199"/>
  <c r="V16" i="199"/>
  <c r="R16" i="199"/>
  <c r="J16" i="199"/>
  <c r="I16" i="199" s="1"/>
  <c r="G16" i="199"/>
  <c r="E16" i="199"/>
  <c r="AQ15" i="199"/>
  <c r="AH15" i="199"/>
  <c r="V15" i="199"/>
  <c r="R15" i="199"/>
  <c r="J15" i="199"/>
  <c r="I15" i="199" s="1"/>
  <c r="G15" i="199"/>
  <c r="E15" i="199"/>
  <c r="AQ14" i="199"/>
  <c r="AH14" i="199"/>
  <c r="V14" i="199"/>
  <c r="R14" i="199"/>
  <c r="G14" i="199"/>
  <c r="E14" i="199"/>
  <c r="AQ13" i="199"/>
  <c r="AH13" i="199"/>
  <c r="V13" i="199"/>
  <c r="R13" i="199"/>
  <c r="J13" i="199"/>
  <c r="I13" i="199" s="1"/>
  <c r="G13" i="199"/>
  <c r="E13" i="199"/>
  <c r="AQ12" i="199"/>
  <c r="AH12" i="199"/>
  <c r="V12" i="199"/>
  <c r="R12" i="199"/>
  <c r="J12" i="199"/>
  <c r="I12" i="199" s="1"/>
  <c r="G12" i="199"/>
  <c r="E12" i="199"/>
  <c r="AH11" i="199"/>
  <c r="V11" i="199"/>
  <c r="J11" i="199"/>
  <c r="I11" i="199" s="1"/>
  <c r="G11" i="199"/>
  <c r="E11" i="199"/>
  <c r="AG35" i="199"/>
  <c r="Q35" i="199"/>
  <c r="T12" i="199" l="1"/>
  <c r="AI12" i="199" s="1"/>
  <c r="T15" i="199"/>
  <c r="AI15" i="199" s="1"/>
  <c r="T19" i="199"/>
  <c r="AI19" i="199" s="1"/>
  <c r="T23" i="199"/>
  <c r="AI23" i="199" s="1"/>
  <c r="T27" i="199"/>
  <c r="AI27" i="199" s="1"/>
  <c r="T31" i="199"/>
  <c r="AI31" i="199" s="1"/>
  <c r="T14" i="199"/>
  <c r="AI14" i="199" s="1"/>
  <c r="T18" i="199"/>
  <c r="AI18" i="199" s="1"/>
  <c r="T22" i="199"/>
  <c r="AI22" i="199" s="1"/>
  <c r="T26" i="199"/>
  <c r="AI26" i="199" s="1"/>
  <c r="T30" i="199"/>
  <c r="AI30" i="199" s="1"/>
  <c r="T17" i="199"/>
  <c r="AI17" i="199" s="1"/>
  <c r="T21" i="199"/>
  <c r="T25" i="199"/>
  <c r="AI25" i="199" s="1"/>
  <c r="T29" i="199"/>
  <c r="AI29" i="199" s="1"/>
  <c r="S34" i="199"/>
  <c r="T13" i="199"/>
  <c r="AI13" i="199" s="1"/>
  <c r="T16" i="199"/>
  <c r="AI16" i="199" s="1"/>
  <c r="T20" i="199"/>
  <c r="AI20" i="199" s="1"/>
  <c r="T24" i="199"/>
  <c r="AI24" i="199" s="1"/>
  <c r="T28" i="199"/>
  <c r="AI28" i="199" s="1"/>
  <c r="T32" i="199"/>
  <c r="AI32" i="199" s="1"/>
  <c r="S33" i="199"/>
  <c r="J14" i="199"/>
  <c r="I14" i="199" s="1"/>
  <c r="AI21" i="199"/>
  <c r="I33" i="199"/>
  <c r="K13" i="199"/>
  <c r="K15" i="199"/>
  <c r="K12" i="199"/>
  <c r="K11" i="199"/>
  <c r="K34" i="199"/>
  <c r="K16" i="199"/>
  <c r="K17" i="199"/>
  <c r="K18" i="199"/>
  <c r="K19" i="199"/>
  <c r="K20" i="199"/>
  <c r="K21" i="199"/>
  <c r="K22" i="199"/>
  <c r="K23" i="199"/>
  <c r="K24" i="199"/>
  <c r="K25" i="199"/>
  <c r="K26" i="199"/>
  <c r="K27" i="199"/>
  <c r="K28" i="199"/>
  <c r="K29" i="199"/>
  <c r="K30" i="199"/>
  <c r="K31" i="199"/>
  <c r="K32" i="199"/>
  <c r="AH35" i="199"/>
  <c r="AG8" i="199"/>
  <c r="T33" i="199"/>
  <c r="AI33" i="199" s="1"/>
  <c r="T34" i="199"/>
  <c r="AI34" i="199" s="1"/>
  <c r="R11" i="199"/>
  <c r="S12" i="199"/>
  <c r="S13" i="199"/>
  <c r="S14" i="199"/>
  <c r="S15" i="199"/>
  <c r="S16" i="199"/>
  <c r="S17" i="199"/>
  <c r="S18" i="199"/>
  <c r="S19" i="199"/>
  <c r="S20" i="199"/>
  <c r="S21" i="199"/>
  <c r="S22" i="199"/>
  <c r="S23" i="199"/>
  <c r="S24" i="199"/>
  <c r="S25" i="199"/>
  <c r="S26" i="199"/>
  <c r="S27" i="199"/>
  <c r="S28" i="199"/>
  <c r="S29" i="199"/>
  <c r="S30" i="199"/>
  <c r="S31" i="199"/>
  <c r="S32" i="199"/>
  <c r="K14" i="199" l="1"/>
  <c r="R35" i="199"/>
  <c r="T11" i="199"/>
  <c r="S11" i="199"/>
  <c r="S35" i="199" s="1"/>
  <c r="T35" i="199" l="1"/>
  <c r="AI35" i="199" s="1"/>
  <c r="AI11" i="199"/>
  <c r="AQ11" i="199" l="1"/>
  <c r="AQ35" i="199" s="1"/>
  <c r="AP35" i="199"/>
</calcChain>
</file>

<file path=xl/sharedStrings.xml><?xml version="1.0" encoding="utf-8"?>
<sst xmlns="http://schemas.openxmlformats.org/spreadsheetml/2006/main" count="11022" uniqueCount="259">
  <si>
    <t>ENGINEER / OPERATOR ON DUTY</t>
  </si>
  <si>
    <t>BDOM DAILY OPERATION REPORT</t>
  </si>
  <si>
    <t>6am - 2pm</t>
  </si>
  <si>
    <t>WATER NETWORK</t>
  </si>
  <si>
    <t>2pm - 10pm</t>
  </si>
  <si>
    <t>10pm - 6am</t>
  </si>
  <si>
    <t xml:space="preserve">LOCATION: </t>
  </si>
  <si>
    <t>Villamor Pump Station and Reservoir</t>
  </si>
  <si>
    <t>DATE</t>
  </si>
  <si>
    <t>UNIT</t>
  </si>
  <si>
    <t>OPERATIONAL STATUS</t>
  </si>
  <si>
    <t>Min</t>
  </si>
  <si>
    <t>Target</t>
  </si>
  <si>
    <t>Max</t>
  </si>
  <si>
    <t>Suction Line  (900mm)</t>
  </si>
  <si>
    <t>Discharge Line  (1600mm)</t>
  </si>
  <si>
    <t>Reservoir MIN/MAX (m)</t>
  </si>
  <si>
    <t>Operational Pumps</t>
  </si>
  <si>
    <t>Green</t>
  </si>
  <si>
    <t>Orange</t>
  </si>
  <si>
    <t>RED</t>
  </si>
  <si>
    <t>MIN SPEED (RPM)</t>
  </si>
  <si>
    <t>MULTIPLIER</t>
  </si>
  <si>
    <t>Totalizer KWHR</t>
  </si>
  <si>
    <t>Max KwHr</t>
  </si>
  <si>
    <t>Max KwHr/ML</t>
  </si>
  <si>
    <t>VALVE SETTING</t>
  </si>
  <si>
    <t>RESERVOIR REFILL</t>
  </si>
  <si>
    <t>Res. Chl.</t>
  </si>
  <si>
    <t>m of H2O</t>
  </si>
  <si>
    <t>MLD</t>
  </si>
  <si>
    <t>m3</t>
  </si>
  <si>
    <t>ML</t>
  </si>
  <si>
    <t>1.3m - 10m</t>
  </si>
  <si>
    <t>3B+2S</t>
  </si>
  <si>
    <t>&gt;0 to &lt;1185</t>
  </si>
  <si>
    <t>0% - 100%</t>
  </si>
  <si>
    <t>0.3 - 1.5</t>
  </si>
  <si>
    <t>PLANT STATUS</t>
  </si>
  <si>
    <t>Time</t>
  </si>
  <si>
    <t>Suction</t>
  </si>
  <si>
    <t>Discharge</t>
  </si>
  <si>
    <t>Plant Status</t>
  </si>
  <si>
    <t xml:space="preserve">Pressure Requirement </t>
  </si>
  <si>
    <t>Change in Pressure Setting / Requirement</t>
  </si>
  <si>
    <t>Instructed By:</t>
  </si>
  <si>
    <t>i2o pressure</t>
  </si>
  <si>
    <t>Suction Flow Rate</t>
  </si>
  <si>
    <t>Discharge  Flow Rate</t>
  </si>
  <si>
    <t>Total Production</t>
  </si>
  <si>
    <t>Hourly Production (1600mm)</t>
  </si>
  <si>
    <t>Reservoir Level A</t>
  </si>
  <si>
    <t>Reservoir Level B</t>
  </si>
  <si>
    <t>No of units in operation</t>
  </si>
  <si>
    <t>Motor Speed  (RPM)</t>
  </si>
  <si>
    <t>Power Consumption Meralco rdg</t>
  </si>
  <si>
    <t>Power Consumption ATS rdg (KWHr)</t>
  </si>
  <si>
    <t>Hourly Energy Consumption (KWHr)</t>
  </si>
  <si>
    <r>
      <t xml:space="preserve">Hourly KWHr per Production
</t>
    </r>
    <r>
      <rPr>
        <b/>
        <sz val="9"/>
        <rFont val="Calibri"/>
        <family val="2"/>
        <scheme val="minor"/>
      </rPr>
      <t>KWHr/ML</t>
    </r>
  </si>
  <si>
    <t>MOV 1 SP1</t>
  </si>
  <si>
    <t>MOV 2 SP2</t>
  </si>
  <si>
    <t>MOV 3 BP1</t>
  </si>
  <si>
    <t>MOV 4 BP2</t>
  </si>
  <si>
    <t>MOV 5 BP3</t>
  </si>
  <si>
    <t>Reservoir      Inlet        XCVI</t>
  </si>
  <si>
    <t>Totalizer Reading</t>
  </si>
  <si>
    <t>Reservoir  Hourly Refill         XCV4</t>
  </si>
  <si>
    <t>Chlorine Residual</t>
  </si>
  <si>
    <t>Hourly Remarks</t>
  </si>
  <si>
    <t>Details</t>
  </si>
  <si>
    <t>Code</t>
  </si>
  <si>
    <t>SOUTH BOOSTER OPERATION OPERATORS</t>
  </si>
  <si>
    <t>From</t>
  </si>
  <si>
    <t>To</t>
  </si>
  <si>
    <t>psi</t>
  </si>
  <si>
    <t>(m)</t>
  </si>
  <si>
    <t>SP1</t>
  </si>
  <si>
    <t>SP2</t>
  </si>
  <si>
    <t>BP1</t>
  </si>
  <si>
    <t>BP2</t>
  </si>
  <si>
    <t>BP3</t>
  </si>
  <si>
    <t>BP4</t>
  </si>
  <si>
    <t>BP5</t>
  </si>
  <si>
    <t>BP6</t>
  </si>
  <si>
    <t>DVO</t>
  </si>
  <si>
    <t>mg /l</t>
  </si>
  <si>
    <t>Automatic - i2O</t>
  </si>
  <si>
    <t>AI</t>
  </si>
  <si>
    <t>Automatic - Pressure Setting</t>
  </si>
  <si>
    <t>A.ONG</t>
  </si>
  <si>
    <t>N/A</t>
  </si>
  <si>
    <t>AP</t>
  </si>
  <si>
    <t>Manual Operation</t>
  </si>
  <si>
    <t>MO</t>
  </si>
  <si>
    <t>Scheduled Shutdown</t>
  </si>
  <si>
    <t>SS</t>
  </si>
  <si>
    <t>Start Up Error</t>
  </si>
  <si>
    <t>SU</t>
  </si>
  <si>
    <t>Shutdown Error</t>
  </si>
  <si>
    <t>SE</t>
  </si>
  <si>
    <t xml:space="preserve">A ONG </t>
  </si>
  <si>
    <t>Normal operation schedule</t>
  </si>
  <si>
    <t>Error - General</t>
  </si>
  <si>
    <t>E</t>
  </si>
  <si>
    <t>Power Interruption</t>
  </si>
  <si>
    <t>PI</t>
  </si>
  <si>
    <t>Water Interruption</t>
  </si>
  <si>
    <t>WI</t>
  </si>
  <si>
    <t>Equipment Maintenance</t>
  </si>
  <si>
    <t>EM</t>
  </si>
  <si>
    <t>UNITS</t>
  </si>
  <si>
    <t>PRESSURE</t>
  </si>
  <si>
    <t>Atmospheric Pressure</t>
  </si>
  <si>
    <t>Additional 3psi to normal target discharge pressure as request OF Engr. Edmundo Llagas Jr  (SPM)</t>
  </si>
  <si>
    <t>bar</t>
  </si>
  <si>
    <t>atm</t>
  </si>
  <si>
    <t>kPA</t>
  </si>
  <si>
    <t>Convert Pressure (Enter Unit and Value)</t>
  </si>
  <si>
    <t>A ONG</t>
  </si>
  <si>
    <t>FLOW</t>
  </si>
  <si>
    <t>TOTAL</t>
  </si>
  <si>
    <r>
      <t>m</t>
    </r>
    <r>
      <rPr>
        <vertAlign val="superscript"/>
        <sz val="9"/>
        <color theme="1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/hr</t>
    </r>
  </si>
  <si>
    <t>NOTABLE REMARKS FOR THE DAY :</t>
  </si>
  <si>
    <t>Liter/sec</t>
  </si>
  <si>
    <t>2B</t>
  </si>
  <si>
    <t xml:space="preserve"> </t>
  </si>
  <si>
    <t xml:space="preserve"> GLITTERS. SY</t>
  </si>
  <si>
    <t>FIDEL A. RAMOS</t>
  </si>
  <si>
    <t>Additional 3 psi to target discharge pressure from 12:01 am to 5am as per request of Engr. Frances Morla (SPM-South), due to shifting of WSR and Posadas Influence area.</t>
  </si>
  <si>
    <t>Target Discharge Pressure set to 66psi @ 12:01 am as per request of Engr. Frances Morla (SPM-South)</t>
  </si>
  <si>
    <t>XCV1 - INCREASE OPENING TO (45%) @ 12:01 AM FOR REFILLING</t>
  </si>
  <si>
    <t>ALEX CABREROS</t>
  </si>
  <si>
    <t>JIMENEZ GALINATO</t>
  </si>
  <si>
    <t>XCV1 - INCREASE OPENING TO (50%) @ 12:01 AM FOR REFILLING</t>
  </si>
  <si>
    <t xml:space="preserve">XCV1 CLOSED @ 3:50 AM,WATER  ELEVATION  (9.5M) </t>
  </si>
  <si>
    <t>3B+1S</t>
  </si>
  <si>
    <t>BP2 - STARTED @ 6:00AM TO MEET 83 PSI TARGET DISCHARGE PRESSURE</t>
  </si>
  <si>
    <t>SP2 - STARTED @ 6:01 AM TO MEET 83 PSI TARGET DISCHARGE PRESSURE</t>
  </si>
  <si>
    <t>SP2 - STARTED @ 6:22 AM TO MEET 83 PSI TARGET DISCHARGE PRESSURE</t>
  </si>
  <si>
    <t>Additional 3 psi to target discharge pressure from 12:01 PM to 5am (JUNE 2, 2015) as per request of Engr. Frances Morla (SPM-South), due to shifting of WSR and Posadas Influence area.</t>
  </si>
  <si>
    <t>TARGET DISCHARGE PRESSURE SET TO 75 PSI @ 5:01 AM TO 6:01 AM AS PER SCHEDULE</t>
  </si>
  <si>
    <t>TARGET DISCHARGE PRESSURE SET TO  83 PSI @ 6:01 AM TO 12:01 PM AS PER SCHEDULE</t>
  </si>
  <si>
    <t>TARGET DISCHARGE PRESSURE SET TO 78 PSI @ 5:01 PM TO 7:01PM AS PER SCHEDULE</t>
  </si>
  <si>
    <t>TARGET DISCHARGE PRESSURE SET TO 76 PSI @ 7:01 PM TO 10:01 PM AS PER SCHEDULE</t>
  </si>
  <si>
    <t>2B+1S</t>
  </si>
  <si>
    <t>TARGET DISCHARGE PRESSURE SET TO  81 PSI @ 12:01 PM TO 5:01 PM AS PER SCHEDULE</t>
  </si>
  <si>
    <t>TARGET DISCHARGE PRESSURE SET TO 66 PSI @ 10:01 PM TO 12:01 PM AS PER SCHEDULE</t>
  </si>
  <si>
    <t>XCV1 -OPENED @ 10:01 PM (40%)</t>
  </si>
  <si>
    <t>SP2 - STOPPED @ 10:00 PM DUE TO EXCESS CAPACITY</t>
  </si>
  <si>
    <t>ALEXANDER CABREROS</t>
  </si>
  <si>
    <t xml:space="preserve">XCV1 CLOSED @ 3:40 AM,WATER  ELEVATION  (9.5M) </t>
  </si>
  <si>
    <t>Additional 3 psi to target discharge pressure from 12:01 PM to 5am (JUNE 3, 2015) as per request of Engr. Frances Morla (SPM-South), due to shifting of WSR and Posadas Influence area.</t>
  </si>
  <si>
    <t>BP2 - STOPPED @ 8:01 PM DUE TO EXCESS CAPACITY</t>
  </si>
  <si>
    <t>XCV1 -OPENED @ 10:01 PM (35%)</t>
  </si>
  <si>
    <t>XCV1 - INCREASE OPENING TO (46%) @ 12:01 AM FOR REFILLING</t>
  </si>
  <si>
    <t xml:space="preserve">XCV1 CLOSED @ 5:00 AM,WATER  ELEVATION  (9.5M) </t>
  </si>
  <si>
    <t>WATER SAMPLING / CENTRAL LAB. Res. Chl. 1.03 mg/l BY MR.ED BELTRAN</t>
  </si>
  <si>
    <t>Additional 3 psi to target discharge pressure from 12:01 PM to 5am (JUNE 4, 2015) as per request of Engr. Frances Morla (SPM-South), due to shifting of WSR and Posadas Influence area.</t>
  </si>
  <si>
    <t>F.A.RAMOS / P.CINCO</t>
  </si>
  <si>
    <t>F.A.RAMSO / P.CINCO</t>
  </si>
  <si>
    <t>F.A.RAMSO / R.DIGNUN</t>
  </si>
  <si>
    <t>CONDUCTED SITE INSPECTION AND DELIVERED THE OFFICE SUPPLIES SIR ERNESTO PASCUA AND SIR ARTURO TRINIDAD ARRIVED @ 4:05PM</t>
  </si>
  <si>
    <t>Additional 3 psi to target discharge pressure from 12:01 PM to 5am (JUNE 6, 2015) as per request of Engr. Frances Morla (SPM-South), due to shifting of WSR and Posadas Influence area.</t>
  </si>
  <si>
    <t>SP2 - STARTED @ 7:01 AM TO MEET 83 PSI TARGET DISCHARGE PRESSURE</t>
  </si>
  <si>
    <t>3B</t>
  </si>
  <si>
    <t>Additional 3 psi to target discharge pressure from 12:01 PM to 5am (JUNE 7, 2015) as per request of Engr. Frances Morla (SPM-South), due to shifting of WSR and Posadas Influence area.</t>
  </si>
  <si>
    <t>MR. MARK PAVIA, PAUL CRUZ, DENNIS,ALFREDD, RAYMOND OF EXPONENT (ICONTROL TECH, ELECTRICAL AND INDUSTRIAL SERVICES) REPLACE CPU AND MONITOR OF SCADA PC./ INSTALATION OF SCADA</t>
  </si>
  <si>
    <t>BP2 - STARTED @ 6:01AM TO MEET 83 PSI TARGET DISCHARGE PRESSURE</t>
  </si>
  <si>
    <t>SP2 - STARTED @ 7:23 AM TO MEET 83 PSI TARGET DISCHARGE PRESSURE</t>
  </si>
  <si>
    <t>BP2 - STOPPED @ 9:01 PM DUE TO EXCESS CAPACITY</t>
  </si>
  <si>
    <t>SP2 - STOPPED @ 10:01 PM DUE TO EXCESS CAPACITY</t>
  </si>
  <si>
    <t>XCV1 -OPENED @ 10:01 PM (45%)</t>
  </si>
  <si>
    <t>Additional 3 psi to target discharge pressure from 12:01 PM to 5am (JUNE 8, 2015) as per request of Engr. Frances Morla (SPM-South), due to shifting of WSR and Posadas Influence area.</t>
  </si>
  <si>
    <t>XCV1 - INCREASE OPENING TO (55%) @ 12:01 AM FOR REFILLING</t>
  </si>
  <si>
    <t xml:space="preserve">XCV1 CLOSED @ 4:15 AM,WATER  ELEVATION  (9.5M) </t>
  </si>
  <si>
    <t>SP2 - STARTED @ 6:13 AM TO MEET 83 PSI TARGET DISCHARGE PRESSURE</t>
  </si>
  <si>
    <t>WATER SAMPLING / CENTRAL LAB. Res. Chl. 1.12 mg/l BY MR.ED BELTRAN</t>
  </si>
  <si>
    <t>Additional 3 psi to target discharge pressure from 12:01 PM to 5am (JUNE 9, 2015) as per request of Engr. Frances Morla (SPM-South), due to shifting of WSR and Posadas Influence area.</t>
  </si>
  <si>
    <t>GENSET 1&amp;2 WARM UP EXERCISE W/O LOAD FOR 10MINS ONLY, FUEL CONSUMPTION = 13LITERS / FUEL STOCKS = 10,735 LITERS</t>
  </si>
  <si>
    <t>BP3 - STOPPED @ 10:28 PM / BP3 - RESTART @ 10:50 PM</t>
  </si>
  <si>
    <t>BP2 - STARTED @ 10:30 PM / BP2 - STOPPED @ 11:55 PM</t>
  </si>
  <si>
    <t>ALEX VILLACORTE AND HER TEAM MAINTENANCE INSPECTION THE CHECK VALVE OF BP3</t>
  </si>
  <si>
    <t xml:space="preserve">XCV1 CLOSED @ 4:20 AM,WATER  ELEVATION  (9.5M) </t>
  </si>
  <si>
    <t>MR. ARTURO TRINIDAD AND MAINTENANCE TEAM ARRIVE @ 9:00AM INSPECT AND CHEACK THE LEAK FROM GENSET FLOWMETERS</t>
  </si>
  <si>
    <t>MR. RUDY, ALAN, QUAMAO ALBERT OF MAKATI FOUNDARY ARRIVE @ 9:20AM TO MEASURE THE ADAPTER REJUCER OF BP4(NEW BOOSTER)</t>
  </si>
  <si>
    <t>MR. SAMUEL AND ACOSTA OF MAINTENANCE TEAM ARRIVE @ 12:30PM TO PICK UP THE WOOD</t>
  </si>
  <si>
    <t>Additional 3 psi to target discharge pressure from 12:01 PM to 5am (JUNE 10, 2015) as per request of Engr. Frances Morla (SPM-South), due to shifting of WSR and Posadas Influence area.</t>
  </si>
  <si>
    <t>MR. RUDY, ANDREW AND ANG GONZALO,  OF MAKATI FOUNDARY ARRIVE @ 3:50PM TO MEASURE THE ADAPTER REJUCER OF BP4(NEW BOOSTER)</t>
  </si>
  <si>
    <t>XCV1 -OPENED @ 10:01 PM (50%)</t>
  </si>
  <si>
    <t>XCV1 -OPENED @ 10:01 PM (51%)</t>
  </si>
  <si>
    <t>XCV1 - INCREASE OPENING TO (65%) @ 12:01 AM FOR REFILLING</t>
  </si>
  <si>
    <t>Additional 3 psi to target discharge pressure from 12:01 PM to 5am (JUNE 11, 2015) as per request of Engr. Frances Morla (SPM-South), due to shifting of WSR and Posadas Influence area.</t>
  </si>
  <si>
    <t>XCV1 -OPENED @ 10:01 PM (55%)</t>
  </si>
  <si>
    <t>XCV1 - INCREASE OPENING TO (70%) @ 12:01 AM FOR REFILLING</t>
  </si>
  <si>
    <t>Additional 3 psi to target discharge pressure from 12:01 PM to 5am (JUNE 12, 2015) as per request of Engr. Frances Morla (SPM-South), due to shifting of WSR and Posadas Influence area.</t>
  </si>
  <si>
    <t>BP1 - STARTED @ 9:29 PM / BP1 - STOPPED @ 10:56 PM</t>
  </si>
  <si>
    <t>BP2 - STARTED @ 9:28 PM / STOPPED @ 2:10AM</t>
  </si>
  <si>
    <t>BP3 - STOPPED @ 11:01 PM / RE-STARTED @ 2:11AM</t>
  </si>
  <si>
    <t>SP2 - STARTED @ 6:37 AM TO MEET 83 PSI TARGET DISCHARGE PRESSURE</t>
  </si>
  <si>
    <t>Additional 3 psi to target discharge pressure from 12:01 PM to 5am (JUNE 13, 2015) as per request of Engr. Frances Morla (SPM-South), due to shifting of WSR and Posadas Influence area.</t>
  </si>
  <si>
    <t>monthly preventive maintenance of all units.</t>
  </si>
  <si>
    <t>Additional 3 psi to target discharge pressure from 12:01 PM to 5am (JUNE 14, 2015) as per request of Engr. Frances Morla (SPM-South), due to shifting of WSR and Posadas Influence area.</t>
  </si>
  <si>
    <t>SP2 - STARTED @ 7:16 AM TO MEET 83 PSI TARGET DISCHARGE PRESSURE</t>
  </si>
  <si>
    <t>Additional 3 psi to target discharge pressure from 12:01 PM to 5am (JUNE 15, 2015) as per request of Engr. Frances Morla (SPM-South), due to shifting of WSR and Posadas Influence area.</t>
  </si>
  <si>
    <t>BP2 - STOPPED @ 7:01 PM DUE TO EXCESS CAPACITY</t>
  </si>
  <si>
    <t>F.A.RAMOS / A.DELOS ANGELES</t>
  </si>
  <si>
    <t xml:space="preserve">XCV1 CLOSED @ 4:46 AM,WATER  ELEVATION  (9.5M) </t>
  </si>
  <si>
    <t>Additional 3 psi to target discharge pressure from 12:01 PM to 5am (JUNE 16, 2015) as per request of Engr. Frances Morla (SPM-South), due to shifting of WSR and Posadas Influence area.</t>
  </si>
  <si>
    <t xml:space="preserve">XCV1 CLOSED @ 4:39 AM,WATER  ELEVATION  (8.5M) </t>
  </si>
  <si>
    <t>BP2 - STARTED @ 5:01AM TO MEET 75 PSI TARGET DISCHARGE PRESSURE</t>
  </si>
  <si>
    <t>Target Discharge Pressure set to 70psi @ 12:01 am as per request of Engr. Frances Morla (SPM-South)</t>
  </si>
  <si>
    <t>GENSET 1&amp;2 WARM UP EXERCISE W/O LOAD FOR 10MINS ONLY, FUEL CONSUMPTION = 13LITERS / FUEL STOCKS = 10,721 LITERS</t>
  </si>
  <si>
    <t>Additional 3 psi to target discharge pressure from 12:01 PM to 5am (JUNE 17, 2015) as per request of Engr. Frances Morla (SPM-South), due to shifting of WSR and Posadas Influence area.</t>
  </si>
  <si>
    <t>XCV4 -OPENED @ 4:40AM / CLOSED @ 5:40 AM (9.5M)</t>
  </si>
  <si>
    <t>BP2 - STOPPED @ 8:00 PM DUE TO EXCESS CAPACITY</t>
  </si>
  <si>
    <t xml:space="preserve">XCV1 CLOSED @ 3:56 AM,WATER  ELEVATION  (7.5M) </t>
  </si>
  <si>
    <t>XCV4 -OPENED @ 4:00AM / CLOSED @ 5:40 AM (9.5M)</t>
  </si>
  <si>
    <t>Additional 3 psi to target discharge pressure from 12:01 PM to 5am (JUNE 18, 2015) as per request of Engr. Frances Morla (SPM-South), due to shifting of WSR and Posadas Influence area.</t>
  </si>
  <si>
    <t>TARGET DISCHARGE PRESSURE SET TO 70 PSI @ 10:01 PM TO 12:01 PM AS PER SCHEDULE</t>
  </si>
  <si>
    <t>XCV1 -OPENED @ 10:01 PM (65%)</t>
  </si>
  <si>
    <t>XCV1 - INCREASE OPENING TO (75%) @ 12:01 AM FOR REFILLING</t>
  </si>
  <si>
    <t>Additional 3 psi to target discharge pressure from 12:01 PM to 5am (JUNE 19, 2015) as per request of Engr. Frances Morla (SPM-South), due to shifting of WSR and Posadas Influence area.</t>
  </si>
  <si>
    <t xml:space="preserve">XCV1 CLOSED @ 5:35 AM,WATER  ELEVATION  (9.5M) </t>
  </si>
  <si>
    <t>Additional 3 psi to target discharge pressure from 12:01 PM to 5am (JUNE 20, 2015) as per request of Engr. Frances Morla (SPM-South), due to shifting of WSR and Posadas Influence area.</t>
  </si>
  <si>
    <t>XCV1 -OPENED @ 10:01 PM (70%)</t>
  </si>
  <si>
    <t xml:space="preserve">XCV1 CLOSED @ 4:50 AM,WATER  ELEVATION  (9.5M) </t>
  </si>
  <si>
    <t>SP2 - STARTED @ 6:34 AM TO MEET 83 PSI TARGET DISCHARGE PRESSURE</t>
  </si>
  <si>
    <t>Additional 3 psi to target discharge pressure from 12:01 PM to 5am (JUNE 21, 2015) as per request of Engr. Frances Morla (SPM-South), due to shifting of WSR and Posadas Influence area.</t>
  </si>
  <si>
    <t xml:space="preserve">XCV1 CLOSED @ 4:36 AM,WATER  ELEVATION  (9.5M) </t>
  </si>
  <si>
    <t>Additional 3 psi to target discharge pressure from 12:01 PM to 5am (JUNE 22, 2015) as per request of Engr. Frances Morla (SPM-South), due to shifting of WSR and Posadas Influence area.</t>
  </si>
  <si>
    <t>SP2 - STARTED @ 8:01 AM TO MEET 83 PSI TARGET DISCHARGE PRESSURE</t>
  </si>
  <si>
    <t xml:space="preserve">XCV1 CLOSED @ 3:46 AM,WATER  ELEVATION  (9.5M) </t>
  </si>
  <si>
    <t>GLITTERS SY/ ANDRO MIRAFLOR</t>
  </si>
  <si>
    <t>BP2 - STARTED @ 5:58AM TO MEET 83 PSI TARGET DISCHARGE PRESSURE</t>
  </si>
  <si>
    <t>Additional 3 psi to target discharge pressure from 12:01 PM to 5am (JUNE 23, 2015) as per request of Engr. Frances Morla (SPM-South), due to shifting of WSR and Posadas Influence area.</t>
  </si>
  <si>
    <t xml:space="preserve">XCV1 CLOSED @ 4:14 AM,WATER  ELEVATION  (9.5M) </t>
  </si>
  <si>
    <t>SP2 - STARTED @ 6:11 AM TO MEET 83 PSI TARGET DISCHARGE PRESSURE</t>
  </si>
  <si>
    <t>Additional 3 psi to target discharge pressure from 12:01 PM to 5am (JUNE 24, 2015) as per request of Engr. Frances Morla (SPM-South), due to shifting of WSR and Posadas Influence area.</t>
  </si>
  <si>
    <t xml:space="preserve">XCV1 CLOSED @ 3:44 AM,WATER  ELEVATION  (9.5M) </t>
  </si>
  <si>
    <t>SP2 - STARTED @ 6:05 AM TO MEET 83 PSI TARGET DISCHARGE PRESSURE</t>
  </si>
  <si>
    <t>Additional 3 psi to target discharge pressure from 12:01 PM to 5am (JUNE 25, 2015) as per request of Engr. Frances Morla (SPM-South), due to shifting of WSR and Posadas Influence area.</t>
  </si>
  <si>
    <t>XCV1 -OPENED @ 10:01 PM (60%)</t>
  </si>
  <si>
    <t>XCV4 -OPENED @ 5:01AM (7%) / CLOSED @ 5:46 AM (9.5M)</t>
  </si>
  <si>
    <t>BP2 - STARTED @ 5:30AM TO MEET 83 PSI TARGET DISCHARGE PRESSURE</t>
  </si>
  <si>
    <t>Additional 3 psi to target discharge pressure from 12:01 PM to 5am (JUNE 26, 2015) as per request of Engr. Frances Morla (SPM-South), due to shifting of WSR and Posadas Influence area.</t>
  </si>
  <si>
    <t xml:space="preserve">XCV1 CLOSED @ 4:03 AM,WATER  ELEVATION  (9.5M) </t>
  </si>
  <si>
    <t>SP2 - STARTED @ 6:20 AM TO MEET 83 PSI TARGET DISCHARGE PRESSURE</t>
  </si>
  <si>
    <t>Additional 3 psi to target discharge pressure from 12:01 PM to 5am (JUNE 27, 2015) as per request of Engr. Frances Morla (SPM-South), due to shifting of WSR and Posadas Influence area.</t>
  </si>
  <si>
    <t xml:space="preserve">XCV1 CLOSED @ 4:27 AM,WATER  ELEVATION  (9.5M) </t>
  </si>
  <si>
    <t>SP2 - STARTED @ 6:30 AM TO MEET 83 PSI TARGET DISCHARGE PRESSURE</t>
  </si>
  <si>
    <t>Additional 3 psi to target discharge pressure from 12:01 PM to 5am (JUNE 28, 2015) as per request of Engr. Frances Morla (SPM-South), due to shifting of WSR and Posadas Influence area.</t>
  </si>
  <si>
    <t>XCV1 - INCREASE OPENING TO (76%) @ 12:01 AM FOR REFILLING</t>
  </si>
  <si>
    <t>SP2 - STARTED @ 7:17 AM TO MEET 83 PSI TARGET DISCHARGE PRESSURE</t>
  </si>
  <si>
    <t>Additional 3 psi to target discharge pressure from 12:01 PM to 5am (JUNE 29, 2015) as per request of Engr. Frances Morla (SPM-South), due to shifting of WSR and Posadas Influence area.</t>
  </si>
  <si>
    <t>TARGET DISCHARGE PRESSURE SET TO 66PSI @ 10:01 PM TO 12:01 PM AS PER SCHEDULE</t>
  </si>
  <si>
    <t xml:space="preserve">XCV1 CLOSED @ 4:57 AM,WATER  ELEVATION  (9.5M) </t>
  </si>
  <si>
    <t>Additional 3 psi to target discharge pressure from 12:01 PM to 5am (JUNE 30, 2015) as per request of Engr. Frances Morla (SPM-South), due to shifting of WSR and Posadas Influence area.</t>
  </si>
  <si>
    <t>SP2 - STARTED @ 6:04 AM TO MEET 83 PSI TARGET DISCHARGE PRESSURE</t>
  </si>
  <si>
    <t>Additional 3 psi to target discharge pressure from 12:01 PM to 5am (JULY  01, 2015) as per request of Engr. Frances Morla (SPM-South), due to shifting of WSR and Posadas Influence area.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</si>
</sst>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m/d/yyyy;@"/>
    <numFmt numFmtId="165" formatCode="[$-3409]dddd\,\ mmmm\ dd\,\ yyyy;@"/>
    <numFmt numFmtId="166" formatCode="_(* #,##0_);_(* \(#,##0\);_(* &quot;-&quot;??_);_(@_)"/>
    <numFmt numFmtId="167" formatCode="0.0"/>
    <numFmt numFmtId="168" formatCode="#,##0.000_);\(#,##0.000\)"/>
    <numFmt numFmtId="169" formatCode="0.00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i/>
      <sz val="9"/>
      <color rgb="FFC00000"/>
      <name val="Calibri"/>
      <family val="2"/>
      <scheme val="minor"/>
    </font>
    <font>
      <sz val="10"/>
      <name val="Arial"/>
      <family val="2"/>
    </font>
    <font>
      <i/>
      <sz val="10"/>
      <color rgb="FFFF0000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i/>
      <sz val="10"/>
      <color rgb="FF0000FF"/>
      <name val="Calibri"/>
      <family val="2"/>
      <scheme val="minor"/>
    </font>
    <font>
      <b/>
      <i/>
      <sz val="10"/>
      <color rgb="FFC0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i/>
      <sz val="9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5B6B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26" fillId="0" borderId="0"/>
    <xf numFmtId="0" fontId="33" fillId="0" borderId="0" applyNumberFormat="0" applyFill="0" applyBorder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6" fillId="0" borderId="0" applyNumberFormat="0" applyFill="0" applyBorder="0" applyAlignment="0" applyProtection="0"/>
    <xf numFmtId="0" fontId="37" fillId="20" borderId="0" applyNumberFormat="0" applyBorder="0" applyAlignment="0" applyProtection="0"/>
    <xf numFmtId="0" fontId="38" fillId="21" borderId="0" applyNumberFormat="0" applyBorder="0" applyAlignment="0" applyProtection="0"/>
    <xf numFmtId="0" fontId="39" fillId="22" borderId="0" applyNumberFormat="0" applyBorder="0" applyAlignment="0" applyProtection="0"/>
    <xf numFmtId="0" fontId="40" fillId="23" borderId="16" applyNumberFormat="0" applyAlignment="0" applyProtection="0"/>
    <xf numFmtId="0" fontId="41" fillId="24" borderId="17" applyNumberFormat="0" applyAlignment="0" applyProtection="0"/>
    <xf numFmtId="0" fontId="42" fillId="24" borderId="16" applyNumberFormat="0" applyAlignment="0" applyProtection="0"/>
    <xf numFmtId="0" fontId="43" fillId="0" borderId="18" applyNumberFormat="0" applyFill="0" applyAlignment="0" applyProtection="0"/>
    <xf numFmtId="0" fontId="44" fillId="25" borderId="19" applyNumberFormat="0" applyAlignment="0" applyProtection="0"/>
    <xf numFmtId="0" fontId="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" fillId="0" borderId="21" applyNumberFormat="0" applyFill="0" applyAlignment="0" applyProtection="0"/>
    <xf numFmtId="0" fontId="4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6" fillId="30" borderId="0" applyNumberFormat="0" applyBorder="0" applyAlignment="0" applyProtection="0"/>
    <xf numFmtId="0" fontId="4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6" fillId="34" borderId="0" applyNumberFormat="0" applyBorder="0" applyAlignment="0" applyProtection="0"/>
    <xf numFmtId="0" fontId="46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6" fillId="38" borderId="0" applyNumberFormat="0" applyBorder="0" applyAlignment="0" applyProtection="0"/>
    <xf numFmtId="0" fontId="46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46" fillId="42" borderId="0" applyNumberFormat="0" applyBorder="0" applyAlignment="0" applyProtection="0"/>
    <xf numFmtId="0" fontId="46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46" fillId="50" borderId="0" applyNumberFormat="0" applyBorder="0" applyAlignment="0" applyProtection="0"/>
    <xf numFmtId="0" fontId="48" fillId="0" borderId="0"/>
    <xf numFmtId="0" fontId="26" fillId="0" borderId="0"/>
    <xf numFmtId="0" fontId="26" fillId="0" borderId="0"/>
    <xf numFmtId="0" fontId="26" fillId="0" borderId="0"/>
    <xf numFmtId="0" fontId="47" fillId="26" borderId="20" applyNumberFormat="0" applyFont="0" applyAlignment="0" applyProtection="0"/>
    <xf numFmtId="0" fontId="26" fillId="0" borderId="0"/>
    <xf numFmtId="43" fontId="1" fillId="0" borderId="0" applyFont="0" applyFill="0" applyBorder="0" applyAlignment="0" applyProtection="0"/>
    <xf numFmtId="0" fontId="1" fillId="0" borderId="0"/>
    <xf numFmtId="43" fontId="49" fillId="0" borderId="0" applyFont="0" applyFill="0" applyBorder="0" applyAlignment="0" applyProtection="0"/>
    <xf numFmtId="0" fontId="49" fillId="0" borderId="0"/>
    <xf numFmtId="43" fontId="26" fillId="0" borderId="0" applyFont="0" applyFill="0" applyBorder="0" applyAlignment="0" applyProtection="0"/>
    <xf numFmtId="0" fontId="26" fillId="0" borderId="0"/>
  </cellStyleXfs>
  <cellXfs count="294">
    <xf numFmtId="0" fontId="0" fillId="0" borderId="0" xfId="0"/>
    <xf numFmtId="0" fontId="4" fillId="0" borderId="0" xfId="0" applyFont="1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7" fillId="0" borderId="0" xfId="0" applyFont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13" fillId="0" borderId="0" xfId="0" applyFont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/>
    <xf numFmtId="0" fontId="10" fillId="0" borderId="0" xfId="0" applyFont="1" applyBorder="1" applyAlignment="1">
      <alignment vertical="center" wrapText="1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1" fillId="0" borderId="0" xfId="0" applyFont="1" applyBorder="1" applyAlignment="1"/>
    <xf numFmtId="0" fontId="11" fillId="0" borderId="0" xfId="0" applyFont="1" applyBorder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0" borderId="0" xfId="0" applyFont="1" applyAlignment="1"/>
    <xf numFmtId="166" fontId="6" fillId="4" borderId="1" xfId="1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6" fillId="3" borderId="1" xfId="0" applyFont="1" applyFill="1" applyBorder="1" applyAlignment="1" applyProtection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/>
      <protection hidden="1"/>
    </xf>
    <xf numFmtId="18" fontId="5" fillId="8" borderId="1" xfId="0" applyNumberFormat="1" applyFont="1" applyFill="1" applyBorder="1" applyAlignment="1">
      <alignment horizontal="center" vertical="center"/>
    </xf>
    <xf numFmtId="167" fontId="5" fillId="5" borderId="1" xfId="0" applyNumberFormat="1" applyFont="1" applyFill="1" applyBorder="1" applyAlignment="1">
      <alignment horizontal="center" vertical="center"/>
    </xf>
    <xf numFmtId="167" fontId="18" fillId="11" borderId="1" xfId="0" applyNumberFormat="1" applyFont="1" applyFill="1" applyBorder="1" applyAlignment="1" applyProtection="1">
      <alignment horizontal="center" vertical="center"/>
    </xf>
    <xf numFmtId="167" fontId="19" fillId="11" borderId="1" xfId="0" applyNumberFormat="1" applyFont="1" applyFill="1" applyBorder="1" applyAlignment="1" applyProtection="1">
      <alignment horizontal="center" vertical="center"/>
    </xf>
    <xf numFmtId="167" fontId="5" fillId="12" borderId="1" xfId="0" applyNumberFormat="1" applyFont="1" applyFill="1" applyBorder="1" applyAlignment="1" applyProtection="1">
      <alignment horizontal="center" vertical="center"/>
    </xf>
    <xf numFmtId="167" fontId="5" fillId="12" borderId="1" xfId="0" applyNumberFormat="1" applyFont="1" applyFill="1" applyBorder="1" applyAlignment="1">
      <alignment horizontal="center" vertical="center"/>
    </xf>
    <xf numFmtId="1" fontId="20" fillId="7" borderId="1" xfId="0" applyNumberFormat="1" applyFont="1" applyFill="1" applyBorder="1" applyAlignment="1">
      <alignment horizontal="center" vertical="center"/>
    </xf>
    <xf numFmtId="168" fontId="5" fillId="13" borderId="1" xfId="1" applyNumberFormat="1" applyFont="1" applyFill="1" applyBorder="1" applyAlignment="1">
      <alignment horizontal="center" vertical="center"/>
    </xf>
    <xf numFmtId="0" fontId="5" fillId="5" borderId="1" xfId="2" applyNumberFormat="1" applyFont="1" applyFill="1" applyBorder="1" applyAlignment="1">
      <alignment horizontal="center" vertical="center" wrapText="1"/>
    </xf>
    <xf numFmtId="0" fontId="20" fillId="14" borderId="1" xfId="0" applyFont="1" applyFill="1" applyBorder="1" applyAlignment="1">
      <alignment horizontal="center" vertical="center"/>
    </xf>
    <xf numFmtId="43" fontId="20" fillId="14" borderId="1" xfId="0" applyNumberFormat="1" applyFont="1" applyFill="1" applyBorder="1" applyAlignment="1">
      <alignment horizontal="center" vertical="center"/>
    </xf>
    <xf numFmtId="0" fontId="0" fillId="1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2" fontId="0" fillId="16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6" fillId="0" borderId="0" xfId="0" applyFont="1"/>
    <xf numFmtId="0" fontId="6" fillId="6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0" fillId="6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7" fontId="5" fillId="12" borderId="2" xfId="0" applyNumberFormat="1" applyFont="1" applyFill="1" applyBorder="1" applyAlignment="1">
      <alignment horizontal="center" vertical="center"/>
    </xf>
    <xf numFmtId="0" fontId="5" fillId="6" borderId="1" xfId="0" applyFont="1" applyFill="1" applyBorder="1"/>
    <xf numFmtId="167" fontId="12" fillId="6" borderId="1" xfId="0" applyNumberFormat="1" applyFont="1" applyFill="1" applyBorder="1" applyAlignment="1">
      <alignment horizontal="center" vertical="center"/>
    </xf>
    <xf numFmtId="167" fontId="12" fillId="6" borderId="1" xfId="0" applyNumberFormat="1" applyFont="1" applyFill="1" applyBorder="1" applyAlignment="1">
      <alignment vertical="center"/>
    </xf>
    <xf numFmtId="166" fontId="22" fillId="14" borderId="1" xfId="1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166" fontId="12" fillId="14" borderId="1" xfId="1" applyNumberFormat="1" applyFont="1" applyFill="1" applyBorder="1" applyAlignment="1">
      <alignment horizontal="center" vertical="center"/>
    </xf>
    <xf numFmtId="43" fontId="12" fillId="14" borderId="1" xfId="1" applyNumberFormat="1" applyFont="1" applyFill="1" applyBorder="1" applyAlignment="1">
      <alignment horizontal="center" vertical="center"/>
    </xf>
    <xf numFmtId="0" fontId="0" fillId="6" borderId="1" xfId="0" applyFill="1" applyBorder="1"/>
    <xf numFmtId="1" fontId="0" fillId="6" borderId="3" xfId="0" applyNumberFormat="1" applyFill="1" applyBorder="1" applyAlignment="1">
      <alignment horizontal="center"/>
    </xf>
    <xf numFmtId="1" fontId="23" fillId="18" borderId="1" xfId="0" applyNumberFormat="1" applyFont="1" applyFill="1" applyBorder="1" applyAlignment="1"/>
    <xf numFmtId="0" fontId="5" fillId="2" borderId="1" xfId="0" applyFont="1" applyFill="1" applyBorder="1" applyAlignment="1">
      <alignment horizontal="left" vertical="center"/>
    </xf>
    <xf numFmtId="0" fontId="5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 vertical="center"/>
    </xf>
    <xf numFmtId="43" fontId="6" fillId="19" borderId="0" xfId="1" applyFont="1" applyFill="1" applyBorder="1" applyAlignment="1">
      <alignment horizontal="center"/>
    </xf>
    <xf numFmtId="0" fontId="32" fillId="0" borderId="11" xfId="0" applyFont="1" applyFill="1" applyBorder="1" applyAlignment="1"/>
    <xf numFmtId="0" fontId="27" fillId="19" borderId="0" xfId="0" applyFont="1" applyFill="1" applyBorder="1" applyAlignment="1"/>
    <xf numFmtId="0" fontId="50" fillId="2" borderId="1" xfId="0" applyFont="1" applyFill="1" applyBorder="1" applyAlignment="1">
      <alignment horizontal="center" vertical="center"/>
    </xf>
    <xf numFmtId="0" fontId="28" fillId="0" borderId="11" xfId="0" applyFont="1" applyBorder="1"/>
    <xf numFmtId="0" fontId="27" fillId="19" borderId="11" xfId="4" applyFont="1" applyFill="1" applyBorder="1" applyAlignment="1">
      <alignment horizontal="left"/>
    </xf>
    <xf numFmtId="0" fontId="5" fillId="0" borderId="11" xfId="0" applyFont="1" applyBorder="1"/>
    <xf numFmtId="0" fontId="51" fillId="0" borderId="11" xfId="0" applyFont="1" applyBorder="1"/>
    <xf numFmtId="0" fontId="29" fillId="19" borderId="3" xfId="4" applyFont="1" applyFill="1" applyBorder="1" applyAlignment="1">
      <alignment horizontal="left"/>
    </xf>
    <xf numFmtId="0" fontId="27" fillId="19" borderId="11" xfId="0" applyFont="1" applyFill="1" applyBorder="1" applyAlignment="1"/>
    <xf numFmtId="1" fontId="5" fillId="17" borderId="1" xfId="0" applyNumberFormat="1" applyFont="1" applyFill="1" applyBorder="1" applyAlignment="1">
      <alignment horizontal="center" vertical="center"/>
    </xf>
    <xf numFmtId="0" fontId="31" fillId="19" borderId="11" xfId="4" applyFont="1" applyFill="1" applyBorder="1" applyAlignment="1">
      <alignment horizontal="left"/>
    </xf>
    <xf numFmtId="0" fontId="28" fillId="0" borderId="11" xfId="0" applyFont="1" applyFill="1" applyBorder="1" applyAlignment="1" applyProtection="1"/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5" fillId="6" borderId="2" xfId="0" applyFont="1" applyFill="1" applyBorder="1"/>
    <xf numFmtId="0" fontId="5" fillId="6" borderId="4" xfId="0" applyFont="1" applyFill="1" applyBorder="1"/>
    <xf numFmtId="167" fontId="5" fillId="6" borderId="2" xfId="0" applyNumberFormat="1" applyFont="1" applyFill="1" applyBorder="1"/>
    <xf numFmtId="167" fontId="5" fillId="6" borderId="3" xfId="0" applyNumberFormat="1" applyFont="1" applyFill="1" applyBorder="1"/>
    <xf numFmtId="167" fontId="5" fillId="6" borderId="4" xfId="0" applyNumberFormat="1" applyFont="1" applyFill="1" applyBorder="1"/>
    <xf numFmtId="0" fontId="0" fillId="0" borderId="0" xfId="0"/>
    <xf numFmtId="9" fontId="5" fillId="5" borderId="1" xfId="2" applyFont="1" applyFill="1" applyBorder="1" applyAlignment="1">
      <alignment horizontal="center" vertical="center" wrapText="1"/>
    </xf>
    <xf numFmtId="0" fontId="5" fillId="0" borderId="0" xfId="0" applyFont="1"/>
    <xf numFmtId="1" fontId="5" fillId="10" borderId="1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/>
    <xf numFmtId="9" fontId="25" fillId="0" borderId="0" xfId="2" applyFont="1" applyFill="1" applyBorder="1" applyAlignment="1"/>
    <xf numFmtId="9" fontId="25" fillId="0" borderId="0" xfId="2" applyFont="1" applyFill="1" applyBorder="1" applyAlignment="1">
      <alignment wrapText="1"/>
    </xf>
    <xf numFmtId="0" fontId="31" fillId="19" borderId="3" xfId="4" applyFont="1" applyFill="1" applyBorder="1" applyAlignment="1">
      <alignment horizontal="left"/>
    </xf>
    <xf numFmtId="0" fontId="28" fillId="19" borderId="11" xfId="4" applyFont="1" applyFill="1" applyBorder="1" applyAlignment="1">
      <alignment horizontal="left"/>
    </xf>
    <xf numFmtId="0" fontId="29" fillId="19" borderId="11" xfId="0" applyFont="1" applyFill="1" applyBorder="1" applyAlignment="1">
      <alignment horizontal="left"/>
    </xf>
    <xf numFmtId="0" fontId="28" fillId="19" borderId="3" xfId="4" applyFont="1" applyFill="1" applyBorder="1" applyAlignment="1">
      <alignment horizontal="left"/>
    </xf>
    <xf numFmtId="0" fontId="30" fillId="0" borderId="3" xfId="0" applyFont="1" applyFill="1" applyBorder="1" applyAlignment="1"/>
    <xf numFmtId="0" fontId="30" fillId="0" borderId="11" xfId="0" applyFont="1" applyFill="1" applyBorder="1" applyAlignment="1"/>
    <xf numFmtId="0" fontId="29" fillId="19" borderId="11" xfId="4" applyFont="1" applyFill="1" applyBorder="1" applyAlignment="1">
      <alignment horizontal="left"/>
    </xf>
    <xf numFmtId="0" fontId="27" fillId="19" borderId="3" xfId="4" applyFont="1" applyFill="1" applyBorder="1" applyAlignment="1">
      <alignment horizontal="left"/>
    </xf>
    <xf numFmtId="0" fontId="31" fillId="19" borderId="11" xfId="0" applyFont="1" applyFill="1" applyBorder="1" applyAlignment="1">
      <alignment horizontal="left"/>
    </xf>
    <xf numFmtId="1" fontId="5" fillId="9" borderId="1" xfId="0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" fontId="5" fillId="5" borderId="1" xfId="2" applyNumberFormat="1" applyFont="1" applyFill="1" applyBorder="1" applyAlignment="1">
      <alignment horizontal="center" vertical="center" wrapText="1"/>
    </xf>
    <xf numFmtId="169" fontId="12" fillId="14" borderId="1" xfId="0" applyNumberFormat="1" applyFont="1" applyFill="1" applyBorder="1" applyAlignment="1">
      <alignment horizontal="center" vertical="center"/>
    </xf>
    <xf numFmtId="0" fontId="28" fillId="19" borderId="11" xfId="0" applyFont="1" applyFill="1" applyBorder="1" applyAlignment="1">
      <alignment horizontal="left"/>
    </xf>
    <xf numFmtId="0" fontId="52" fillId="0" borderId="0" xfId="0" applyFont="1" applyFill="1" applyBorder="1" applyAlignment="1" applyProtection="1"/>
    <xf numFmtId="0" fontId="28" fillId="19" borderId="0" xfId="4" applyFont="1" applyFill="1" applyBorder="1" applyAlignment="1">
      <alignment horizontal="left"/>
    </xf>
    <xf numFmtId="0" fontId="29" fillId="19" borderId="0" xfId="0" applyFont="1" applyFill="1" applyBorder="1" applyAlignment="1">
      <alignment horizontal="left"/>
    </xf>
    <xf numFmtId="0" fontId="20" fillId="0" borderId="0" xfId="0" applyFont="1" applyFill="1" applyBorder="1" applyAlignment="1" applyProtection="1"/>
    <xf numFmtId="0" fontId="28" fillId="19" borderId="0" xfId="4" applyFont="1" applyFill="1" applyBorder="1" applyAlignment="1"/>
    <xf numFmtId="0" fontId="0" fillId="0" borderId="0" xfId="0" applyBorder="1"/>
    <xf numFmtId="0" fontId="28" fillId="19" borderId="7" xfId="4" applyFont="1" applyFill="1" applyBorder="1" applyAlignment="1">
      <alignment horizontal="left"/>
    </xf>
    <xf numFmtId="0" fontId="30" fillId="0" borderId="0" xfId="0" applyFont="1" applyFill="1" applyBorder="1" applyAlignment="1"/>
    <xf numFmtId="0" fontId="32" fillId="0" borderId="0" xfId="0" applyFont="1" applyFill="1" applyBorder="1" applyAlignment="1"/>
    <xf numFmtId="0" fontId="27" fillId="19" borderId="0" xfId="4" applyFont="1" applyFill="1" applyBorder="1" applyAlignment="1">
      <alignment horizontal="left"/>
    </xf>
    <xf numFmtId="1" fontId="5" fillId="3" borderId="1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1" fontId="5" fillId="51" borderId="1" xfId="0" applyNumberFormat="1" applyFont="1" applyFill="1" applyBorder="1" applyAlignment="1">
      <alignment horizontal="center" vertical="center"/>
    </xf>
    <xf numFmtId="1" fontId="14" fillId="6" borderId="1" xfId="2" applyNumberFormat="1" applyFont="1" applyFill="1" applyBorder="1" applyAlignment="1">
      <alignment horizontal="center" vertical="center" wrapText="1"/>
    </xf>
    <xf numFmtId="1" fontId="23" fillId="18" borderId="1" xfId="0" applyNumberFormat="1" applyFont="1" applyFill="1" applyBorder="1" applyAlignment="1">
      <alignment horizontal="center"/>
    </xf>
    <xf numFmtId="0" fontId="29" fillId="0" borderId="11" xfId="4" applyFont="1" applyFill="1" applyBorder="1" applyAlignment="1">
      <alignment horizontal="left"/>
    </xf>
    <xf numFmtId="0" fontId="28" fillId="0" borderId="11" xfId="4" applyFont="1" applyFill="1" applyBorder="1" applyAlignment="1">
      <alignment horizontal="left"/>
    </xf>
    <xf numFmtId="0" fontId="29" fillId="0" borderId="11" xfId="0" applyFont="1" applyFill="1" applyBorder="1" applyAlignment="1">
      <alignment horizontal="left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29" fillId="51" borderId="3" xfId="4" applyFont="1" applyFill="1" applyBorder="1" applyAlignment="1">
      <alignment horizontal="left"/>
    </xf>
    <xf numFmtId="0" fontId="29" fillId="51" borderId="11" xfId="4" applyFont="1" applyFill="1" applyBorder="1" applyAlignment="1">
      <alignment horizontal="left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29" fillId="51" borderId="11" xfId="0" applyFont="1" applyFill="1" applyBorder="1" applyAlignment="1">
      <alignment horizontal="left"/>
    </xf>
    <xf numFmtId="0" fontId="30" fillId="51" borderId="11" xfId="0" applyFont="1" applyFill="1" applyBorder="1" applyAlignment="1"/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30" fillId="19" borderId="11" xfId="0" applyFont="1" applyFill="1" applyBorder="1" applyAlignment="1"/>
    <xf numFmtId="0" fontId="28" fillId="51" borderId="11" xfId="4" applyFont="1" applyFill="1" applyBorder="1" applyAlignment="1">
      <alignment horizontal="left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29" fillId="6" borderId="3" xfId="4" applyFont="1" applyFill="1" applyBorder="1" applyAlignment="1">
      <alignment horizontal="left"/>
    </xf>
    <xf numFmtId="0" fontId="29" fillId="6" borderId="11" xfId="4" applyFont="1" applyFill="1" applyBorder="1" applyAlignment="1">
      <alignment horizontal="left"/>
    </xf>
    <xf numFmtId="0" fontId="29" fillId="6" borderId="11" xfId="0" applyFont="1" applyFill="1" applyBorder="1" applyAlignment="1">
      <alignment horizontal="left"/>
    </xf>
    <xf numFmtId="0" fontId="28" fillId="51" borderId="3" xfId="4" applyFont="1" applyFill="1" applyBorder="1" applyAlignment="1">
      <alignment horizontal="left"/>
    </xf>
    <xf numFmtId="0" fontId="28" fillId="51" borderId="11" xfId="0" applyFont="1" applyFill="1" applyBorder="1" applyAlignment="1">
      <alignment horizontal="left"/>
    </xf>
    <xf numFmtId="0" fontId="28" fillId="6" borderId="11" xfId="4" applyFont="1" applyFill="1" applyBorder="1" applyAlignment="1">
      <alignment horizontal="left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1" fontId="5" fillId="5" borderId="22" xfId="2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" fontId="15" fillId="6" borderId="1" xfId="2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2" fillId="14" borderId="2" xfId="0" applyFont="1" applyFill="1" applyBorder="1" applyAlignment="1">
      <alignment horizontal="center" vertical="center"/>
    </xf>
    <xf numFmtId="0" fontId="12" fillId="14" borderId="3" xfId="0" applyFont="1" applyFill="1" applyBorder="1" applyAlignment="1">
      <alignment horizontal="center" vertical="center"/>
    </xf>
    <xf numFmtId="0" fontId="12" fillId="14" borderId="4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2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 wrapText="1"/>
    </xf>
    <xf numFmtId="0" fontId="6" fillId="6" borderId="4" xfId="0" applyNumberFormat="1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5" fillId="5" borderId="2" xfId="2" applyNumberFormat="1" applyFont="1" applyFill="1" applyBorder="1" applyAlignment="1">
      <alignment horizontal="center" vertical="center" wrapText="1"/>
    </xf>
    <xf numFmtId="0" fontId="5" fillId="5" borderId="4" xfId="2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/>
    </xf>
    <xf numFmtId="0" fontId="6" fillId="4" borderId="4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16" fillId="6" borderId="1" xfId="3" quotePrefix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65" fontId="6" fillId="4" borderId="2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15" fillId="5" borderId="2" xfId="0" applyNumberFormat="1" applyFont="1" applyFill="1" applyBorder="1" applyAlignment="1">
      <alignment horizontal="center" vertical="center"/>
    </xf>
    <xf numFmtId="0" fontId="15" fillId="5" borderId="4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6" fillId="2" borderId="4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</cellXfs>
  <cellStyles count="57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" xfId="1" builtinId="3"/>
    <cellStyle name="Comma 2" xfId="51"/>
    <cellStyle name="Comma 3" xfId="53"/>
    <cellStyle name="Comma 3 2" xfId="55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3" builtinId="8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50"/>
    <cellStyle name="Normal 2 2" xfId="48"/>
    <cellStyle name="Normal 2 3" xfId="45"/>
    <cellStyle name="Normal 2 4" xfId="52"/>
    <cellStyle name="Normal 2_JUNE 16-22" xfId="47"/>
    <cellStyle name="Normal 3" xfId="4"/>
    <cellStyle name="Normal 4" xfId="54"/>
    <cellStyle name="Normal 4 2" xfId="56"/>
    <cellStyle name="Normal 5" xfId="46"/>
    <cellStyle name="Note 2" xfId="49"/>
    <cellStyle name="Output" xfId="14" builtinId="21" customBuiltin="1"/>
    <cellStyle name="Percent" xfId="2" builtinId="5"/>
    <cellStyle name="Title" xfId="5" builtinId="15" customBuiltin="1"/>
    <cellStyle name="Total" xfId="20" builtinId="25" customBuiltin="1"/>
    <cellStyle name="Warning Text" xfId="18" builtinId="11" customBuiltin="1"/>
  </cellStyles>
  <dxfs count="962"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E5B9E0"/>
      <color rgb="FF0000FF"/>
      <color rgb="FFF2ACE0"/>
      <color rgb="FFD719B3"/>
      <color rgb="FFFF99FF"/>
      <color rgb="FF00FF00"/>
      <color rgb="FFFF0066"/>
      <color rgb="FFFF0000"/>
      <color rgb="FF05CBC2"/>
      <color rgb="FFAAF4F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42"/>
  <sheetViews>
    <sheetView showGridLines="0" zoomScaleNormal="100" workbookViewId="0">
      <selection activeCell="B52" sqref="B52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86" t="s">
        <v>126</v>
      </c>
      <c r="Q3" s="287"/>
      <c r="R3" s="287"/>
      <c r="S3" s="287"/>
      <c r="T3" s="287"/>
      <c r="U3" s="28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86" t="s">
        <v>131</v>
      </c>
      <c r="Q4" s="287"/>
      <c r="R4" s="287"/>
      <c r="S4" s="287"/>
      <c r="T4" s="287"/>
      <c r="U4" s="28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86" t="s">
        <v>131</v>
      </c>
      <c r="Q5" s="287"/>
      <c r="R5" s="287"/>
      <c r="S5" s="287"/>
      <c r="T5" s="287"/>
      <c r="U5" s="28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86" t="s">
        <v>6</v>
      </c>
      <c r="C6" s="288"/>
      <c r="D6" s="289" t="s">
        <v>7</v>
      </c>
      <c r="E6" s="290"/>
      <c r="F6" s="290"/>
      <c r="G6" s="290"/>
      <c r="H6" s="291"/>
      <c r="I6" s="102"/>
      <c r="J6" s="102"/>
      <c r="K6" s="142"/>
      <c r="L6" s="292">
        <v>41686</v>
      </c>
      <c r="M6" s="29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5" t="s">
        <v>8</v>
      </c>
      <c r="C7" s="276"/>
      <c r="D7" s="275" t="s">
        <v>9</v>
      </c>
      <c r="E7" s="277"/>
      <c r="F7" s="277"/>
      <c r="G7" s="276"/>
      <c r="H7" s="137" t="s">
        <v>10</v>
      </c>
      <c r="I7" s="138" t="s">
        <v>11</v>
      </c>
      <c r="J7" s="138" t="s">
        <v>12</v>
      </c>
      <c r="K7" s="138" t="s">
        <v>13</v>
      </c>
      <c r="L7" s="11"/>
      <c r="M7" s="11"/>
      <c r="N7" s="11"/>
      <c r="O7" s="137" t="s">
        <v>14</v>
      </c>
      <c r="P7" s="275" t="s">
        <v>15</v>
      </c>
      <c r="Q7" s="277"/>
      <c r="R7" s="277"/>
      <c r="S7" s="277"/>
      <c r="T7" s="276"/>
      <c r="U7" s="274" t="s">
        <v>16</v>
      </c>
      <c r="V7" s="274"/>
      <c r="W7" s="138" t="s">
        <v>17</v>
      </c>
      <c r="X7" s="275" t="s">
        <v>18</v>
      </c>
      <c r="Y7" s="276"/>
      <c r="Z7" s="275" t="s">
        <v>19</v>
      </c>
      <c r="AA7" s="276"/>
      <c r="AB7" s="275" t="s">
        <v>20</v>
      </c>
      <c r="AC7" s="276"/>
      <c r="AD7" s="275" t="s">
        <v>21</v>
      </c>
      <c r="AE7" s="276"/>
      <c r="AF7" s="138" t="s">
        <v>22</v>
      </c>
      <c r="AG7" s="138" t="s">
        <v>23</v>
      </c>
      <c r="AH7" s="138" t="s">
        <v>24</v>
      </c>
      <c r="AI7" s="138" t="s">
        <v>25</v>
      </c>
      <c r="AJ7" s="275" t="s">
        <v>26</v>
      </c>
      <c r="AK7" s="277"/>
      <c r="AL7" s="277"/>
      <c r="AM7" s="277"/>
      <c r="AN7" s="276"/>
      <c r="AO7" s="275" t="s">
        <v>27</v>
      </c>
      <c r="AP7" s="277"/>
      <c r="AQ7" s="276"/>
      <c r="AR7" s="138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78">
        <v>42156</v>
      </c>
      <c r="C8" s="279"/>
      <c r="D8" s="280" t="s">
        <v>29</v>
      </c>
      <c r="E8" s="281"/>
      <c r="F8" s="281"/>
      <c r="G8" s="282"/>
      <c r="H8" s="27"/>
      <c r="I8" s="280" t="s">
        <v>29</v>
      </c>
      <c r="J8" s="281"/>
      <c r="K8" s="28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3" t="s">
        <v>33</v>
      </c>
      <c r="V8" s="283"/>
      <c r="W8" s="29" t="s">
        <v>34</v>
      </c>
      <c r="X8" s="266">
        <v>0</v>
      </c>
      <c r="Y8" s="267"/>
      <c r="Z8" s="284" t="s">
        <v>35</v>
      </c>
      <c r="AA8" s="285"/>
      <c r="AB8" s="266">
        <v>1185</v>
      </c>
      <c r="AC8" s="267"/>
      <c r="AD8" s="268">
        <v>800</v>
      </c>
      <c r="AE8" s="269"/>
      <c r="AF8" s="27"/>
      <c r="AG8" s="29">
        <f>AG34-AG10</f>
        <v>26856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58" t="s">
        <v>39</v>
      </c>
      <c r="C9" s="258"/>
      <c r="D9" s="270" t="s">
        <v>40</v>
      </c>
      <c r="E9" s="271"/>
      <c r="F9" s="272" t="s">
        <v>41</v>
      </c>
      <c r="G9" s="271"/>
      <c r="H9" s="273" t="s">
        <v>42</v>
      </c>
      <c r="I9" s="258" t="s">
        <v>43</v>
      </c>
      <c r="J9" s="258"/>
      <c r="K9" s="258"/>
      <c r="L9" s="138" t="s">
        <v>44</v>
      </c>
      <c r="M9" s="274" t="s">
        <v>45</v>
      </c>
      <c r="N9" s="32" t="s">
        <v>46</v>
      </c>
      <c r="O9" s="264" t="s">
        <v>47</v>
      </c>
      <c r="P9" s="264" t="s">
        <v>48</v>
      </c>
      <c r="Q9" s="33" t="s">
        <v>49</v>
      </c>
      <c r="R9" s="252" t="s">
        <v>50</v>
      </c>
      <c r="S9" s="253"/>
      <c r="T9" s="254"/>
      <c r="U9" s="139" t="s">
        <v>51</v>
      </c>
      <c r="V9" s="139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41" t="s">
        <v>55</v>
      </c>
      <c r="AG9" s="141" t="s">
        <v>56</v>
      </c>
      <c r="AH9" s="247" t="s">
        <v>57</v>
      </c>
      <c r="AI9" s="262" t="s">
        <v>58</v>
      </c>
      <c r="AJ9" s="139" t="s">
        <v>59</v>
      </c>
      <c r="AK9" s="139" t="s">
        <v>60</v>
      </c>
      <c r="AL9" s="139" t="s">
        <v>61</v>
      </c>
      <c r="AM9" s="139" t="s">
        <v>62</v>
      </c>
      <c r="AN9" s="139" t="s">
        <v>63</v>
      </c>
      <c r="AO9" s="139" t="s">
        <v>64</v>
      </c>
      <c r="AP9" s="139" t="s">
        <v>65</v>
      </c>
      <c r="AQ9" s="264" t="s">
        <v>66</v>
      </c>
      <c r="AR9" s="139" t="s">
        <v>67</v>
      </c>
      <c r="AS9" s="24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39" t="s">
        <v>72</v>
      </c>
      <c r="C10" s="139" t="s">
        <v>73</v>
      </c>
      <c r="D10" s="139" t="s">
        <v>74</v>
      </c>
      <c r="E10" s="139" t="s">
        <v>75</v>
      </c>
      <c r="F10" s="139" t="s">
        <v>74</v>
      </c>
      <c r="G10" s="139" t="s">
        <v>75</v>
      </c>
      <c r="H10" s="273"/>
      <c r="I10" s="139" t="s">
        <v>75</v>
      </c>
      <c r="J10" s="139" t="s">
        <v>75</v>
      </c>
      <c r="K10" s="139" t="s">
        <v>75</v>
      </c>
      <c r="L10" s="27" t="s">
        <v>29</v>
      </c>
      <c r="M10" s="274"/>
      <c r="N10" s="27" t="s">
        <v>29</v>
      </c>
      <c r="O10" s="265"/>
      <c r="P10" s="265"/>
      <c r="Q10" s="143">
        <v>38774027</v>
      </c>
      <c r="R10" s="255"/>
      <c r="S10" s="256"/>
      <c r="T10" s="257"/>
      <c r="U10" s="139" t="s">
        <v>75</v>
      </c>
      <c r="V10" s="139" t="s">
        <v>75</v>
      </c>
      <c r="W10" s="25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 t="s">
        <v>90</v>
      </c>
      <c r="AG10" s="118">
        <v>37487900</v>
      </c>
      <c r="AH10" s="247"/>
      <c r="AI10" s="263"/>
      <c r="AJ10" s="139" t="s">
        <v>84</v>
      </c>
      <c r="AK10" s="139" t="s">
        <v>84</v>
      </c>
      <c r="AL10" s="139" t="s">
        <v>84</v>
      </c>
      <c r="AM10" s="139" t="s">
        <v>84</v>
      </c>
      <c r="AN10" s="139" t="s">
        <v>84</v>
      </c>
      <c r="AO10" s="139" t="s">
        <v>84</v>
      </c>
      <c r="AP10" s="144">
        <v>8444122</v>
      </c>
      <c r="AQ10" s="265"/>
      <c r="AR10" s="140" t="s">
        <v>85</v>
      </c>
      <c r="AS10" s="247"/>
      <c r="AV10" s="38" t="s">
        <v>86</v>
      </c>
      <c r="AW10" s="38" t="s">
        <v>87</v>
      </c>
      <c r="AY10" s="79" t="s">
        <v>126</v>
      </c>
    </row>
    <row r="11" spans="2:51" x14ac:dyDescent="0.25">
      <c r="B11" s="39">
        <v>2</v>
      </c>
      <c r="C11" s="39">
        <v>4.1666666666666664E-2</v>
      </c>
      <c r="D11" s="117">
        <v>10</v>
      </c>
      <c r="E11" s="40">
        <f>D11/1.42</f>
        <v>7.042253521126761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127</v>
      </c>
      <c r="P11" s="118">
        <v>97</v>
      </c>
      <c r="Q11" s="118">
        <v>38777910</v>
      </c>
      <c r="R11" s="45">
        <f>Q11-Q10</f>
        <v>3883</v>
      </c>
      <c r="S11" s="46">
        <f>R11*24/1000</f>
        <v>93.191999999999993</v>
      </c>
      <c r="T11" s="46">
        <f>R11/1000</f>
        <v>3.883</v>
      </c>
      <c r="U11" s="119">
        <v>5.8</v>
      </c>
      <c r="V11" s="119">
        <f>U11</f>
        <v>5.8</v>
      </c>
      <c r="W11" s="120" t="s">
        <v>124</v>
      </c>
      <c r="X11" s="122">
        <v>0</v>
      </c>
      <c r="Y11" s="122">
        <v>0</v>
      </c>
      <c r="Z11" s="122">
        <v>1049</v>
      </c>
      <c r="AA11" s="122">
        <v>0</v>
      </c>
      <c r="AB11" s="122">
        <v>1109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37488580</v>
      </c>
      <c r="AH11" s="48">
        <f t="shared" ref="AH11:AH16" si="0">IF(ISBLANK(AG11),"-",AG11-AG10)</f>
        <v>680</v>
      </c>
      <c r="AI11" s="49">
        <f>AH11/T11</f>
        <v>175.12232809683235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0.45</v>
      </c>
      <c r="AP11" s="122">
        <v>8445247</v>
      </c>
      <c r="AQ11" s="122">
        <f>AP11-AP10</f>
        <v>1125</v>
      </c>
      <c r="AR11" s="50"/>
      <c r="AS11" s="51" t="s">
        <v>113</v>
      </c>
      <c r="AV11" s="38" t="s">
        <v>88</v>
      </c>
      <c r="AW11" s="38" t="s">
        <v>91</v>
      </c>
      <c r="AY11" s="79" t="s">
        <v>149</v>
      </c>
    </row>
    <row r="12" spans="2:51" x14ac:dyDescent="0.25">
      <c r="B12" s="39">
        <v>2.0416666666666701</v>
      </c>
      <c r="C12" s="39">
        <v>8.3333333333333329E-2</v>
      </c>
      <c r="D12" s="117">
        <v>12</v>
      </c>
      <c r="E12" s="40">
        <f t="shared" ref="E12:E34" si="1">D12/1.42</f>
        <v>8.4507042253521139</v>
      </c>
      <c r="F12" s="103">
        <v>66</v>
      </c>
      <c r="G12" s="40">
        <f t="shared" ref="G12:G34" si="2">F12/1.42</f>
        <v>46.478873239436624</v>
      </c>
      <c r="H12" s="41" t="s">
        <v>88</v>
      </c>
      <c r="I12" s="41">
        <f t="shared" ref="I12:I34" si="3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122</v>
      </c>
      <c r="P12" s="118">
        <v>94</v>
      </c>
      <c r="Q12" s="118">
        <v>38781797</v>
      </c>
      <c r="R12" s="45">
        <f t="shared" ref="R12:R34" si="4">Q12-Q11</f>
        <v>3887</v>
      </c>
      <c r="S12" s="46">
        <f t="shared" ref="S12:S34" si="5">R12*24/1000</f>
        <v>93.287999999999997</v>
      </c>
      <c r="T12" s="46">
        <f t="shared" ref="T12:T34" si="6">R12/1000</f>
        <v>3.887</v>
      </c>
      <c r="U12" s="119">
        <v>7</v>
      </c>
      <c r="V12" s="119">
        <f t="shared" ref="V12:V34" si="7">U12</f>
        <v>7</v>
      </c>
      <c r="W12" s="120" t="s">
        <v>124</v>
      </c>
      <c r="X12" s="122">
        <v>0</v>
      </c>
      <c r="Y12" s="122">
        <v>0</v>
      </c>
      <c r="Z12" s="122">
        <v>999</v>
      </c>
      <c r="AA12" s="122">
        <v>0</v>
      </c>
      <c r="AB12" s="122">
        <v>1059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37489268</v>
      </c>
      <c r="AH12" s="48">
        <f t="shared" si="0"/>
        <v>688</v>
      </c>
      <c r="AI12" s="49">
        <f t="shared" ref="AI12:AI34" si="8">AH12/T12</f>
        <v>177.00025726781578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0.45</v>
      </c>
      <c r="AP12" s="122">
        <v>8446459</v>
      </c>
      <c r="AQ12" s="122">
        <f>AP12-AP11</f>
        <v>1212</v>
      </c>
      <c r="AR12" s="52">
        <v>0.88</v>
      </c>
      <c r="AS12" s="51" t="s">
        <v>113</v>
      </c>
      <c r="AV12" s="38" t="s">
        <v>92</v>
      </c>
      <c r="AW12" s="38" t="s">
        <v>93</v>
      </c>
      <c r="AY12" s="79" t="s">
        <v>127</v>
      </c>
    </row>
    <row r="13" spans="2:51" x14ac:dyDescent="0.25">
      <c r="B13" s="39">
        <v>2.0833333333333299</v>
      </c>
      <c r="C13" s="39">
        <v>0.125</v>
      </c>
      <c r="D13" s="117">
        <v>13</v>
      </c>
      <c r="E13" s="40">
        <f t="shared" si="1"/>
        <v>9.1549295774647899</v>
      </c>
      <c r="F13" s="103">
        <v>66</v>
      </c>
      <c r="G13" s="40">
        <f t="shared" si="2"/>
        <v>46.478873239436624</v>
      </c>
      <c r="H13" s="41" t="s">
        <v>88</v>
      </c>
      <c r="I13" s="41">
        <f t="shared" si="3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122</v>
      </c>
      <c r="P13" s="118">
        <v>92</v>
      </c>
      <c r="Q13" s="118">
        <v>38785424</v>
      </c>
      <c r="R13" s="45">
        <f t="shared" si="4"/>
        <v>3627</v>
      </c>
      <c r="S13" s="46">
        <f t="shared" si="5"/>
        <v>87.048000000000002</v>
      </c>
      <c r="T13" s="46">
        <f t="shared" si="6"/>
        <v>3.6269999999999998</v>
      </c>
      <c r="U13" s="119">
        <v>8.5</v>
      </c>
      <c r="V13" s="119">
        <f t="shared" si="7"/>
        <v>8.5</v>
      </c>
      <c r="W13" s="120" t="s">
        <v>124</v>
      </c>
      <c r="X13" s="122">
        <v>0</v>
      </c>
      <c r="Y13" s="122">
        <v>0</v>
      </c>
      <c r="Z13" s="122">
        <v>999</v>
      </c>
      <c r="AA13" s="122">
        <v>0</v>
      </c>
      <c r="AB13" s="122">
        <v>1059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37489864</v>
      </c>
      <c r="AH13" s="48">
        <f t="shared" si="0"/>
        <v>596</v>
      </c>
      <c r="AI13" s="49">
        <f t="shared" si="8"/>
        <v>164.32313206506757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0.45</v>
      </c>
      <c r="AP13" s="122">
        <v>8447737</v>
      </c>
      <c r="AQ13" s="122">
        <f>AP13-AP12</f>
        <v>1278</v>
      </c>
      <c r="AR13" s="50"/>
      <c r="AS13" s="51" t="s">
        <v>113</v>
      </c>
      <c r="AV13" s="38" t="s">
        <v>94</v>
      </c>
      <c r="AW13" s="38" t="s">
        <v>95</v>
      </c>
      <c r="AY13" s="79" t="s">
        <v>132</v>
      </c>
    </row>
    <row r="14" spans="2:51" x14ac:dyDescent="0.25">
      <c r="B14" s="39">
        <v>2.125</v>
      </c>
      <c r="C14" s="39">
        <v>0.16666666666666666</v>
      </c>
      <c r="D14" s="117">
        <v>19</v>
      </c>
      <c r="E14" s="40">
        <f t="shared" si="1"/>
        <v>13.380281690140846</v>
      </c>
      <c r="F14" s="103">
        <v>66</v>
      </c>
      <c r="G14" s="40">
        <f t="shared" si="2"/>
        <v>46.478873239436624</v>
      </c>
      <c r="H14" s="41" t="s">
        <v>88</v>
      </c>
      <c r="I14" s="41">
        <f t="shared" si="3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94</v>
      </c>
      <c r="P14" s="118">
        <v>94</v>
      </c>
      <c r="Q14" s="118">
        <v>38789188</v>
      </c>
      <c r="R14" s="45">
        <f t="shared" si="4"/>
        <v>3764</v>
      </c>
      <c r="S14" s="46">
        <f t="shared" si="5"/>
        <v>90.335999999999999</v>
      </c>
      <c r="T14" s="46">
        <f t="shared" si="6"/>
        <v>3.7639999999999998</v>
      </c>
      <c r="U14" s="119">
        <v>9.5</v>
      </c>
      <c r="V14" s="119">
        <f t="shared" si="7"/>
        <v>9.5</v>
      </c>
      <c r="W14" s="120" t="s">
        <v>124</v>
      </c>
      <c r="X14" s="122">
        <v>0</v>
      </c>
      <c r="Y14" s="122">
        <v>0</v>
      </c>
      <c r="Z14" s="122">
        <v>939</v>
      </c>
      <c r="AA14" s="122">
        <v>0</v>
      </c>
      <c r="AB14" s="122">
        <v>979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37490456</v>
      </c>
      <c r="AH14" s="48">
        <f t="shared" si="0"/>
        <v>592</v>
      </c>
      <c r="AI14" s="49">
        <f t="shared" si="8"/>
        <v>157.27948990435706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0.45</v>
      </c>
      <c r="AP14" s="122">
        <v>8448739</v>
      </c>
      <c r="AQ14" s="122">
        <f>AP14-AP13</f>
        <v>1002</v>
      </c>
      <c r="AR14" s="50"/>
      <c r="AS14" s="51" t="s">
        <v>113</v>
      </c>
      <c r="AT14" s="53"/>
      <c r="AV14" s="38" t="s">
        <v>96</v>
      </c>
      <c r="AW14" s="38" t="s">
        <v>97</v>
      </c>
      <c r="AY14" s="100"/>
    </row>
    <row r="15" spans="2:51" x14ac:dyDescent="0.25">
      <c r="B15" s="39">
        <v>2.1666666666666701</v>
      </c>
      <c r="C15" s="39">
        <v>0.20833333333333301</v>
      </c>
      <c r="D15" s="117">
        <v>17</v>
      </c>
      <c r="E15" s="40">
        <f t="shared" si="1"/>
        <v>11.971830985915494</v>
      </c>
      <c r="F15" s="103">
        <v>66</v>
      </c>
      <c r="G15" s="40">
        <f t="shared" si="2"/>
        <v>46.478873239436624</v>
      </c>
      <c r="H15" s="41" t="s">
        <v>88</v>
      </c>
      <c r="I15" s="41">
        <f t="shared" si="3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104</v>
      </c>
      <c r="P15" s="118">
        <v>103</v>
      </c>
      <c r="Q15" s="118">
        <v>38793066</v>
      </c>
      <c r="R15" s="45">
        <f t="shared" si="4"/>
        <v>3878</v>
      </c>
      <c r="S15" s="46">
        <f t="shared" si="5"/>
        <v>93.072000000000003</v>
      </c>
      <c r="T15" s="46">
        <f t="shared" si="6"/>
        <v>3.8780000000000001</v>
      </c>
      <c r="U15" s="119">
        <v>9.5</v>
      </c>
      <c r="V15" s="119">
        <f t="shared" si="7"/>
        <v>9.5</v>
      </c>
      <c r="W15" s="120" t="s">
        <v>124</v>
      </c>
      <c r="X15" s="122">
        <v>0</v>
      </c>
      <c r="Y15" s="122">
        <v>0</v>
      </c>
      <c r="Z15" s="122">
        <v>1049</v>
      </c>
      <c r="AA15" s="122">
        <v>0</v>
      </c>
      <c r="AB15" s="122">
        <v>1049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37490980</v>
      </c>
      <c r="AH15" s="48">
        <f t="shared" si="0"/>
        <v>524</v>
      </c>
      <c r="AI15" s="49">
        <f t="shared" si="8"/>
        <v>135.12119649303764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</v>
      </c>
      <c r="AP15" s="122">
        <v>8448739</v>
      </c>
      <c r="AQ15" s="122">
        <f>AP15-AP14</f>
        <v>0</v>
      </c>
      <c r="AR15" s="50"/>
      <c r="AS15" s="51" t="s">
        <v>113</v>
      </c>
      <c r="AV15" s="38" t="s">
        <v>98</v>
      </c>
      <c r="AW15" s="38" t="s">
        <v>99</v>
      </c>
      <c r="AY15" s="100"/>
    </row>
    <row r="16" spans="2:51" x14ac:dyDescent="0.25">
      <c r="B16" s="39">
        <v>2.2083333333333299</v>
      </c>
      <c r="C16" s="39">
        <v>0.25</v>
      </c>
      <c r="D16" s="117">
        <v>11</v>
      </c>
      <c r="E16" s="40">
        <f t="shared" si="1"/>
        <v>7.746478873239437</v>
      </c>
      <c r="F16" s="103">
        <v>75</v>
      </c>
      <c r="G16" s="40">
        <f t="shared" si="2"/>
        <v>52.816901408450704</v>
      </c>
      <c r="H16" s="41" t="s">
        <v>88</v>
      </c>
      <c r="I16" s="41">
        <f t="shared" si="3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127</v>
      </c>
      <c r="P16" s="118">
        <v>124</v>
      </c>
      <c r="Q16" s="118">
        <v>38798031</v>
      </c>
      <c r="R16" s="45">
        <f t="shared" si="4"/>
        <v>4965</v>
      </c>
      <c r="S16" s="46">
        <f t="shared" si="5"/>
        <v>119.16</v>
      </c>
      <c r="T16" s="46">
        <f t="shared" si="6"/>
        <v>4.9649999999999999</v>
      </c>
      <c r="U16" s="119">
        <v>9.5</v>
      </c>
      <c r="V16" s="119">
        <f t="shared" si="7"/>
        <v>9.5</v>
      </c>
      <c r="W16" s="120" t="s">
        <v>124</v>
      </c>
      <c r="X16" s="122">
        <v>0</v>
      </c>
      <c r="Y16" s="122">
        <v>0</v>
      </c>
      <c r="Z16" s="122">
        <v>1188</v>
      </c>
      <c r="AA16" s="122">
        <v>0</v>
      </c>
      <c r="AB16" s="122">
        <v>1188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37491828</v>
      </c>
      <c r="AH16" s="48">
        <f t="shared" si="0"/>
        <v>848</v>
      </c>
      <c r="AI16" s="49">
        <f t="shared" si="8"/>
        <v>170.79556898288016</v>
      </c>
      <c r="AJ16" s="101">
        <v>0</v>
      </c>
      <c r="AK16" s="101">
        <v>0</v>
      </c>
      <c r="AL16" s="101">
        <v>1</v>
      </c>
      <c r="AM16" s="101">
        <v>0</v>
      </c>
      <c r="AN16" s="101">
        <v>1</v>
      </c>
      <c r="AO16" s="101">
        <v>0</v>
      </c>
      <c r="AP16" s="122">
        <v>8448739</v>
      </c>
      <c r="AQ16" s="122">
        <f t="shared" ref="AQ16:AQ34" si="10">AP16-AP15</f>
        <v>0</v>
      </c>
      <c r="AR16" s="52">
        <v>0.9</v>
      </c>
      <c r="AS16" s="51" t="s">
        <v>101</v>
      </c>
      <c r="AV16" s="38" t="s">
        <v>102</v>
      </c>
      <c r="AW16" s="38" t="s">
        <v>103</v>
      </c>
      <c r="AY16" s="100"/>
    </row>
    <row r="17" spans="1:51" x14ac:dyDescent="0.25">
      <c r="B17" s="39">
        <v>2.25</v>
      </c>
      <c r="C17" s="39">
        <v>0.29166666666666702</v>
      </c>
      <c r="D17" s="117">
        <v>9</v>
      </c>
      <c r="E17" s="40">
        <f t="shared" si="1"/>
        <v>6.3380281690140849</v>
      </c>
      <c r="F17" s="86">
        <v>83</v>
      </c>
      <c r="G17" s="40">
        <f t="shared" si="2"/>
        <v>58.450704225352112</v>
      </c>
      <c r="H17" s="41" t="s">
        <v>88</v>
      </c>
      <c r="I17" s="41">
        <f t="shared" si="3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142</v>
      </c>
      <c r="P17" s="118">
        <v>151</v>
      </c>
      <c r="Q17" s="118">
        <v>38804065</v>
      </c>
      <c r="R17" s="45">
        <f t="shared" si="4"/>
        <v>6034</v>
      </c>
      <c r="S17" s="46">
        <f t="shared" si="5"/>
        <v>144.816</v>
      </c>
      <c r="T17" s="46">
        <f t="shared" si="6"/>
        <v>6.0339999999999998</v>
      </c>
      <c r="U17" s="119">
        <v>9.1999999999999993</v>
      </c>
      <c r="V17" s="119">
        <f t="shared" si="7"/>
        <v>9.1999999999999993</v>
      </c>
      <c r="W17" s="120" t="s">
        <v>135</v>
      </c>
      <c r="X17" s="122">
        <v>0</v>
      </c>
      <c r="Y17" s="122">
        <v>1059</v>
      </c>
      <c r="Z17" s="122">
        <v>1188</v>
      </c>
      <c r="AA17" s="122">
        <v>1185</v>
      </c>
      <c r="AB17" s="122">
        <v>1188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37493132</v>
      </c>
      <c r="AH17" s="48">
        <f t="shared" ref="AH17:AH34" si="12">IF(ISBLANK(AG17),"-",AG17-AG16)</f>
        <v>1304</v>
      </c>
      <c r="AI17" s="49">
        <f t="shared" si="8"/>
        <v>216.1087172688101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22">
        <v>8448739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0"/>
    </row>
    <row r="18" spans="1:51" x14ac:dyDescent="0.25">
      <c r="B18" s="39">
        <v>2.2916666666666701</v>
      </c>
      <c r="C18" s="39">
        <v>0.33333333333333298</v>
      </c>
      <c r="D18" s="117">
        <v>8</v>
      </c>
      <c r="E18" s="40">
        <f t="shared" si="1"/>
        <v>5.6338028169014089</v>
      </c>
      <c r="F18" s="86">
        <v>83</v>
      </c>
      <c r="G18" s="40">
        <f t="shared" si="2"/>
        <v>58.450704225352112</v>
      </c>
      <c r="H18" s="41" t="s">
        <v>88</v>
      </c>
      <c r="I18" s="41">
        <f t="shared" si="3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144</v>
      </c>
      <c r="P18" s="118">
        <v>151</v>
      </c>
      <c r="Q18" s="118">
        <v>38810405</v>
      </c>
      <c r="R18" s="45">
        <f t="shared" si="4"/>
        <v>6340</v>
      </c>
      <c r="S18" s="46">
        <f t="shared" si="5"/>
        <v>152.16</v>
      </c>
      <c r="T18" s="46">
        <f t="shared" si="6"/>
        <v>6.34</v>
      </c>
      <c r="U18" s="119">
        <v>8.6999999999999993</v>
      </c>
      <c r="V18" s="119">
        <f t="shared" si="7"/>
        <v>8.6999999999999993</v>
      </c>
      <c r="W18" s="120" t="s">
        <v>135</v>
      </c>
      <c r="X18" s="122">
        <v>0</v>
      </c>
      <c r="Y18" s="122">
        <v>1049</v>
      </c>
      <c r="Z18" s="122">
        <v>1188</v>
      </c>
      <c r="AA18" s="122">
        <v>1185</v>
      </c>
      <c r="AB18" s="122">
        <v>1188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37494516</v>
      </c>
      <c r="AH18" s="48">
        <f t="shared" si="12"/>
        <v>1384</v>
      </c>
      <c r="AI18" s="49">
        <f t="shared" si="8"/>
        <v>218.29652996845425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22">
        <v>8448739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0"/>
    </row>
    <row r="19" spans="1:51" x14ac:dyDescent="0.25">
      <c r="B19" s="39">
        <v>2.3333333333333299</v>
      </c>
      <c r="C19" s="39">
        <v>0.375</v>
      </c>
      <c r="D19" s="117">
        <v>7</v>
      </c>
      <c r="E19" s="40">
        <f t="shared" si="1"/>
        <v>4.9295774647887329</v>
      </c>
      <c r="F19" s="86">
        <v>83</v>
      </c>
      <c r="G19" s="40">
        <f t="shared" si="2"/>
        <v>58.450704225352112</v>
      </c>
      <c r="H19" s="41" t="s">
        <v>88</v>
      </c>
      <c r="I19" s="41">
        <f t="shared" si="3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143</v>
      </c>
      <c r="P19" s="118">
        <v>149</v>
      </c>
      <c r="Q19" s="118">
        <v>38816725</v>
      </c>
      <c r="R19" s="45">
        <f t="shared" si="4"/>
        <v>6320</v>
      </c>
      <c r="S19" s="46">
        <f t="shared" si="5"/>
        <v>151.68</v>
      </c>
      <c r="T19" s="46">
        <f t="shared" si="6"/>
        <v>6.32</v>
      </c>
      <c r="U19" s="119">
        <v>8.3000000000000007</v>
      </c>
      <c r="V19" s="119">
        <f t="shared" si="7"/>
        <v>8.3000000000000007</v>
      </c>
      <c r="W19" s="120" t="s">
        <v>135</v>
      </c>
      <c r="X19" s="122">
        <v>0</v>
      </c>
      <c r="Y19" s="122">
        <v>1049</v>
      </c>
      <c r="Z19" s="122">
        <v>1188</v>
      </c>
      <c r="AA19" s="122">
        <v>1185</v>
      </c>
      <c r="AB19" s="122">
        <v>1188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37495896</v>
      </c>
      <c r="AH19" s="48">
        <f t="shared" si="12"/>
        <v>1380</v>
      </c>
      <c r="AI19" s="49">
        <f t="shared" si="8"/>
        <v>218.35443037974682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22">
        <v>8448739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0"/>
    </row>
    <row r="20" spans="1:51" x14ac:dyDescent="0.25">
      <c r="B20" s="39">
        <v>2.375</v>
      </c>
      <c r="C20" s="39">
        <v>0.41666666666666669</v>
      </c>
      <c r="D20" s="117">
        <v>7</v>
      </c>
      <c r="E20" s="40">
        <f t="shared" si="1"/>
        <v>4.9295774647887329</v>
      </c>
      <c r="F20" s="86">
        <v>83</v>
      </c>
      <c r="G20" s="40">
        <f t="shared" si="2"/>
        <v>58.450704225352112</v>
      </c>
      <c r="H20" s="41" t="s">
        <v>88</v>
      </c>
      <c r="I20" s="41">
        <f t="shared" si="3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144</v>
      </c>
      <c r="P20" s="118">
        <v>149</v>
      </c>
      <c r="Q20" s="118">
        <v>38823040</v>
      </c>
      <c r="R20" s="45">
        <f t="shared" si="4"/>
        <v>6315</v>
      </c>
      <c r="S20" s="46">
        <f t="shared" si="5"/>
        <v>151.56</v>
      </c>
      <c r="T20" s="46">
        <f t="shared" si="6"/>
        <v>6.3150000000000004</v>
      </c>
      <c r="U20" s="119">
        <v>7.8</v>
      </c>
      <c r="V20" s="119">
        <f t="shared" si="7"/>
        <v>7.8</v>
      </c>
      <c r="W20" s="120" t="s">
        <v>135</v>
      </c>
      <c r="X20" s="122">
        <v>0</v>
      </c>
      <c r="Y20" s="122">
        <v>1049</v>
      </c>
      <c r="Z20" s="122">
        <v>1188</v>
      </c>
      <c r="AA20" s="122">
        <v>1185</v>
      </c>
      <c r="AB20" s="122">
        <v>1188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37497272</v>
      </c>
      <c r="AH20" s="48">
        <f>IF(ISBLANK(AG20),"-",AG20-AG19)</f>
        <v>1376</v>
      </c>
      <c r="AI20" s="49">
        <f t="shared" si="8"/>
        <v>217.89390340459224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22">
        <v>8448739</v>
      </c>
      <c r="AQ20" s="122">
        <f t="shared" si="10"/>
        <v>0</v>
      </c>
      <c r="AR20" s="52">
        <v>0.95</v>
      </c>
      <c r="AS20" s="51" t="s">
        <v>101</v>
      </c>
      <c r="AY20" s="100"/>
    </row>
    <row r="21" spans="1:51" x14ac:dyDescent="0.25">
      <c r="B21" s="39">
        <v>2.4166666666666701</v>
      </c>
      <c r="C21" s="39">
        <v>0.45833333333333298</v>
      </c>
      <c r="D21" s="117">
        <v>7</v>
      </c>
      <c r="E21" s="40">
        <f t="shared" si="1"/>
        <v>4.9295774647887329</v>
      </c>
      <c r="F21" s="86">
        <v>83</v>
      </c>
      <c r="G21" s="40">
        <f t="shared" si="2"/>
        <v>58.450704225352112</v>
      </c>
      <c r="H21" s="41" t="s">
        <v>88</v>
      </c>
      <c r="I21" s="41">
        <f t="shared" si="3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144</v>
      </c>
      <c r="P21" s="118">
        <v>139</v>
      </c>
      <c r="Q21" s="118">
        <v>38829336</v>
      </c>
      <c r="R21" s="45">
        <f>Q21-Q20</f>
        <v>6296</v>
      </c>
      <c r="S21" s="46">
        <f t="shared" si="5"/>
        <v>151.10400000000001</v>
      </c>
      <c r="T21" s="46">
        <f t="shared" si="6"/>
        <v>6.2960000000000003</v>
      </c>
      <c r="U21" s="119">
        <v>7.4</v>
      </c>
      <c r="V21" s="119">
        <f t="shared" si="7"/>
        <v>7.4</v>
      </c>
      <c r="W21" s="120" t="s">
        <v>135</v>
      </c>
      <c r="X21" s="122">
        <v>0</v>
      </c>
      <c r="Y21" s="122">
        <v>1009</v>
      </c>
      <c r="Z21" s="122">
        <v>1188</v>
      </c>
      <c r="AA21" s="122">
        <v>1185</v>
      </c>
      <c r="AB21" s="122">
        <v>1188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37498636</v>
      </c>
      <c r="AH21" s="48">
        <f t="shared" si="12"/>
        <v>1364</v>
      </c>
      <c r="AI21" s="49">
        <f t="shared" si="8"/>
        <v>216.64548919949172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22">
        <v>8448739</v>
      </c>
      <c r="AQ21" s="122">
        <f t="shared" si="10"/>
        <v>0</v>
      </c>
      <c r="AR21" s="50"/>
      <c r="AS21" s="51" t="s">
        <v>101</v>
      </c>
      <c r="AY21" s="100"/>
    </row>
    <row r="22" spans="1:51" x14ac:dyDescent="0.25">
      <c r="B22" s="39">
        <v>2.4583333333333299</v>
      </c>
      <c r="C22" s="39">
        <v>0.5</v>
      </c>
      <c r="D22" s="117">
        <v>9</v>
      </c>
      <c r="E22" s="40">
        <f t="shared" si="1"/>
        <v>6.3380281690140849</v>
      </c>
      <c r="F22" s="86">
        <v>83</v>
      </c>
      <c r="G22" s="40">
        <f t="shared" si="2"/>
        <v>58.450704225352112</v>
      </c>
      <c r="H22" s="41" t="s">
        <v>88</v>
      </c>
      <c r="I22" s="41">
        <f t="shared" si="3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144</v>
      </c>
      <c r="P22" s="118">
        <v>148</v>
      </c>
      <c r="Q22" s="118">
        <v>38835441</v>
      </c>
      <c r="R22" s="45">
        <f t="shared" si="4"/>
        <v>6105</v>
      </c>
      <c r="S22" s="46">
        <f t="shared" si="5"/>
        <v>146.52000000000001</v>
      </c>
      <c r="T22" s="46">
        <f t="shared" si="6"/>
        <v>6.1050000000000004</v>
      </c>
      <c r="U22" s="119">
        <v>7.1</v>
      </c>
      <c r="V22" s="119">
        <f t="shared" si="7"/>
        <v>7.1</v>
      </c>
      <c r="W22" s="120" t="s">
        <v>135</v>
      </c>
      <c r="X22" s="122">
        <v>0</v>
      </c>
      <c r="Y22" s="122">
        <v>1009</v>
      </c>
      <c r="Z22" s="122">
        <v>1188</v>
      </c>
      <c r="AA22" s="122">
        <v>1185</v>
      </c>
      <c r="AB22" s="122">
        <v>1188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37499992</v>
      </c>
      <c r="AH22" s="48">
        <f t="shared" si="12"/>
        <v>1356</v>
      </c>
      <c r="AI22" s="49">
        <f t="shared" si="8"/>
        <v>222.11302211302211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22">
        <v>8448739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125</v>
      </c>
      <c r="B23" s="39">
        <v>2.5</v>
      </c>
      <c r="C23" s="39">
        <v>0.54166666666666696</v>
      </c>
      <c r="D23" s="117">
        <v>9</v>
      </c>
      <c r="E23" s="40">
        <f t="shared" si="1"/>
        <v>6.3380281690140849</v>
      </c>
      <c r="F23" s="103">
        <v>81</v>
      </c>
      <c r="G23" s="40">
        <f t="shared" si="2"/>
        <v>57.04225352112676</v>
      </c>
      <c r="H23" s="41" t="s">
        <v>88</v>
      </c>
      <c r="I23" s="41">
        <f t="shared" si="3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144</v>
      </c>
      <c r="P23" s="118">
        <v>148</v>
      </c>
      <c r="Q23" s="118">
        <v>38841554</v>
      </c>
      <c r="R23" s="45">
        <f t="shared" si="4"/>
        <v>6113</v>
      </c>
      <c r="S23" s="46">
        <f t="shared" si="5"/>
        <v>146.71199999999999</v>
      </c>
      <c r="T23" s="46">
        <f t="shared" si="6"/>
        <v>6.1130000000000004</v>
      </c>
      <c r="U23" s="119">
        <v>6.8</v>
      </c>
      <c r="V23" s="119">
        <f t="shared" si="7"/>
        <v>6.8</v>
      </c>
      <c r="W23" s="120" t="s">
        <v>135</v>
      </c>
      <c r="X23" s="122">
        <v>0</v>
      </c>
      <c r="Y23" s="122">
        <v>1009</v>
      </c>
      <c r="Z23" s="122">
        <v>1188</v>
      </c>
      <c r="AA23" s="122">
        <v>1185</v>
      </c>
      <c r="AB23" s="122">
        <v>1188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37501336</v>
      </c>
      <c r="AH23" s="48">
        <f t="shared" si="12"/>
        <v>1344</v>
      </c>
      <c r="AI23" s="49">
        <f t="shared" si="8"/>
        <v>219.85931621135285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8448739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5</v>
      </c>
      <c r="E24" s="40">
        <f t="shared" si="1"/>
        <v>3.5211267605633805</v>
      </c>
      <c r="F24" s="103">
        <v>81</v>
      </c>
      <c r="G24" s="40">
        <f t="shared" si="2"/>
        <v>57.04225352112676</v>
      </c>
      <c r="H24" s="41" t="s">
        <v>88</v>
      </c>
      <c r="I24" s="41">
        <f t="shared" si="3"/>
        <v>55.633802816901408</v>
      </c>
      <c r="J24" s="42">
        <f t="shared" si="9"/>
        <v>57.04225352112676</v>
      </c>
      <c r="K24" s="41">
        <f t="shared" ref="K24:K34" si="13">J24+(6/1.42)</f>
        <v>61.267605633802816</v>
      </c>
      <c r="L24" s="43">
        <v>18</v>
      </c>
      <c r="M24" s="44" t="s">
        <v>100</v>
      </c>
      <c r="N24" s="44">
        <v>17.3</v>
      </c>
      <c r="O24" s="118">
        <v>135</v>
      </c>
      <c r="P24" s="118">
        <v>141</v>
      </c>
      <c r="Q24" s="118">
        <v>38847460</v>
      </c>
      <c r="R24" s="45">
        <f t="shared" si="4"/>
        <v>5906</v>
      </c>
      <c r="S24" s="46">
        <f t="shared" si="5"/>
        <v>141.744</v>
      </c>
      <c r="T24" s="46">
        <f t="shared" si="6"/>
        <v>5.9059999999999997</v>
      </c>
      <c r="U24" s="119">
        <v>6.5</v>
      </c>
      <c r="V24" s="119">
        <f t="shared" si="7"/>
        <v>6.5</v>
      </c>
      <c r="W24" s="120" t="s">
        <v>135</v>
      </c>
      <c r="X24" s="122">
        <v>0</v>
      </c>
      <c r="Y24" s="122">
        <v>1005</v>
      </c>
      <c r="Z24" s="122">
        <v>1188</v>
      </c>
      <c r="AA24" s="122">
        <v>1185</v>
      </c>
      <c r="AB24" s="122">
        <v>1188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37502644</v>
      </c>
      <c r="AH24" s="48">
        <f t="shared" si="12"/>
        <v>1308</v>
      </c>
      <c r="AI24" s="49">
        <f t="shared" si="8"/>
        <v>221.46969183880799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8448739</v>
      </c>
      <c r="AQ24" s="122">
        <f t="shared" si="10"/>
        <v>0</v>
      </c>
      <c r="AR24" s="52">
        <v>1.02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5</v>
      </c>
      <c r="E25" s="40">
        <f t="shared" si="1"/>
        <v>3.5211267605633805</v>
      </c>
      <c r="F25" s="103">
        <v>81</v>
      </c>
      <c r="G25" s="40">
        <f t="shared" si="2"/>
        <v>57.04225352112676</v>
      </c>
      <c r="H25" s="41" t="s">
        <v>88</v>
      </c>
      <c r="I25" s="41">
        <f t="shared" si="3"/>
        <v>55.633802816901408</v>
      </c>
      <c r="J25" s="42">
        <f t="shared" si="9"/>
        <v>57.04225352112676</v>
      </c>
      <c r="K25" s="41">
        <f t="shared" si="13"/>
        <v>61.267605633802816</v>
      </c>
      <c r="L25" s="43">
        <v>18</v>
      </c>
      <c r="M25" s="44" t="s">
        <v>100</v>
      </c>
      <c r="N25" s="44">
        <v>16.899999999999999</v>
      </c>
      <c r="O25" s="118">
        <v>135</v>
      </c>
      <c r="P25" s="118">
        <v>137</v>
      </c>
      <c r="Q25" s="118">
        <v>38853324</v>
      </c>
      <c r="R25" s="45">
        <f t="shared" si="4"/>
        <v>5864</v>
      </c>
      <c r="S25" s="46">
        <f t="shared" si="5"/>
        <v>140.73599999999999</v>
      </c>
      <c r="T25" s="46">
        <f t="shared" si="6"/>
        <v>5.8639999999999999</v>
      </c>
      <c r="U25" s="119">
        <v>6.1</v>
      </c>
      <c r="V25" s="119">
        <f t="shared" si="7"/>
        <v>6.1</v>
      </c>
      <c r="W25" s="120" t="s">
        <v>135</v>
      </c>
      <c r="X25" s="122">
        <v>0</v>
      </c>
      <c r="Y25" s="122">
        <v>1005</v>
      </c>
      <c r="Z25" s="122">
        <v>1188</v>
      </c>
      <c r="AA25" s="122">
        <v>1185</v>
      </c>
      <c r="AB25" s="122">
        <v>1188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37504020</v>
      </c>
      <c r="AH25" s="48">
        <f t="shared" si="12"/>
        <v>1376</v>
      </c>
      <c r="AI25" s="49">
        <f t="shared" si="8"/>
        <v>234.65211459754434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8448739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4</v>
      </c>
      <c r="E26" s="40">
        <f t="shared" si="1"/>
        <v>2.8169014084507045</v>
      </c>
      <c r="F26" s="103">
        <v>81</v>
      </c>
      <c r="G26" s="40">
        <f t="shared" si="2"/>
        <v>57.04225352112676</v>
      </c>
      <c r="H26" s="41" t="s">
        <v>88</v>
      </c>
      <c r="I26" s="41">
        <f t="shared" si="3"/>
        <v>53.521126760563384</v>
      </c>
      <c r="J26" s="42">
        <f>(F26-3)/1.42</f>
        <v>54.929577464788736</v>
      </c>
      <c r="K26" s="41">
        <f t="shared" si="13"/>
        <v>59.154929577464792</v>
      </c>
      <c r="L26" s="43">
        <v>18</v>
      </c>
      <c r="M26" s="44" t="s">
        <v>100</v>
      </c>
      <c r="N26" s="44">
        <v>16.7</v>
      </c>
      <c r="O26" s="118">
        <v>135</v>
      </c>
      <c r="P26" s="118">
        <v>138</v>
      </c>
      <c r="Q26" s="118">
        <v>38859189</v>
      </c>
      <c r="R26" s="45">
        <f t="shared" si="4"/>
        <v>5865</v>
      </c>
      <c r="S26" s="46">
        <f t="shared" si="5"/>
        <v>140.76</v>
      </c>
      <c r="T26" s="46">
        <f t="shared" si="6"/>
        <v>5.8650000000000002</v>
      </c>
      <c r="U26" s="119">
        <v>5.9</v>
      </c>
      <c r="V26" s="119">
        <f t="shared" si="7"/>
        <v>5.9</v>
      </c>
      <c r="W26" s="120" t="s">
        <v>135</v>
      </c>
      <c r="X26" s="122">
        <v>0</v>
      </c>
      <c r="Y26" s="122">
        <v>1005</v>
      </c>
      <c r="Z26" s="122">
        <v>1188</v>
      </c>
      <c r="AA26" s="122">
        <v>1185</v>
      </c>
      <c r="AB26" s="122">
        <v>1188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37505396</v>
      </c>
      <c r="AH26" s="48">
        <f t="shared" si="12"/>
        <v>1376</v>
      </c>
      <c r="AI26" s="49">
        <f t="shared" si="8"/>
        <v>234.61210571184995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8448739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3</v>
      </c>
      <c r="E27" s="40">
        <f t="shared" si="1"/>
        <v>2.1126760563380285</v>
      </c>
      <c r="F27" s="103">
        <v>81</v>
      </c>
      <c r="G27" s="40">
        <f t="shared" si="2"/>
        <v>57.04225352112676</v>
      </c>
      <c r="H27" s="41" t="s">
        <v>88</v>
      </c>
      <c r="I27" s="41">
        <f t="shared" si="3"/>
        <v>53.521126760563384</v>
      </c>
      <c r="J27" s="42">
        <f t="shared" ref="J27:J32" si="14">(F27-3)/1.42</f>
        <v>54.929577464788736</v>
      </c>
      <c r="K27" s="41">
        <f t="shared" si="13"/>
        <v>59.154929577464792</v>
      </c>
      <c r="L27" s="43">
        <v>18</v>
      </c>
      <c r="M27" s="44" t="s">
        <v>100</v>
      </c>
      <c r="N27" s="44">
        <v>16.7</v>
      </c>
      <c r="O27" s="118">
        <v>133</v>
      </c>
      <c r="P27" s="118">
        <v>144</v>
      </c>
      <c r="Q27" s="118">
        <v>38864822</v>
      </c>
      <c r="R27" s="45">
        <f t="shared" si="4"/>
        <v>5633</v>
      </c>
      <c r="S27" s="46">
        <f t="shared" si="5"/>
        <v>135.19200000000001</v>
      </c>
      <c r="T27" s="46">
        <f t="shared" si="6"/>
        <v>5.633</v>
      </c>
      <c r="U27" s="119">
        <v>5.4</v>
      </c>
      <c r="V27" s="119">
        <f t="shared" si="7"/>
        <v>5.4</v>
      </c>
      <c r="W27" s="120" t="s">
        <v>135</v>
      </c>
      <c r="X27" s="122">
        <v>0</v>
      </c>
      <c r="Y27" s="122">
        <v>1005</v>
      </c>
      <c r="Z27" s="122">
        <v>1188</v>
      </c>
      <c r="AA27" s="122">
        <v>1185</v>
      </c>
      <c r="AB27" s="122">
        <v>1188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37506692</v>
      </c>
      <c r="AH27" s="48">
        <f t="shared" si="12"/>
        <v>1296</v>
      </c>
      <c r="AI27" s="49">
        <f t="shared" si="8"/>
        <v>230.0727853719155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8448739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3</v>
      </c>
      <c r="E28" s="40">
        <f t="shared" si="1"/>
        <v>2.1126760563380285</v>
      </c>
      <c r="F28" s="103">
        <v>78</v>
      </c>
      <c r="G28" s="40">
        <f t="shared" si="2"/>
        <v>54.929577464788736</v>
      </c>
      <c r="H28" s="41" t="s">
        <v>88</v>
      </c>
      <c r="I28" s="41">
        <f t="shared" si="3"/>
        <v>51.408450704225352</v>
      </c>
      <c r="J28" s="42">
        <f t="shared" si="14"/>
        <v>52.816901408450704</v>
      </c>
      <c r="K28" s="41">
        <f t="shared" si="13"/>
        <v>57.04225352112676</v>
      </c>
      <c r="L28" s="43">
        <v>18</v>
      </c>
      <c r="M28" s="44" t="s">
        <v>100</v>
      </c>
      <c r="N28" s="44">
        <v>16.7</v>
      </c>
      <c r="O28" s="118">
        <v>136</v>
      </c>
      <c r="P28" s="118">
        <v>146</v>
      </c>
      <c r="Q28" s="118">
        <v>38870871</v>
      </c>
      <c r="R28" s="45">
        <f t="shared" si="4"/>
        <v>6049</v>
      </c>
      <c r="S28" s="46">
        <f t="shared" si="5"/>
        <v>145.17599999999999</v>
      </c>
      <c r="T28" s="46">
        <f t="shared" si="6"/>
        <v>6.0490000000000004</v>
      </c>
      <c r="U28" s="119">
        <v>5</v>
      </c>
      <c r="V28" s="119">
        <f t="shared" si="7"/>
        <v>5</v>
      </c>
      <c r="W28" s="120" t="s">
        <v>135</v>
      </c>
      <c r="X28" s="122">
        <v>0</v>
      </c>
      <c r="Y28" s="122">
        <v>1005</v>
      </c>
      <c r="Z28" s="122">
        <v>1188</v>
      </c>
      <c r="AA28" s="122">
        <v>1185</v>
      </c>
      <c r="AB28" s="122">
        <v>1188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37508060</v>
      </c>
      <c r="AH28" s="48">
        <f t="shared" si="12"/>
        <v>1368</v>
      </c>
      <c r="AI28" s="49">
        <f t="shared" si="8"/>
        <v>226.15308315424036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22">
        <v>8448739</v>
      </c>
      <c r="AQ28" s="122">
        <f t="shared" si="10"/>
        <v>0</v>
      </c>
      <c r="AR28" s="52">
        <v>0.95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3</v>
      </c>
      <c r="E29" s="40">
        <f t="shared" si="1"/>
        <v>2.1126760563380285</v>
      </c>
      <c r="F29" s="103">
        <v>78</v>
      </c>
      <c r="G29" s="40">
        <f t="shared" si="2"/>
        <v>54.929577464788736</v>
      </c>
      <c r="H29" s="41" t="s">
        <v>88</v>
      </c>
      <c r="I29" s="41">
        <f t="shared" si="3"/>
        <v>51.408450704225352</v>
      </c>
      <c r="J29" s="42">
        <f t="shared" si="14"/>
        <v>52.816901408450704</v>
      </c>
      <c r="K29" s="41">
        <f t="shared" si="13"/>
        <v>57.04225352112676</v>
      </c>
      <c r="L29" s="43">
        <v>18</v>
      </c>
      <c r="M29" s="44" t="s">
        <v>100</v>
      </c>
      <c r="N29" s="44">
        <v>16.600000000000001</v>
      </c>
      <c r="O29" s="118">
        <v>135</v>
      </c>
      <c r="P29" s="118">
        <v>142</v>
      </c>
      <c r="Q29" s="118">
        <v>38876705</v>
      </c>
      <c r="R29" s="45">
        <f t="shared" si="4"/>
        <v>5834</v>
      </c>
      <c r="S29" s="46">
        <f t="shared" si="5"/>
        <v>140.01599999999999</v>
      </c>
      <c r="T29" s="46">
        <f t="shared" si="6"/>
        <v>5.8339999999999996</v>
      </c>
      <c r="U29" s="119">
        <v>4.7</v>
      </c>
      <c r="V29" s="119">
        <f t="shared" si="7"/>
        <v>4.7</v>
      </c>
      <c r="W29" s="120" t="s">
        <v>135</v>
      </c>
      <c r="X29" s="122">
        <v>0</v>
      </c>
      <c r="Y29" s="122">
        <v>1005</v>
      </c>
      <c r="Z29" s="122">
        <v>1188</v>
      </c>
      <c r="AA29" s="122">
        <v>1185</v>
      </c>
      <c r="AB29" s="122">
        <v>1188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37509396</v>
      </c>
      <c r="AH29" s="48">
        <f t="shared" si="12"/>
        <v>1336</v>
      </c>
      <c r="AI29" s="49">
        <f t="shared" si="8"/>
        <v>229.00239972574565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22">
        <v>8448739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3</v>
      </c>
      <c r="E30" s="40">
        <f t="shared" si="1"/>
        <v>2.1126760563380285</v>
      </c>
      <c r="F30" s="103">
        <v>76</v>
      </c>
      <c r="G30" s="40">
        <f t="shared" si="2"/>
        <v>53.521126760563384</v>
      </c>
      <c r="H30" s="41" t="s">
        <v>88</v>
      </c>
      <c r="I30" s="41">
        <f t="shared" si="3"/>
        <v>50</v>
      </c>
      <c r="J30" s="42">
        <f t="shared" si="14"/>
        <v>51.408450704225352</v>
      </c>
      <c r="K30" s="41">
        <f t="shared" si="13"/>
        <v>55.633802816901408</v>
      </c>
      <c r="L30" s="43">
        <v>18</v>
      </c>
      <c r="M30" s="44" t="s">
        <v>100</v>
      </c>
      <c r="N30" s="44">
        <v>16.600000000000001</v>
      </c>
      <c r="O30" s="118">
        <v>136</v>
      </c>
      <c r="P30" s="118">
        <v>141</v>
      </c>
      <c r="Q30" s="118">
        <v>38882498</v>
      </c>
      <c r="R30" s="45">
        <f t="shared" si="4"/>
        <v>5793</v>
      </c>
      <c r="S30" s="46">
        <f t="shared" si="5"/>
        <v>139.03200000000001</v>
      </c>
      <c r="T30" s="46">
        <f t="shared" si="6"/>
        <v>5.7930000000000001</v>
      </c>
      <c r="U30" s="119">
        <v>4.4000000000000004</v>
      </c>
      <c r="V30" s="119">
        <f t="shared" si="7"/>
        <v>4.4000000000000004</v>
      </c>
      <c r="W30" s="120" t="s">
        <v>135</v>
      </c>
      <c r="X30" s="122">
        <v>0</v>
      </c>
      <c r="Y30" s="122">
        <v>1005</v>
      </c>
      <c r="Z30" s="122">
        <v>1188</v>
      </c>
      <c r="AA30" s="122">
        <v>1185</v>
      </c>
      <c r="AB30" s="122">
        <v>1188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37510720</v>
      </c>
      <c r="AH30" s="48">
        <f t="shared" si="12"/>
        <v>1324</v>
      </c>
      <c r="AI30" s="49">
        <f t="shared" si="8"/>
        <v>228.55170032798205</v>
      </c>
      <c r="AJ30" s="101">
        <v>0</v>
      </c>
      <c r="AK30" s="101">
        <v>1</v>
      </c>
      <c r="AL30" s="101">
        <v>1</v>
      </c>
      <c r="AM30" s="101">
        <v>1</v>
      </c>
      <c r="AN30" s="101">
        <v>1</v>
      </c>
      <c r="AO30" s="101">
        <v>0</v>
      </c>
      <c r="AP30" s="122">
        <v>8448739</v>
      </c>
      <c r="AQ30" s="122">
        <f t="shared" si="10"/>
        <v>0</v>
      </c>
      <c r="AR30" s="50"/>
      <c r="AS30" s="51" t="s">
        <v>113</v>
      </c>
      <c r="AV30" s="248" t="s">
        <v>117</v>
      </c>
      <c r="AW30" s="248"/>
      <c r="AY30" s="104"/>
    </row>
    <row r="31" spans="1:51" x14ac:dyDescent="0.25">
      <c r="B31" s="39">
        <v>2.8333333333333299</v>
      </c>
      <c r="C31" s="39">
        <v>0.875000000000004</v>
      </c>
      <c r="D31" s="117">
        <v>6</v>
      </c>
      <c r="E31" s="40">
        <f t="shared" si="1"/>
        <v>4.2253521126760569</v>
      </c>
      <c r="F31" s="103">
        <v>76</v>
      </c>
      <c r="G31" s="40">
        <f t="shared" si="2"/>
        <v>53.521126760563384</v>
      </c>
      <c r="H31" s="41" t="s">
        <v>88</v>
      </c>
      <c r="I31" s="41">
        <f t="shared" si="3"/>
        <v>50</v>
      </c>
      <c r="J31" s="42">
        <f t="shared" si="14"/>
        <v>51.408450704225352</v>
      </c>
      <c r="K31" s="41">
        <f t="shared" si="13"/>
        <v>55.633802816901408</v>
      </c>
      <c r="L31" s="43">
        <v>18</v>
      </c>
      <c r="M31" s="44" t="s">
        <v>100</v>
      </c>
      <c r="N31" s="44">
        <v>16.100000000000001</v>
      </c>
      <c r="O31" s="118">
        <v>110</v>
      </c>
      <c r="P31" s="118">
        <v>122</v>
      </c>
      <c r="Q31" s="118">
        <v>38887975</v>
      </c>
      <c r="R31" s="45">
        <f t="shared" si="4"/>
        <v>5477</v>
      </c>
      <c r="S31" s="46">
        <f t="shared" si="5"/>
        <v>131.44800000000001</v>
      </c>
      <c r="T31" s="46">
        <f t="shared" si="6"/>
        <v>5.4770000000000003</v>
      </c>
      <c r="U31" s="119">
        <v>3.4</v>
      </c>
      <c r="V31" s="119">
        <f t="shared" si="7"/>
        <v>3.4</v>
      </c>
      <c r="W31" s="120" t="s">
        <v>144</v>
      </c>
      <c r="X31" s="122">
        <v>0</v>
      </c>
      <c r="Y31" s="122">
        <v>1178</v>
      </c>
      <c r="Z31" s="122">
        <v>1188</v>
      </c>
      <c r="AA31" s="122">
        <v>0</v>
      </c>
      <c r="AB31" s="122">
        <v>1188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37511852</v>
      </c>
      <c r="AH31" s="48">
        <f t="shared" si="12"/>
        <v>1132</v>
      </c>
      <c r="AI31" s="49">
        <f t="shared" si="8"/>
        <v>206.68249041446046</v>
      </c>
      <c r="AJ31" s="101">
        <v>0</v>
      </c>
      <c r="AK31" s="101">
        <v>1</v>
      </c>
      <c r="AL31" s="101">
        <v>1</v>
      </c>
      <c r="AM31" s="101">
        <v>0</v>
      </c>
      <c r="AN31" s="101">
        <v>1</v>
      </c>
      <c r="AO31" s="101">
        <v>0</v>
      </c>
      <c r="AP31" s="122">
        <v>8448739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8</v>
      </c>
      <c r="E32" s="40">
        <f t="shared" si="1"/>
        <v>5.6338028169014089</v>
      </c>
      <c r="F32" s="103">
        <v>76</v>
      </c>
      <c r="G32" s="40">
        <f t="shared" si="2"/>
        <v>53.521126760563384</v>
      </c>
      <c r="H32" s="41" t="s">
        <v>88</v>
      </c>
      <c r="I32" s="41">
        <f t="shared" si="3"/>
        <v>50</v>
      </c>
      <c r="J32" s="42">
        <f t="shared" si="14"/>
        <v>51.408450704225352</v>
      </c>
      <c r="K32" s="41">
        <f t="shared" si="13"/>
        <v>55.633802816901408</v>
      </c>
      <c r="L32" s="43">
        <v>14</v>
      </c>
      <c r="M32" s="44" t="s">
        <v>118</v>
      </c>
      <c r="N32" s="44">
        <v>12.6</v>
      </c>
      <c r="O32" s="118">
        <v>124</v>
      </c>
      <c r="P32" s="118">
        <v>120</v>
      </c>
      <c r="Q32" s="118">
        <v>38893444</v>
      </c>
      <c r="R32" s="45">
        <f t="shared" si="4"/>
        <v>5469</v>
      </c>
      <c r="S32" s="46">
        <f t="shared" si="5"/>
        <v>131.256</v>
      </c>
      <c r="T32" s="46">
        <f t="shared" si="6"/>
        <v>5.4690000000000003</v>
      </c>
      <c r="U32" s="119">
        <v>2.4</v>
      </c>
      <c r="V32" s="119">
        <f t="shared" si="7"/>
        <v>2.4</v>
      </c>
      <c r="W32" s="120" t="s">
        <v>144</v>
      </c>
      <c r="X32" s="122">
        <v>0</v>
      </c>
      <c r="Y32" s="122">
        <v>1139</v>
      </c>
      <c r="Z32" s="122">
        <v>1188</v>
      </c>
      <c r="AA32" s="122">
        <v>0</v>
      </c>
      <c r="AB32" s="122">
        <v>1188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37512968</v>
      </c>
      <c r="AH32" s="48">
        <f t="shared" si="12"/>
        <v>1116</v>
      </c>
      <c r="AI32" s="49">
        <f t="shared" si="8"/>
        <v>204.059243006034</v>
      </c>
      <c r="AJ32" s="101">
        <v>0</v>
      </c>
      <c r="AK32" s="101">
        <v>1</v>
      </c>
      <c r="AL32" s="101">
        <v>1</v>
      </c>
      <c r="AM32" s="101">
        <v>0</v>
      </c>
      <c r="AN32" s="101">
        <v>1</v>
      </c>
      <c r="AO32" s="101">
        <v>0</v>
      </c>
      <c r="AP32" s="122">
        <v>8448739</v>
      </c>
      <c r="AQ32" s="122">
        <f t="shared" si="10"/>
        <v>0</v>
      </c>
      <c r="AR32" s="52">
        <v>0.91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8</v>
      </c>
      <c r="E33" s="40">
        <f t="shared" si="1"/>
        <v>5.6338028169014089</v>
      </c>
      <c r="F33" s="103">
        <v>66</v>
      </c>
      <c r="G33" s="40">
        <f t="shared" si="2"/>
        <v>46.478873239436624</v>
      </c>
      <c r="H33" s="41" t="s">
        <v>88</v>
      </c>
      <c r="I33" s="41">
        <f>J33-(2/1.42)</f>
        <v>41.549295774647888</v>
      </c>
      <c r="J33" s="42">
        <f t="shared" ref="J33:J34" si="15">(F33-5)/1.42</f>
        <v>42.95774647887324</v>
      </c>
      <c r="K33" s="41">
        <f t="shared" si="13"/>
        <v>47.183098591549296</v>
      </c>
      <c r="L33" s="43">
        <v>14</v>
      </c>
      <c r="M33" s="44" t="s">
        <v>118</v>
      </c>
      <c r="N33" s="44">
        <v>11.9</v>
      </c>
      <c r="O33" s="118">
        <v>144</v>
      </c>
      <c r="P33" s="118">
        <v>111</v>
      </c>
      <c r="Q33" s="118">
        <v>38898324</v>
      </c>
      <c r="R33" s="45">
        <f t="shared" si="4"/>
        <v>4880</v>
      </c>
      <c r="S33" s="46">
        <f t="shared" si="5"/>
        <v>117.12</v>
      </c>
      <c r="T33" s="46">
        <f t="shared" si="6"/>
        <v>4.88</v>
      </c>
      <c r="U33" s="119">
        <v>3.3</v>
      </c>
      <c r="V33" s="119">
        <f t="shared" si="7"/>
        <v>3.3</v>
      </c>
      <c r="W33" s="120" t="s">
        <v>124</v>
      </c>
      <c r="X33" s="122">
        <v>0</v>
      </c>
      <c r="Y33" s="122">
        <v>0</v>
      </c>
      <c r="Z33" s="122">
        <v>1188</v>
      </c>
      <c r="AA33" s="122">
        <v>0</v>
      </c>
      <c r="AB33" s="122">
        <v>1188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37513928</v>
      </c>
      <c r="AH33" s="48">
        <f t="shared" si="12"/>
        <v>960</v>
      </c>
      <c r="AI33" s="49">
        <f t="shared" si="8"/>
        <v>196.72131147540983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0.4</v>
      </c>
      <c r="AP33" s="122">
        <v>8449776</v>
      </c>
      <c r="AQ33" s="122">
        <f t="shared" si="10"/>
        <v>1037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9</v>
      </c>
      <c r="E34" s="40">
        <f t="shared" si="1"/>
        <v>6.3380281690140849</v>
      </c>
      <c r="F34" s="103">
        <v>66</v>
      </c>
      <c r="G34" s="40">
        <f t="shared" si="2"/>
        <v>46.478873239436624</v>
      </c>
      <c r="H34" s="41" t="s">
        <v>88</v>
      </c>
      <c r="I34" s="41">
        <f t="shared" si="3"/>
        <v>41.549295774647888</v>
      </c>
      <c r="J34" s="42">
        <f t="shared" si="15"/>
        <v>42.95774647887324</v>
      </c>
      <c r="K34" s="41">
        <f t="shared" si="13"/>
        <v>47.183098591549296</v>
      </c>
      <c r="L34" s="43">
        <v>14</v>
      </c>
      <c r="M34" s="44" t="s">
        <v>118</v>
      </c>
      <c r="N34" s="60">
        <v>11.5</v>
      </c>
      <c r="O34" s="118">
        <v>120</v>
      </c>
      <c r="P34" s="118">
        <v>129</v>
      </c>
      <c r="Q34" s="118">
        <v>38902788</v>
      </c>
      <c r="R34" s="45">
        <f t="shared" si="4"/>
        <v>4464</v>
      </c>
      <c r="S34" s="46">
        <f t="shared" si="5"/>
        <v>107.136</v>
      </c>
      <c r="T34" s="46">
        <f t="shared" si="6"/>
        <v>4.4640000000000004</v>
      </c>
      <c r="U34" s="119">
        <v>4.5999999999999996</v>
      </c>
      <c r="V34" s="119">
        <f t="shared" si="7"/>
        <v>4.5999999999999996</v>
      </c>
      <c r="W34" s="120" t="s">
        <v>124</v>
      </c>
      <c r="X34" s="122">
        <v>0</v>
      </c>
      <c r="Y34" s="122">
        <v>0</v>
      </c>
      <c r="Z34" s="122">
        <v>1188</v>
      </c>
      <c r="AA34" s="122">
        <v>0</v>
      </c>
      <c r="AB34" s="122">
        <v>1188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37514756</v>
      </c>
      <c r="AH34" s="48">
        <f t="shared" si="12"/>
        <v>828</v>
      </c>
      <c r="AI34" s="49">
        <f t="shared" si="8"/>
        <v>185.48387096774192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0.4</v>
      </c>
      <c r="AP34" s="122">
        <v>8450928</v>
      </c>
      <c r="AQ34" s="122">
        <f t="shared" si="10"/>
        <v>1152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49" t="s">
        <v>120</v>
      </c>
      <c r="M35" s="250"/>
      <c r="N35" s="251"/>
      <c r="O35" s="62"/>
      <c r="P35" s="62">
        <f>AVERAGE(P11:P34)</f>
        <v>129.58333333333334</v>
      </c>
      <c r="Q35" s="63">
        <f>Q34-Q10</f>
        <v>128761</v>
      </c>
      <c r="R35" s="64">
        <f>SUM(R11:R34)</f>
        <v>128761</v>
      </c>
      <c r="S35" s="123">
        <f>AVERAGE(S11:S34)</f>
        <v>128.761</v>
      </c>
      <c r="T35" s="123">
        <f>SUM(T11:T34)</f>
        <v>128.76100000000002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26856</v>
      </c>
      <c r="AH35" s="66">
        <f>SUM(AH11:AH34)</f>
        <v>26856</v>
      </c>
      <c r="AI35" s="67">
        <f>$AH$35/$T35</f>
        <v>208.57247147816494</v>
      </c>
      <c r="AJ35" s="92"/>
      <c r="AK35" s="93"/>
      <c r="AL35" s="93"/>
      <c r="AM35" s="93"/>
      <c r="AN35" s="94"/>
      <c r="AO35" s="68"/>
      <c r="AP35" s="69">
        <f>AP34-AP10</f>
        <v>6806</v>
      </c>
      <c r="AQ35" s="70">
        <f>SUM(AQ11:AQ34)</f>
        <v>6806</v>
      </c>
      <c r="AR35" s="145">
        <f>SUM(AR11:AR34)</f>
        <v>5.61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P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0"/>
    </row>
    <row r="38" spans="2:51" x14ac:dyDescent="0.25">
      <c r="B38" s="81" t="s">
        <v>128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0"/>
    </row>
    <row r="39" spans="2:51" x14ac:dyDescent="0.25">
      <c r="B39" s="115" t="s">
        <v>129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0"/>
    </row>
    <row r="40" spans="2:51" x14ac:dyDescent="0.25">
      <c r="B40" s="80" t="s">
        <v>130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134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15" t="s">
        <v>140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15" t="s">
        <v>141</v>
      </c>
      <c r="C43" s="109"/>
      <c r="D43" s="109"/>
      <c r="E43" s="109"/>
      <c r="F43" s="109"/>
      <c r="G43" s="109"/>
      <c r="H43" s="115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84" t="s">
        <v>136</v>
      </c>
      <c r="C44" s="109"/>
      <c r="D44" s="109"/>
      <c r="E44" s="114"/>
      <c r="F44" s="114"/>
      <c r="G44" s="114"/>
      <c r="H44" s="109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3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84" t="s">
        <v>138</v>
      </c>
      <c r="C45" s="147"/>
      <c r="D45" s="147"/>
      <c r="E45" s="146"/>
      <c r="F45" s="146"/>
      <c r="G45" s="146"/>
      <c r="H45" s="147"/>
      <c r="I45" s="148"/>
      <c r="J45" s="148"/>
      <c r="K45" s="110"/>
      <c r="L45" s="110"/>
      <c r="M45" s="110"/>
      <c r="N45" s="110"/>
      <c r="O45" s="110"/>
      <c r="P45" s="110"/>
      <c r="Q45" s="110"/>
      <c r="R45" s="110"/>
      <c r="S45" s="113"/>
      <c r="T45" s="82"/>
      <c r="U45" s="82"/>
      <c r="V45" s="82"/>
      <c r="W45" s="105"/>
      <c r="X45" s="105"/>
      <c r="Y45" s="105"/>
      <c r="Z45" s="105"/>
      <c r="AA45" s="105"/>
      <c r="AB45" s="105"/>
      <c r="AC45" s="105"/>
      <c r="AD45" s="105"/>
      <c r="AE45" s="105"/>
      <c r="AM45" s="19"/>
      <c r="AN45" s="102"/>
      <c r="AO45" s="102"/>
      <c r="AP45" s="102"/>
      <c r="AQ45" s="102"/>
      <c r="AR45" s="105"/>
      <c r="AV45" s="136"/>
      <c r="AW45" s="136"/>
      <c r="AY45" s="100"/>
    </row>
    <row r="46" spans="2:51" x14ac:dyDescent="0.25">
      <c r="B46" s="115" t="s">
        <v>139</v>
      </c>
      <c r="C46" s="147"/>
      <c r="D46" s="147"/>
      <c r="E46" s="146"/>
      <c r="F46" s="146"/>
      <c r="G46" s="146"/>
      <c r="H46" s="147"/>
      <c r="I46" s="148"/>
      <c r="J46" s="148"/>
      <c r="K46" s="110"/>
      <c r="L46" s="110"/>
      <c r="M46" s="110"/>
      <c r="N46" s="110"/>
      <c r="O46" s="110"/>
      <c r="P46" s="110"/>
      <c r="Q46" s="110"/>
      <c r="R46" s="110"/>
      <c r="S46" s="113"/>
      <c r="T46" s="82"/>
      <c r="U46" s="82"/>
      <c r="V46" s="82"/>
      <c r="W46" s="105"/>
      <c r="X46" s="105"/>
      <c r="Y46" s="105"/>
      <c r="Z46" s="105"/>
      <c r="AA46" s="105"/>
      <c r="AB46" s="105"/>
      <c r="AC46" s="105"/>
      <c r="AD46" s="105"/>
      <c r="AE46" s="105"/>
      <c r="AM46" s="19"/>
      <c r="AN46" s="102"/>
      <c r="AO46" s="102"/>
      <c r="AP46" s="102"/>
      <c r="AQ46" s="102"/>
      <c r="AR46" s="105"/>
      <c r="AV46" s="136"/>
      <c r="AW46" s="136"/>
      <c r="AY46" s="100"/>
    </row>
    <row r="47" spans="2:51" x14ac:dyDescent="0.25">
      <c r="B47" s="115" t="s">
        <v>145</v>
      </c>
      <c r="C47" s="147"/>
      <c r="D47" s="147"/>
      <c r="E47" s="146"/>
      <c r="F47" s="146"/>
      <c r="G47" s="146"/>
      <c r="H47" s="147"/>
      <c r="I47" s="148"/>
      <c r="J47" s="148"/>
      <c r="K47" s="110"/>
      <c r="L47" s="110"/>
      <c r="M47" s="110"/>
      <c r="N47" s="110"/>
      <c r="O47" s="110"/>
      <c r="P47" s="110"/>
      <c r="Q47" s="110"/>
      <c r="R47" s="110"/>
      <c r="S47" s="113"/>
      <c r="T47" s="112"/>
      <c r="U47" s="112"/>
      <c r="V47" s="112"/>
      <c r="W47" s="105"/>
      <c r="X47" s="105"/>
      <c r="Y47" s="105"/>
      <c r="Z47" s="105"/>
      <c r="AA47" s="105"/>
      <c r="AB47" s="105"/>
      <c r="AC47" s="105"/>
      <c r="AD47" s="105"/>
      <c r="AE47" s="105"/>
      <c r="AM47" s="106"/>
      <c r="AN47" s="106"/>
      <c r="AO47" s="106"/>
      <c r="AP47" s="106"/>
      <c r="AQ47" s="106"/>
      <c r="AR47" s="106"/>
      <c r="AS47" s="107"/>
      <c r="AV47" s="104"/>
      <c r="AW47" s="100"/>
      <c r="AX47" s="100"/>
      <c r="AY47" s="100"/>
    </row>
    <row r="48" spans="2:51" x14ac:dyDescent="0.25">
      <c r="B48" s="115" t="s">
        <v>142</v>
      </c>
      <c r="C48" s="147"/>
      <c r="D48" s="147"/>
      <c r="E48" s="147"/>
      <c r="F48" s="147"/>
      <c r="G48" s="147"/>
      <c r="H48" s="147"/>
      <c r="I48" s="148"/>
      <c r="J48" s="148"/>
      <c r="K48" s="110"/>
      <c r="L48" s="110"/>
      <c r="M48" s="110"/>
      <c r="N48" s="110"/>
      <c r="O48" s="110"/>
      <c r="P48" s="110"/>
      <c r="Q48" s="110"/>
      <c r="R48" s="110"/>
      <c r="S48" s="113"/>
      <c r="T48" s="112"/>
      <c r="U48" s="112"/>
      <c r="V48" s="112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2:51" x14ac:dyDescent="0.25">
      <c r="B49" s="115" t="s">
        <v>143</v>
      </c>
      <c r="C49" s="147"/>
      <c r="D49" s="147"/>
      <c r="E49" s="147"/>
      <c r="F49" s="147"/>
      <c r="G49" s="147"/>
      <c r="H49" s="147"/>
      <c r="I49" s="148"/>
      <c r="J49" s="148"/>
      <c r="K49" s="110"/>
      <c r="L49" s="110"/>
      <c r="M49" s="110"/>
      <c r="N49" s="110"/>
      <c r="O49" s="110"/>
      <c r="P49" s="110"/>
      <c r="Q49" s="110"/>
      <c r="R49" s="110"/>
      <c r="S49" s="113"/>
      <c r="T49" s="112"/>
      <c r="U49" s="112"/>
      <c r="V49" s="112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2:51" x14ac:dyDescent="0.25">
      <c r="B50" s="84" t="s">
        <v>152</v>
      </c>
      <c r="C50" s="147"/>
      <c r="D50" s="147"/>
      <c r="E50" s="146"/>
      <c r="F50" s="146"/>
      <c r="G50" s="146"/>
      <c r="H50" s="147"/>
      <c r="I50" s="148"/>
      <c r="J50" s="148"/>
      <c r="K50" s="110"/>
      <c r="L50" s="110"/>
      <c r="M50" s="110"/>
      <c r="N50" s="110"/>
      <c r="O50" s="110"/>
      <c r="P50" s="110"/>
      <c r="Q50" s="110"/>
      <c r="R50" s="110"/>
      <c r="S50" s="113"/>
      <c r="T50" s="112"/>
      <c r="U50" s="112"/>
      <c r="V50" s="112"/>
      <c r="W50" s="105"/>
      <c r="X50" s="105"/>
      <c r="Y50" s="105"/>
      <c r="Z50" s="105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2:51" x14ac:dyDescent="0.25">
      <c r="B51" s="115" t="s">
        <v>146</v>
      </c>
      <c r="C51" s="147"/>
      <c r="D51" s="147"/>
      <c r="E51" s="146"/>
      <c r="F51" s="146"/>
      <c r="G51" s="146"/>
      <c r="H51" s="147"/>
      <c r="I51" s="148"/>
      <c r="J51" s="148"/>
      <c r="K51" s="110"/>
      <c r="L51" s="110"/>
      <c r="M51" s="110"/>
      <c r="N51" s="110"/>
      <c r="O51" s="110"/>
      <c r="P51" s="110"/>
      <c r="Q51" s="110"/>
      <c r="R51" s="110"/>
      <c r="S51" s="113"/>
      <c r="T51" s="112"/>
      <c r="U51" s="112"/>
      <c r="V51" s="112"/>
      <c r="W51" s="105"/>
      <c r="X51" s="105"/>
      <c r="Y51" s="105"/>
      <c r="Z51" s="105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2:51" x14ac:dyDescent="0.25">
      <c r="B52" s="111" t="s">
        <v>148</v>
      </c>
      <c r="C52" s="147"/>
      <c r="D52" s="147"/>
      <c r="E52" s="146"/>
      <c r="F52" s="146"/>
      <c r="G52" s="146"/>
      <c r="H52" s="147"/>
      <c r="I52" s="148"/>
      <c r="J52" s="148"/>
      <c r="K52" s="110"/>
      <c r="L52" s="110"/>
      <c r="M52" s="110"/>
      <c r="N52" s="110"/>
      <c r="O52" s="110"/>
      <c r="P52" s="110"/>
      <c r="Q52" s="110"/>
      <c r="R52" s="110"/>
      <c r="S52" s="113"/>
      <c r="T52" s="112"/>
      <c r="U52" s="112"/>
      <c r="V52" s="112"/>
      <c r="W52" s="105"/>
      <c r="X52" s="105"/>
      <c r="Y52" s="105"/>
      <c r="Z52" s="105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2:51" x14ac:dyDescent="0.25">
      <c r="B53" s="84" t="s">
        <v>147</v>
      </c>
      <c r="C53" s="109"/>
      <c r="D53" s="109"/>
      <c r="E53" s="109"/>
      <c r="F53" s="109"/>
      <c r="G53" s="109"/>
      <c r="H53" s="109"/>
      <c r="I53" s="148"/>
      <c r="J53" s="148"/>
      <c r="K53" s="110"/>
      <c r="L53" s="110"/>
      <c r="M53" s="110"/>
      <c r="N53" s="110"/>
      <c r="O53" s="110"/>
      <c r="P53" s="110"/>
      <c r="Q53" s="110"/>
      <c r="R53" s="110"/>
      <c r="S53" s="113"/>
      <c r="T53" s="112"/>
      <c r="U53" s="112"/>
      <c r="V53" s="112"/>
      <c r="W53" s="105"/>
      <c r="X53" s="105"/>
      <c r="Y53" s="105"/>
      <c r="Z53" s="105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2:51" x14ac:dyDescent="0.25">
      <c r="B54" s="108"/>
      <c r="C54" s="109"/>
      <c r="D54" s="109"/>
      <c r="E54" s="109"/>
      <c r="F54" s="109"/>
      <c r="G54" s="109"/>
      <c r="H54" s="109"/>
      <c r="I54" s="148"/>
      <c r="J54" s="148"/>
      <c r="K54" s="110"/>
      <c r="L54" s="110"/>
      <c r="M54" s="110"/>
      <c r="N54" s="110"/>
      <c r="O54" s="110"/>
      <c r="P54" s="110"/>
      <c r="Q54" s="110"/>
      <c r="R54" s="110"/>
      <c r="S54" s="113"/>
      <c r="T54" s="112"/>
      <c r="U54" s="112"/>
      <c r="V54" s="112"/>
      <c r="W54" s="105"/>
      <c r="X54" s="105"/>
      <c r="Y54" s="105"/>
      <c r="Z54" s="105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2:51" x14ac:dyDescent="0.25">
      <c r="B55" s="115"/>
      <c r="C55" s="109"/>
      <c r="D55" s="109"/>
      <c r="E55" s="114"/>
      <c r="F55" s="114"/>
      <c r="G55" s="114"/>
      <c r="H55" s="109"/>
      <c r="I55" s="148"/>
      <c r="J55" s="148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B56" s="111"/>
      <c r="C56" s="109"/>
      <c r="D56" s="109"/>
      <c r="E56" s="114"/>
      <c r="F56" s="114"/>
      <c r="G56" s="114"/>
      <c r="H56" s="109"/>
      <c r="I56" s="148"/>
      <c r="J56" s="148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B57" s="88"/>
      <c r="C57" s="109"/>
      <c r="D57" s="109"/>
      <c r="E57" s="114"/>
      <c r="F57" s="114"/>
      <c r="G57" s="114"/>
      <c r="H57" s="109"/>
      <c r="I57" s="124"/>
      <c r="J57" s="110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108"/>
      <c r="C58" s="109"/>
      <c r="D58" s="109"/>
      <c r="E58" s="114"/>
      <c r="F58" s="114"/>
      <c r="G58" s="114"/>
      <c r="H58" s="109"/>
      <c r="I58" s="124"/>
      <c r="J58" s="110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88"/>
      <c r="C59" s="109"/>
      <c r="D59" s="109"/>
      <c r="E59" s="114"/>
      <c r="F59" s="114"/>
      <c r="G59" s="114"/>
      <c r="H59" s="109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88"/>
      <c r="C60" s="109"/>
      <c r="D60" s="109"/>
      <c r="E60" s="114"/>
      <c r="F60" s="114"/>
      <c r="G60" s="114"/>
      <c r="H60" s="109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88"/>
      <c r="C61" s="111"/>
      <c r="D61" s="109"/>
      <c r="E61" s="87"/>
      <c r="F61" s="109"/>
      <c r="G61" s="109"/>
      <c r="H61" s="109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84"/>
      <c r="C62" s="109"/>
      <c r="D62" s="109"/>
      <c r="E62" s="109"/>
      <c r="F62" s="109"/>
      <c r="G62" s="109"/>
      <c r="H62" s="109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88"/>
      <c r="C63" s="109"/>
      <c r="D63" s="109"/>
      <c r="E63" s="109"/>
      <c r="F63" s="109"/>
      <c r="G63" s="109"/>
      <c r="H63" s="109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88"/>
      <c r="C64" s="111"/>
      <c r="D64" s="109"/>
      <c r="E64" s="109"/>
      <c r="F64" s="109"/>
      <c r="G64" s="109"/>
      <c r="H64" s="109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115"/>
      <c r="C65" s="111"/>
      <c r="D65" s="109"/>
      <c r="E65" s="87"/>
      <c r="F65" s="109"/>
      <c r="G65" s="109"/>
      <c r="H65" s="109"/>
      <c r="I65" s="109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4"/>
      <c r="C66" s="109"/>
      <c r="D66" s="109"/>
      <c r="E66" s="109"/>
      <c r="F66" s="109"/>
      <c r="G66" s="87"/>
      <c r="H66" s="87"/>
      <c r="I66" s="124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88"/>
      <c r="C67" s="109"/>
      <c r="D67" s="109"/>
      <c r="E67" s="109"/>
      <c r="F67" s="109"/>
      <c r="G67" s="87"/>
      <c r="H67" s="87"/>
      <c r="I67" s="124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8"/>
      <c r="C68" s="115"/>
      <c r="D68" s="109"/>
      <c r="E68" s="87"/>
      <c r="F68" s="109"/>
      <c r="G68" s="109"/>
      <c r="H68" s="109"/>
      <c r="I68" s="109"/>
      <c r="J68" s="110"/>
      <c r="K68" s="110"/>
      <c r="L68" s="110"/>
      <c r="M68" s="110"/>
      <c r="N68" s="110"/>
      <c r="O68" s="110"/>
      <c r="P68" s="110"/>
      <c r="Q68" s="110"/>
      <c r="R68" s="110"/>
      <c r="S68" s="113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88"/>
      <c r="C69" s="111"/>
      <c r="D69" s="109"/>
      <c r="E69" s="109"/>
      <c r="F69" s="109"/>
      <c r="G69" s="109"/>
      <c r="H69" s="109"/>
      <c r="I69" s="109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88"/>
      <c r="C70" s="111"/>
      <c r="D70" s="109"/>
      <c r="E70" s="87"/>
      <c r="F70" s="109"/>
      <c r="G70" s="109"/>
      <c r="H70" s="109"/>
      <c r="I70" s="124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8"/>
      <c r="C71" s="109"/>
      <c r="D71" s="109"/>
      <c r="E71" s="109"/>
      <c r="F71" s="109"/>
      <c r="G71" s="87"/>
      <c r="H71" s="87"/>
      <c r="I71" s="116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09"/>
      <c r="D72" s="109"/>
      <c r="E72" s="109"/>
      <c r="F72" s="109"/>
      <c r="G72" s="87"/>
      <c r="H72" s="87"/>
      <c r="I72" s="109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15"/>
      <c r="D73" s="109"/>
      <c r="E73" s="87"/>
      <c r="F73" s="109"/>
      <c r="G73" s="109"/>
      <c r="H73" s="109"/>
      <c r="I73" s="109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15"/>
      <c r="D74" s="109"/>
      <c r="E74" s="87"/>
      <c r="F74" s="109"/>
      <c r="G74" s="109"/>
      <c r="H74" s="109"/>
      <c r="I74" s="109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15"/>
      <c r="D75" s="109"/>
      <c r="E75" s="87"/>
      <c r="F75" s="109"/>
      <c r="G75" s="109"/>
      <c r="H75" s="109"/>
      <c r="I75" s="124"/>
      <c r="J75" s="110"/>
      <c r="K75" s="110"/>
      <c r="L75" s="110"/>
      <c r="M75" s="110"/>
      <c r="N75" s="110"/>
      <c r="O75" s="110"/>
      <c r="P75" s="110"/>
      <c r="Q75" s="110"/>
      <c r="R75" s="110"/>
      <c r="S75" s="113"/>
      <c r="T75" s="112"/>
      <c r="U75" s="112"/>
      <c r="V75" s="112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11"/>
      <c r="D76" s="109"/>
      <c r="E76" s="87"/>
      <c r="F76" s="109"/>
      <c r="G76" s="109"/>
      <c r="H76" s="109"/>
      <c r="I76" s="116"/>
      <c r="J76" s="110"/>
      <c r="K76" s="110"/>
      <c r="L76" s="110"/>
      <c r="M76" s="110"/>
      <c r="N76" s="110"/>
      <c r="O76" s="110"/>
      <c r="P76" s="110"/>
      <c r="Q76" s="110"/>
      <c r="R76" s="110"/>
      <c r="S76" s="113"/>
      <c r="T76" s="113"/>
      <c r="U76" s="113"/>
      <c r="V76" s="113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11"/>
      <c r="D77" s="109"/>
      <c r="E77" s="109"/>
      <c r="F77" s="109"/>
      <c r="G77" s="109"/>
      <c r="H77" s="109"/>
      <c r="I77" s="109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3"/>
      <c r="U77" s="113"/>
      <c r="V77" s="113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11"/>
      <c r="D78" s="109"/>
      <c r="E78" s="109"/>
      <c r="F78" s="109"/>
      <c r="G78" s="109"/>
      <c r="H78" s="109"/>
      <c r="I78" s="109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3"/>
      <c r="U78" s="77"/>
      <c r="V78" s="77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11"/>
      <c r="D79" s="109"/>
      <c r="E79" s="87"/>
      <c r="F79" s="109"/>
      <c r="G79" s="109"/>
      <c r="H79" s="109"/>
      <c r="I79" s="109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3"/>
      <c r="U79" s="77"/>
      <c r="V79" s="77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11"/>
      <c r="D80" s="109"/>
      <c r="E80" s="109"/>
      <c r="F80" s="109"/>
      <c r="G80" s="109"/>
      <c r="H80" s="109"/>
      <c r="I80" s="109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3"/>
      <c r="U80" s="77"/>
      <c r="V80" s="77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1:51" x14ac:dyDescent="0.25">
      <c r="B81" s="88"/>
      <c r="C81" s="108"/>
      <c r="D81" s="109"/>
      <c r="E81" s="109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77"/>
      <c r="V81" s="77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1:51" x14ac:dyDescent="0.25">
      <c r="B82" s="88"/>
      <c r="C82" s="108"/>
      <c r="D82" s="87"/>
      <c r="E82" s="109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1:51" x14ac:dyDescent="0.25">
      <c r="B83" s="88"/>
      <c r="C83" s="115"/>
      <c r="D83" s="87"/>
      <c r="E83" s="109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1:51" x14ac:dyDescent="0.25">
      <c r="B84" s="125"/>
      <c r="C84" s="115"/>
      <c r="D84" s="109"/>
      <c r="E84" s="87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10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1:51" x14ac:dyDescent="0.25">
      <c r="B85" s="125"/>
      <c r="C85" s="111"/>
      <c r="D85" s="109"/>
      <c r="E85" s="87"/>
      <c r="F85" s="87"/>
      <c r="G85" s="109"/>
      <c r="H85" s="109"/>
      <c r="I85" s="109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3"/>
      <c r="U85" s="77"/>
      <c r="V85" s="77"/>
      <c r="W85" s="105"/>
      <c r="X85" s="105"/>
      <c r="Y85" s="105"/>
      <c r="Z85" s="85"/>
      <c r="AA85" s="105"/>
      <c r="AB85" s="105"/>
      <c r="AC85" s="105"/>
      <c r="AD85" s="105"/>
      <c r="AE85" s="105"/>
      <c r="AM85" s="106"/>
      <c r="AN85" s="106"/>
      <c r="AO85" s="106"/>
      <c r="AP85" s="106"/>
      <c r="AQ85" s="106"/>
      <c r="AR85" s="106"/>
      <c r="AS85" s="107"/>
      <c r="AV85" s="104"/>
      <c r="AW85" s="100"/>
      <c r="AX85" s="100"/>
      <c r="AY85" s="100"/>
    </row>
    <row r="86" spans="1:51" x14ac:dyDescent="0.25">
      <c r="B86" s="128"/>
      <c r="C86" s="111"/>
      <c r="D86" s="109"/>
      <c r="E86" s="109"/>
      <c r="F86" s="87"/>
      <c r="G86" s="87"/>
      <c r="H86" s="87"/>
      <c r="I86" s="87"/>
      <c r="J86" s="110"/>
      <c r="K86" s="110"/>
      <c r="L86" s="110"/>
      <c r="M86" s="110"/>
      <c r="N86" s="110"/>
      <c r="O86" s="110"/>
      <c r="P86" s="110"/>
      <c r="Q86" s="110"/>
      <c r="R86" s="110"/>
      <c r="S86" s="85"/>
      <c r="T86" s="85"/>
      <c r="U86" s="85"/>
      <c r="V86" s="85"/>
      <c r="W86" s="85"/>
      <c r="X86" s="85"/>
      <c r="Y86" s="85"/>
      <c r="Z86" s="78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104"/>
      <c r="AW86" s="100"/>
      <c r="AX86" s="100"/>
      <c r="AY86" s="100"/>
    </row>
    <row r="87" spans="1:51" x14ac:dyDescent="0.25">
      <c r="B87" s="128"/>
      <c r="C87" s="85"/>
      <c r="D87" s="109"/>
      <c r="E87" s="109"/>
      <c r="F87" s="109"/>
      <c r="G87" s="87"/>
      <c r="H87" s="87"/>
      <c r="I87" s="87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78"/>
      <c r="X87" s="78"/>
      <c r="Y87" s="78"/>
      <c r="Z87" s="105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104"/>
      <c r="AW87" s="100"/>
      <c r="AX87" s="100"/>
      <c r="AY87" s="100"/>
    </row>
    <row r="88" spans="1:51" x14ac:dyDescent="0.25">
      <c r="B88" s="128"/>
      <c r="C88" s="115"/>
      <c r="D88" s="85"/>
      <c r="E88" s="109"/>
      <c r="F88" s="109"/>
      <c r="G88" s="109"/>
      <c r="H88" s="109"/>
      <c r="I88" s="109"/>
      <c r="J88" s="85"/>
      <c r="K88" s="85"/>
      <c r="L88" s="85"/>
      <c r="M88" s="85"/>
      <c r="N88" s="85"/>
      <c r="O88" s="85"/>
      <c r="P88" s="85"/>
      <c r="Q88" s="85"/>
      <c r="R88" s="85"/>
      <c r="S88" s="110"/>
      <c r="T88" s="113"/>
      <c r="U88" s="77"/>
      <c r="V88" s="77"/>
      <c r="W88" s="105"/>
      <c r="X88" s="105"/>
      <c r="Y88" s="105"/>
      <c r="Z88" s="10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1:51" x14ac:dyDescent="0.25">
      <c r="B89" s="128"/>
      <c r="C89" s="131"/>
      <c r="D89" s="78"/>
      <c r="E89" s="126"/>
      <c r="F89" s="126"/>
      <c r="G89" s="126"/>
      <c r="H89" s="126"/>
      <c r="I89" s="109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3"/>
      <c r="U89" s="77"/>
      <c r="V89" s="77"/>
      <c r="W89" s="105"/>
      <c r="X89" s="105"/>
      <c r="Y89" s="105"/>
      <c r="Z89" s="105"/>
      <c r="AA89" s="105"/>
      <c r="AB89" s="105"/>
      <c r="AC89" s="105"/>
      <c r="AD89" s="105"/>
      <c r="AE89" s="105"/>
      <c r="AM89" s="106"/>
      <c r="AN89" s="106"/>
      <c r="AO89" s="106"/>
      <c r="AP89" s="106"/>
      <c r="AQ89" s="106"/>
      <c r="AR89" s="106"/>
      <c r="AS89" s="107"/>
      <c r="AV89" s="104"/>
      <c r="AW89" s="100"/>
      <c r="AX89" s="100"/>
      <c r="AY89" s="100"/>
    </row>
    <row r="90" spans="1:51" x14ac:dyDescent="0.25">
      <c r="B90" s="78"/>
      <c r="C90" s="134"/>
      <c r="D90" s="126"/>
      <c r="E90" s="78"/>
      <c r="F90" s="126"/>
      <c r="G90" s="126"/>
      <c r="H90" s="126"/>
      <c r="I90" s="109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3"/>
      <c r="U90" s="77"/>
      <c r="V90" s="77"/>
      <c r="W90" s="105"/>
      <c r="X90" s="105"/>
      <c r="Y90" s="105"/>
      <c r="Z90" s="105"/>
      <c r="AA90" s="105"/>
      <c r="AB90" s="105"/>
      <c r="AC90" s="105"/>
      <c r="AD90" s="105"/>
      <c r="AE90" s="105"/>
      <c r="AM90" s="106"/>
      <c r="AN90" s="106"/>
      <c r="AO90" s="106"/>
      <c r="AP90" s="106"/>
      <c r="AQ90" s="106"/>
      <c r="AR90" s="106"/>
      <c r="AS90" s="107"/>
      <c r="AV90" s="104"/>
      <c r="AW90" s="100"/>
      <c r="AX90" s="100"/>
      <c r="AY90" s="130"/>
    </row>
    <row r="91" spans="1:51" x14ac:dyDescent="0.25">
      <c r="B91" s="78"/>
      <c r="C91" s="129"/>
      <c r="D91" s="126"/>
      <c r="E91" s="78"/>
      <c r="F91" s="78"/>
      <c r="G91" s="126"/>
      <c r="H91" s="126"/>
      <c r="I91" s="109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3"/>
      <c r="U91" s="77"/>
      <c r="V91" s="77"/>
      <c r="W91" s="105"/>
      <c r="X91" s="105"/>
      <c r="Y91" s="105"/>
      <c r="Z91" s="105"/>
      <c r="AA91" s="105"/>
      <c r="AB91" s="105"/>
      <c r="AC91" s="105"/>
      <c r="AD91" s="105"/>
      <c r="AE91" s="105"/>
      <c r="AM91" s="106"/>
      <c r="AN91" s="106"/>
      <c r="AO91" s="106"/>
      <c r="AP91" s="106"/>
      <c r="AQ91" s="106"/>
      <c r="AR91" s="106"/>
      <c r="AS91" s="107"/>
      <c r="AV91" s="104"/>
      <c r="AW91" s="100"/>
      <c r="AX91" s="100"/>
      <c r="AY91" s="100"/>
    </row>
    <row r="92" spans="1:51" x14ac:dyDescent="0.25">
      <c r="B92" s="128"/>
      <c r="C92" s="130"/>
      <c r="D92" s="130"/>
      <c r="E92" s="130"/>
      <c r="F92" s="130"/>
      <c r="G92" s="78"/>
      <c r="H92" s="78"/>
      <c r="I92" s="85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3"/>
      <c r="U92" s="77"/>
      <c r="V92" s="77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V92" s="104"/>
      <c r="AW92" s="100"/>
      <c r="AX92" s="100"/>
      <c r="AY92" s="100"/>
    </row>
    <row r="93" spans="1:51" x14ac:dyDescent="0.25">
      <c r="C93" s="130"/>
      <c r="D93" s="130"/>
      <c r="E93" s="130"/>
      <c r="F93" s="130"/>
      <c r="G93" s="78"/>
      <c r="H93" s="78"/>
      <c r="I93" s="78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32"/>
      <c r="U93" s="133"/>
      <c r="V93" s="133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U93" s="100"/>
      <c r="AV93" s="104"/>
      <c r="AW93" s="100"/>
      <c r="AX93" s="100"/>
      <c r="AY93" s="100"/>
    </row>
    <row r="94" spans="1:51" s="130" customFormat="1" x14ac:dyDescent="0.25">
      <c r="B94" s="100"/>
      <c r="I94" s="126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32"/>
      <c r="U94" s="133"/>
      <c r="V94" s="133"/>
      <c r="W94" s="105"/>
      <c r="X94" s="105"/>
      <c r="Y94" s="105"/>
      <c r="Z94" s="105"/>
      <c r="AA94" s="105"/>
      <c r="AB94" s="105"/>
      <c r="AC94" s="105"/>
      <c r="AD94" s="105"/>
      <c r="AE94" s="105"/>
      <c r="AM94" s="106"/>
      <c r="AN94" s="106"/>
      <c r="AO94" s="106"/>
      <c r="AP94" s="106"/>
      <c r="AQ94" s="106"/>
      <c r="AR94" s="106"/>
      <c r="AS94" s="107"/>
      <c r="AT94" s="19"/>
      <c r="AV94" s="104"/>
      <c r="AY94" s="100"/>
    </row>
    <row r="95" spans="1:51" x14ac:dyDescent="0.25">
      <c r="A95" s="105"/>
      <c r="C95" s="130"/>
      <c r="D95" s="130"/>
      <c r="E95" s="130"/>
      <c r="F95" s="130"/>
      <c r="G95" s="130"/>
      <c r="H95" s="130"/>
      <c r="I95" s="106"/>
      <c r="J95" s="106"/>
      <c r="K95" s="106"/>
      <c r="L95" s="106"/>
      <c r="M95" s="106"/>
      <c r="N95" s="106"/>
      <c r="O95" s="107"/>
      <c r="P95" s="102"/>
      <c r="R95" s="104"/>
      <c r="AS95" s="100"/>
      <c r="AT95" s="100"/>
      <c r="AU95" s="100"/>
      <c r="AV95" s="100"/>
      <c r="AW95" s="100"/>
      <c r="AX95" s="100"/>
      <c r="AY95" s="100"/>
    </row>
    <row r="96" spans="1:51" x14ac:dyDescent="0.25">
      <c r="A96" s="105"/>
      <c r="C96" s="130"/>
      <c r="D96" s="130"/>
      <c r="E96" s="130"/>
      <c r="F96" s="130"/>
      <c r="G96" s="130"/>
      <c r="H96" s="130"/>
      <c r="I96" s="106"/>
      <c r="J96" s="106"/>
      <c r="K96" s="106"/>
      <c r="L96" s="106"/>
      <c r="M96" s="106"/>
      <c r="N96" s="106"/>
      <c r="O96" s="107"/>
      <c r="P96" s="102"/>
      <c r="R96" s="102"/>
      <c r="AS96" s="100"/>
      <c r="AT96" s="100"/>
      <c r="AU96" s="100"/>
      <c r="AV96" s="100"/>
      <c r="AW96" s="100"/>
      <c r="AX96" s="100"/>
      <c r="AY96" s="100"/>
    </row>
    <row r="97" spans="1:51" x14ac:dyDescent="0.25">
      <c r="A97" s="105"/>
      <c r="C97" s="130"/>
      <c r="D97" s="130"/>
      <c r="E97" s="130"/>
      <c r="F97" s="130"/>
      <c r="G97" s="130"/>
      <c r="H97" s="130"/>
      <c r="I97" s="106"/>
      <c r="J97" s="106"/>
      <c r="K97" s="106"/>
      <c r="L97" s="106"/>
      <c r="M97" s="106"/>
      <c r="N97" s="106"/>
      <c r="O97" s="107"/>
      <c r="P97" s="102"/>
      <c r="R97" s="102"/>
      <c r="AS97" s="100"/>
      <c r="AT97" s="100"/>
      <c r="AU97" s="100"/>
      <c r="AV97" s="100"/>
      <c r="AW97" s="100"/>
      <c r="AX97" s="100"/>
      <c r="AY97" s="100"/>
    </row>
    <row r="98" spans="1:51" x14ac:dyDescent="0.25">
      <c r="A98" s="105"/>
      <c r="I98" s="106"/>
      <c r="J98" s="106"/>
      <c r="K98" s="106"/>
      <c r="L98" s="106"/>
      <c r="M98" s="106"/>
      <c r="N98" s="106"/>
      <c r="O98" s="107"/>
      <c r="P98" s="102"/>
      <c r="R98" s="102"/>
      <c r="AS98" s="100"/>
      <c r="AT98" s="100"/>
      <c r="AU98" s="100"/>
      <c r="AV98" s="100"/>
      <c r="AW98" s="100"/>
      <c r="AX98" s="100"/>
      <c r="AY98" s="100"/>
    </row>
    <row r="99" spans="1:51" x14ac:dyDescent="0.25">
      <c r="A99" s="105"/>
      <c r="I99" s="106"/>
      <c r="J99" s="106"/>
      <c r="K99" s="106"/>
      <c r="L99" s="106"/>
      <c r="M99" s="106"/>
      <c r="N99" s="106"/>
      <c r="O99" s="107"/>
      <c r="P99" s="102"/>
      <c r="R99" s="102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I100" s="106"/>
      <c r="J100" s="106"/>
      <c r="K100" s="106"/>
      <c r="L100" s="106"/>
      <c r="M100" s="106"/>
      <c r="N100" s="106"/>
      <c r="O100" s="107"/>
      <c r="P100" s="102"/>
      <c r="R100" s="102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I101" s="106"/>
      <c r="J101" s="106"/>
      <c r="K101" s="106"/>
      <c r="L101" s="106"/>
      <c r="M101" s="106"/>
      <c r="N101" s="106"/>
      <c r="O101" s="107"/>
      <c r="P101" s="102"/>
      <c r="R101" s="78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A102" s="105"/>
      <c r="I102" s="106"/>
      <c r="J102" s="106"/>
      <c r="K102" s="106"/>
      <c r="L102" s="106"/>
      <c r="M102" s="106"/>
      <c r="N102" s="106"/>
      <c r="O102" s="107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O103" s="107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O104" s="107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O105" s="107"/>
      <c r="R105" s="102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O106" s="107"/>
      <c r="R106" s="102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07"/>
      <c r="Q113" s="102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1"/>
      <c r="P114" s="102"/>
      <c r="Q114" s="102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1"/>
      <c r="P115" s="102"/>
      <c r="Q115" s="102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1"/>
      <c r="P116" s="102"/>
      <c r="Q116" s="102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1"/>
      <c r="P117" s="102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R123" s="102"/>
      <c r="S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R124" s="102"/>
      <c r="S124" s="102"/>
      <c r="T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Q125" s="102"/>
      <c r="R125" s="102"/>
      <c r="S125" s="102"/>
      <c r="T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1"/>
      <c r="P126" s="102"/>
      <c r="T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02"/>
      <c r="Q127" s="102"/>
      <c r="R127" s="102"/>
      <c r="S127" s="102"/>
      <c r="AS127" s="100"/>
      <c r="AT127" s="100"/>
      <c r="AU127" s="100"/>
      <c r="AV127" s="100"/>
      <c r="AW127" s="100"/>
      <c r="AX127" s="100"/>
    </row>
    <row r="128" spans="15:51" x14ac:dyDescent="0.25">
      <c r="O128" s="11"/>
      <c r="P128" s="102"/>
      <c r="Q128" s="102"/>
      <c r="R128" s="102"/>
      <c r="S128" s="102"/>
      <c r="T128" s="102"/>
      <c r="AS128" s="100"/>
      <c r="AT128" s="100"/>
      <c r="AU128" s="100"/>
      <c r="AV128" s="100"/>
      <c r="AW128" s="100"/>
      <c r="AX128" s="100"/>
    </row>
    <row r="129" spans="15:51" x14ac:dyDescent="0.25">
      <c r="O129" s="11"/>
      <c r="P129" s="102"/>
      <c r="Q129" s="102"/>
      <c r="R129" s="102"/>
      <c r="S129" s="102"/>
      <c r="T129" s="102"/>
      <c r="U129" s="102"/>
      <c r="AS129" s="100"/>
      <c r="AT129" s="100"/>
      <c r="AU129" s="100"/>
      <c r="AV129" s="100"/>
      <c r="AW129" s="100"/>
      <c r="AX129" s="100"/>
    </row>
    <row r="130" spans="15:51" x14ac:dyDescent="0.25">
      <c r="O130" s="11"/>
      <c r="P130" s="102"/>
      <c r="T130" s="102"/>
      <c r="U130" s="102"/>
      <c r="AS130" s="100"/>
      <c r="AT130" s="100"/>
      <c r="AU130" s="100"/>
      <c r="AV130" s="100"/>
      <c r="AW130" s="100"/>
      <c r="AX130" s="100"/>
    </row>
    <row r="138" spans="15:51" x14ac:dyDescent="0.25">
      <c r="AY138" s="100"/>
    </row>
    <row r="142" spans="15:51" x14ac:dyDescent="0.25">
      <c r="AS142" s="100"/>
      <c r="AT142" s="100"/>
      <c r="AU142" s="100"/>
      <c r="AV142" s="100"/>
      <c r="AW142" s="100"/>
      <c r="AX142" s="100"/>
    </row>
  </sheetData>
  <protectedRanges>
    <protectedRange sqref="N86:R86 B92 S88:T94 B84:B89 S84:T85 N89:R94 T76:T83 T47:T58 T60:T67" name="Range2_12_5_1_1"/>
    <protectedRange sqref="N10 L10 L6 D6 D8 AD8 AF8 O8:U8 AJ8:AR8 AF10 L24:N31 N12:N23 N32:N34 N11:P11 E11:E34 G11:G34 AC17:AF34 X11:AF16 R11:V34 O12:P34" name="Range1_16_3_1_1"/>
    <protectedRange sqref="I91 J89:M94 J86:M86 I9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1:H91 F90 E89" name="Range2_2_2_9_2_1_1"/>
    <protectedRange sqref="D87 D90:D91" name="Range2_1_1_1_1_1_9_2_1_1"/>
    <protectedRange sqref="AG11:AG34" name="Range1_18_1_1_1"/>
    <protectedRange sqref="C88 C90" name="Range2_4_1_1_1"/>
    <protectedRange sqref="AS16:AS34" name="Range1_1_1_1"/>
    <protectedRange sqref="P3:U5" name="Range1_16_1_1_1_1"/>
    <protectedRange sqref="C91 C89 C86" name="Range2_1_3_1_1"/>
    <protectedRange sqref="H11:H34" name="Range1_1_1_1_1_1_1"/>
    <protectedRange sqref="B90:B91 J87:R88 D88:D89 I92:I93 Z85:Z86 S86:Y87 AA86:AU87 E90:E91 G92:H93 F91" name="Range2_2_1_10_1_1_1_2"/>
    <protectedRange sqref="C87" name="Range2_2_1_10_2_1_1_1"/>
    <protectedRange sqref="N84:R85 G88:H88 D84 F87 E86" name="Range2_12_1_6_1_1"/>
    <protectedRange sqref="D79:D80 I88:I90 I84:M85 G89:H90 G82:H84 E87:E88 F88:F89 F81:F83 E80:E82" name="Range2_2_12_1_7_1_1"/>
    <protectedRange sqref="D85:D86" name="Range2_1_1_1_1_11_1_2_1_1"/>
    <protectedRange sqref="E83 G85:H85 F84" name="Range2_2_2_9_1_1_1_1"/>
    <protectedRange sqref="D81" name="Range2_1_1_1_1_1_9_1_1_1_1"/>
    <protectedRange sqref="C85 C80" name="Range2_1_1_2_1_1"/>
    <protectedRange sqref="C84" name="Range2_1_2_2_1_1"/>
    <protectedRange sqref="C83" name="Range2_3_2_1_1"/>
    <protectedRange sqref="F79:F80 E79 G81:H81" name="Range2_2_12_1_1_1_1_1"/>
    <protectedRange sqref="C79" name="Range2_1_4_2_1_1_1"/>
    <protectedRange sqref="C81:C82" name="Range2_5_1_1_1"/>
    <protectedRange sqref="E84:E85 F85:F86 G86:H87 I86:I87" name="Range2_2_1_1_1_1"/>
    <protectedRange sqref="D82:D83" name="Range2_1_1_1_1_1_1_1_1"/>
    <protectedRange sqref="AS11:AS15" name="Range1_4_1_1_1_1"/>
    <protectedRange sqref="J11:J15 J26:J34" name="Range1_1_2_1_10_1_1_1_1"/>
    <protectedRange sqref="R101" name="Range2_2_1_10_1_1_1_1_1"/>
    <protectedRange sqref="S38:S42" name="Range2_12_3_1_1_1_1"/>
    <protectedRange sqref="D38:H38 F39:G39 N38:R42" name="Range2_12_1_3_1_1_1_1"/>
    <protectedRange sqref="I38:M38 E39 H39:M39 E40:M42" name="Range2_2_12_1_6_1_1_1_1"/>
    <protectedRange sqref="D39:D42" name="Range2_1_1_1_1_11_1_1_1_1_1_1"/>
    <protectedRange sqref="C39:C42" name="Range2_1_2_1_1_1_1_1"/>
    <protectedRange sqref="C38" name="Range2_3_1_1_1_1_1"/>
    <protectedRange sqref="T73:T75" name="Range2_12_5_1_1_3"/>
    <protectedRange sqref="T69:T72" name="Range2_12_5_1_1_2_2"/>
    <protectedRange sqref="T68" name="Range2_12_5_1_1_2_1_1"/>
    <protectedRange sqref="S68" name="Range2_12_4_1_1_1_4_2_2_1_1"/>
    <protectedRange sqref="B81:B83" name="Range2_12_5_1_1_2"/>
    <protectedRange sqref="B80" name="Range2_12_5_1_1_2_1_4_1_1_1_2_1_1_1_1_1_1_1"/>
    <protectedRange sqref="F78 G80:H80" name="Range2_2_12_1_1_1_1_1_1"/>
    <protectedRange sqref="D78:E78" name="Range2_2_12_1_7_1_1_2_1"/>
    <protectedRange sqref="C78" name="Range2_1_1_2_1_1_1"/>
    <protectedRange sqref="B78:B79" name="Range2_12_5_1_1_2_1"/>
    <protectedRange sqref="B77" name="Range2_12_5_1_1_2_1_2_1"/>
    <protectedRange sqref="B76" name="Range2_12_5_1_1_2_1_2_2"/>
    <protectedRange sqref="S80:S83" name="Range2_12_5_1_1_5"/>
    <protectedRange sqref="N80:R83" name="Range2_12_1_6_1_1_1"/>
    <protectedRange sqref="J80:M83" name="Range2_2_12_1_7_1_1_2"/>
    <protectedRange sqref="S77:S79" name="Range2_12_2_1_1_1_2_1_1_1"/>
    <protectedRange sqref="Q78:R79" name="Range2_12_1_4_1_1_1_1_1_1_1_1_1_1_1_1_1_1_1"/>
    <protectedRange sqref="N78:P79" name="Range2_12_1_2_1_1_1_1_1_1_1_1_1_1_1_1_1_1_1_1"/>
    <protectedRange sqref="J78:M79" name="Range2_2_12_1_4_1_1_1_1_1_1_1_1_1_1_1_1_1_1_1_1"/>
    <protectedRange sqref="Q77:R77" name="Range2_12_1_6_1_1_1_2_3_1_1_3_1_1_1_1_1_1_1"/>
    <protectedRange sqref="N77:P77" name="Range2_12_1_2_3_1_1_1_2_3_1_1_3_1_1_1_1_1_1_1"/>
    <protectedRange sqref="J77:M77" name="Range2_2_12_1_4_3_1_1_1_3_3_1_1_3_1_1_1_1_1_1_1"/>
    <protectedRange sqref="S75:S76" name="Range2_12_4_1_1_1_4_2_2_2_1"/>
    <protectedRange sqref="Q75:R76" name="Range2_12_1_6_1_1_1_2_3_2_1_1_3_2"/>
    <protectedRange sqref="N75:P76" name="Range2_12_1_2_3_1_1_1_2_3_2_1_1_3_2"/>
    <protectedRange sqref="K75:M76" name="Range2_2_12_1_4_3_1_1_1_3_3_2_1_1_3_2"/>
    <protectedRange sqref="J75:J76" name="Range2_2_12_1_4_3_1_1_1_3_2_1_2_2_2"/>
    <protectedRange sqref="I75" name="Range2_2_12_1_4_3_1_1_1_3_3_1_1_3_1_1_1_1_1_1_2_2"/>
    <protectedRange sqref="I77:I83" name="Range2_2_12_1_7_1_1_2_2_1_1"/>
    <protectedRange sqref="I76" name="Range2_2_12_1_4_3_1_1_1_3_3_1_1_3_1_1_1_1_1_1_2_1_1"/>
    <protectedRange sqref="G79:H79" name="Range2_2_12_1_3_1_2_1_1_1_2_1_1_1_1_1_1_2_1_1_1_1_1_1_1_1_1"/>
    <protectedRange sqref="F77 G76:H78" name="Range2_2_12_1_3_3_1_1_1_2_1_1_1_1_1_1_1_1_1_1_1_1_1_1_1_1"/>
    <protectedRange sqref="G73:H73" name="Range2_2_12_1_3_1_2_1_1_1_2_1_1_1_1_1_1_2_1_1_1_1_1_2_1"/>
    <protectedRange sqref="F73:F76" name="Range2_2_12_1_3_1_2_1_1_1_3_1_1_1_1_1_3_1_1_1_1_1_1_1_1_1"/>
    <protectedRange sqref="G74:H75" name="Range2_2_12_1_3_1_2_1_1_1_1_2_1_1_1_1_1_1_1_1_1_1_1"/>
    <protectedRange sqref="D73:E74" name="Range2_2_12_1_3_1_2_1_1_1_3_1_1_1_1_1_1_1_2_1_1_1_1_1_1_1"/>
    <protectedRange sqref="B74" name="Range2_12_5_1_1_2_1_4_1_1_1_2_1_1_1_1_1_1_1_1_1_2_1_1_1_1_1"/>
    <protectedRange sqref="B75" name="Range2_12_5_1_1_2_1_2_2_1_1_1_1_1"/>
    <protectedRange sqref="D77:E77" name="Range2_2_12_1_7_1_1_2_1_1"/>
    <protectedRange sqref="C77" name="Range2_1_1_2_1_1_1_1"/>
    <protectedRange sqref="D76" name="Range2_2_12_1_7_1_1_2_1_1_1_1_1_1"/>
    <protectedRange sqref="E76" name="Range2_2_12_1_1_1_1_1_1_1_1_1_1_1_1"/>
    <protectedRange sqref="C76" name="Range2_1_4_2_1_1_1_1_1_1_1_1_1"/>
    <protectedRange sqref="D75:E75" name="Range2_2_12_1_3_1_2_1_1_1_3_1_1_1_1_1_1_1_2_1_1_1_1_1_1_1_1"/>
    <protectedRange sqref="B73" name="Range2_12_5_1_1_2_1_2_2_1_1_1_1"/>
    <protectedRange sqref="S69:S74" name="Range2_12_5_1_1_5_1"/>
    <protectedRange sqref="N71:R74" name="Range2_12_1_6_1_1_1_1"/>
    <protectedRange sqref="J73:M74 L71:M72" name="Range2_2_12_1_7_1_1_2_2"/>
    <protectedRange sqref="I73:I74" name="Range2_2_12_1_7_1_1_2_2_1_1_1"/>
    <protectedRange sqref="B72" name="Range2_12_5_1_1_2_1_2_2_1_1_1_1_2_1_1_1"/>
    <protectedRange sqref="B71" name="Range2_12_5_1_1_2_1_2_2_1_1_1_1_2_1_1_1_2"/>
    <protectedRange sqref="B70" name="Range2_12_5_1_1_2_1_2_2_1_1_1_1_2_1_1_1_2_1_1"/>
    <protectedRange sqref="B41" name="Range2_12_5_1_1_1_1_1_2"/>
    <protectedRange sqref="G49:H52" name="Range2_2_12_1_3_1_1_1_1_1_4_1_1_2"/>
    <protectedRange sqref="E49:F52" name="Range2_2_12_1_7_1_1_3_1_1_2"/>
    <protectedRange sqref="S53:S58 S60:S67" name="Range2_12_5_1_1_2_3_1_1"/>
    <protectedRange sqref="Q53:R58" name="Range2_12_1_6_1_1_1_1_2_1_2"/>
    <protectedRange sqref="N53:P58" name="Range2_12_1_2_3_1_1_1_1_2_1_2"/>
    <protectedRange sqref="L57:M58 I53:M56" name="Range2_2_12_1_4_3_1_1_1_1_2_1_2"/>
    <protectedRange sqref="D49:D52" name="Range2_2_12_1_3_1_2_1_1_1_2_1_2_1_2"/>
    <protectedRange sqref="Q60:R63" name="Range2_12_1_6_1_1_1_1_2_1_1_1"/>
    <protectedRange sqref="N60:P63" name="Range2_12_1_2_3_1_1_1_1_2_1_1_1"/>
    <protectedRange sqref="L60:M63" name="Range2_2_12_1_4_3_1_1_1_1_2_1_1_1"/>
    <protectedRange sqref="B69" name="Range2_12_5_1_1_2_1_2_2_1_1_1_1_2_1_1_1_2_1_1_1_2"/>
    <protectedRange sqref="N64:R70" name="Range2_12_1_6_1_1_1_1_1"/>
    <protectedRange sqref="J66:M67 L68:M70 L64:M65" name="Range2_2_12_1_7_1_1_2_2_1"/>
    <protectedRange sqref="G62:H63" name="Range2_2_12_1_3_1_2_1_1_1_2_1_1_1_1_1_1_2_1_1_1_1"/>
    <protectedRange sqref="I66:I67" name="Range2_2_12_1_4_3_1_1_1_2_1_2_1_1_3_1_1_1_1_1_1_1_1"/>
    <protectedRange sqref="D62:E63" name="Range2_2_12_1_3_1_2_1_1_1_2_1_1_1_1_3_1_1_1_1_1_1_1"/>
    <protectedRange sqref="F62:F63" name="Range2_2_12_1_3_1_2_1_1_1_3_1_1_1_1_1_3_1_1_1_1_1_1_1"/>
    <protectedRange sqref="G72:H72" name="Range2_2_12_1_3_1_2_1_1_1_1_2_1_1_1_1_1_1_2_1_1_2"/>
    <protectedRange sqref="F72" name="Range2_2_12_1_3_1_2_1_1_1_1_2_1_1_1_1_1_1_1_1_1_1_1_2"/>
    <protectedRange sqref="D72:E72" name="Range2_2_12_1_3_1_2_1_1_1_2_1_1_1_1_3_1_1_1_1_1_1_1_1_1_1_2"/>
    <protectedRange sqref="G71:H71" name="Range2_2_12_1_3_1_2_1_1_1_1_2_1_1_1_1_1_1_2_1_1_1_1"/>
    <protectedRange sqref="F71" name="Range2_2_12_1_3_1_2_1_1_1_1_2_1_1_1_1_1_1_1_1_1_1_1_1_1"/>
    <protectedRange sqref="D71:E71" name="Range2_2_12_1_3_1_2_1_1_1_2_1_1_1_1_3_1_1_1_1_1_1_1_1_1_1_1_1"/>
    <protectedRange sqref="D70" name="Range2_2_12_1_7_1_1_1_1"/>
    <protectedRange sqref="E70:F70" name="Range2_2_12_1_1_1_1_1_2_1"/>
    <protectedRange sqref="C70" name="Range2_1_4_2_1_1_1_1_1"/>
    <protectedRange sqref="G70:H70" name="Range2_2_12_1_3_1_2_1_1_1_2_1_1_1_1_1_1_2_1_1_1_1_1_1_1_1_1_1_1"/>
    <protectedRange sqref="F69:H69" name="Range2_2_12_1_3_3_1_1_1_2_1_1_1_1_1_1_1_1_1_1_1_1_1_1_1_1_1_2"/>
    <protectedRange sqref="D69:E69" name="Range2_2_12_1_7_1_1_2_1_1_1_2"/>
    <protectedRange sqref="C69" name="Range2_1_1_2_1_1_1_1_1_2"/>
    <protectedRange sqref="B67" name="Range2_12_5_1_1_2_1_4_1_1_1_2_1_1_1_1_1_1_1_1_1_2_1_1_1_1_2_1_1_1_2_1_1_1_2_2_2_1"/>
    <protectedRange sqref="B68" name="Range2_12_5_1_1_2_1_2_2_1_1_1_1_2_1_1_1_2_1_1_1_2_2_2_1"/>
    <protectedRange sqref="J72:K72" name="Range2_2_12_1_4_3_1_1_1_3_3_1_1_3_1_1_1_1_1_1_1_1"/>
    <protectedRange sqref="K70:K71" name="Range2_2_12_1_4_3_1_1_1_3_3_2_1_1_3_2_1"/>
    <protectedRange sqref="J70:J71" name="Range2_2_12_1_4_3_1_1_1_3_2_1_2_2_2_1"/>
    <protectedRange sqref="I70" name="Range2_2_12_1_4_3_1_1_1_3_3_1_1_3_1_1_1_1_1_1_2_2_2"/>
    <protectedRange sqref="I72" name="Range2_2_12_1_7_1_1_2_2_1_1_2"/>
    <protectedRange sqref="I71" name="Range2_2_12_1_4_3_1_1_1_3_3_1_1_3_1_1_1_1_1_1_2_1_1_1"/>
    <protectedRange sqref="G68:H68" name="Range2_2_12_1_3_1_2_1_1_1_2_1_1_1_1_1_1_2_1_1_1_1_1_2_1_1"/>
    <protectedRange sqref="F68" name="Range2_2_12_1_3_1_2_1_1_1_3_1_1_1_1_1_3_1_1_1_1_1_1_1_1_1_2"/>
    <protectedRange sqref="D68:E68" name="Range2_2_12_1_3_1_2_1_1_1_3_1_1_1_1_1_1_1_2_1_1_1_1_1_1_1_2"/>
    <protectedRange sqref="J68:K69" name="Range2_2_12_1_7_1_1_2_2_2"/>
    <protectedRange sqref="I68:I69" name="Range2_2_12_1_7_1_1_2_2_1_1_1_2"/>
    <protectedRange sqref="G67:H67" name="Range2_2_12_1_3_1_2_1_1_1_1_2_1_1_1_1_1_1_2_1_1_2_1"/>
    <protectedRange sqref="F67" name="Range2_2_12_1_3_1_2_1_1_1_1_2_1_1_1_1_1_1_1_1_1_1_1_2_1"/>
    <protectedRange sqref="D67:E67" name="Range2_2_12_1_3_1_2_1_1_1_2_1_1_1_1_3_1_1_1_1_1_1_1_1_1_1_2_1"/>
    <protectedRange sqref="G66:H66" name="Range2_2_12_1_3_1_2_1_1_1_1_2_1_1_1_1_1_1_2_1_1_1_1_1"/>
    <protectedRange sqref="F66" name="Range2_2_12_1_3_1_2_1_1_1_1_2_1_1_1_1_1_1_1_1_1_1_1_1_1_1"/>
    <protectedRange sqref="D66:E66" name="Range2_2_12_1_3_1_2_1_1_1_2_1_1_1_1_3_1_1_1_1_1_1_1_1_1_1_1_1_1"/>
    <protectedRange sqref="D65" name="Range2_2_12_1_7_1_1_1_1_1"/>
    <protectedRange sqref="E65:F65" name="Range2_2_12_1_1_1_1_1_2_1_1"/>
    <protectedRange sqref="C65" name="Range2_1_4_2_1_1_1_1_1_1"/>
    <protectedRange sqref="G65:H65" name="Range2_2_12_1_3_1_2_1_1_1_2_1_1_1_1_1_1_2_1_1_1_1_1_1_1_1_1_1_1_1"/>
    <protectedRange sqref="F64:H64" name="Range2_2_12_1_3_3_1_1_1_2_1_1_1_1_1_1_1_1_1_1_1_1_1_1_1_1_1_2_1"/>
    <protectedRange sqref="D64:E64" name="Range2_2_12_1_7_1_1_2_1_1_1_2_1"/>
    <protectedRange sqref="C64" name="Range2_1_1_2_1_1_1_1_1_2_1"/>
    <protectedRange sqref="B63" name="Range2_12_5_1_1_2_1_4_1_1_1_2_1_1_1_1_1_1_1_1_1_2_1_1_1_1_2_1_1_1_2_1_1_1_2_2_2_1_1"/>
    <protectedRange sqref="B64" name="Range2_12_5_1_1_2_1_2_2_1_1_1_1_2_1_1_1_2_1_1_1_2_2_2_1_1"/>
    <protectedRange sqref="B60" name="Range2_12_5_1_1_2_1_4_1_1_1_2_1_1_1_1_1_1_1_1_1_2_1_1_1_1_2_1_1_1_2_1_1_1_2_2_2_1_1_1"/>
    <protectedRange sqref="B61" name="Range2_12_5_1_1_2_1_2_2_1_1_1_1_2_1_1_1_2_1_1_1_2_2_2_1_1_1"/>
    <protectedRange sqref="S43" name="Range2_12_3_1_1_1_1_2"/>
    <protectedRange sqref="N43:R43" name="Range2_12_1_3_1_1_1_1_2"/>
    <protectedRange sqref="E43:G43 I43:M43" name="Range2_2_12_1_6_1_1_1_1_2"/>
    <protectedRange sqref="D43" name="Range2_1_1_1_1_11_1_1_1_1_1_1_2"/>
    <protectedRange sqref="G44:H44" name="Range2_2_12_1_3_1_1_1_1_1_4_1_1"/>
    <protectedRange sqref="E44:F44" name="Range2_2_12_1_7_1_1_3_1_1"/>
    <protectedRange sqref="S44:S51" name="Range2_12_5_1_1_2_3_1"/>
    <protectedRange sqref="Q44:R44" name="Range2_12_1_6_1_1_1_1_2_1"/>
    <protectedRange sqref="N44:P44" name="Range2_12_1_2_3_1_1_1_1_2_1"/>
    <protectedRange sqref="I44:M44" name="Range2_2_12_1_4_3_1_1_1_1_2_1"/>
    <protectedRange sqref="D44" name="Range2_2_12_1_3_1_2_1_1_1_2_1_2_1"/>
    <protectedRange sqref="S52" name="Range2_12_4_1_1_1_4_2_2_1_1_1"/>
    <protectedRange sqref="G45:H47" name="Range2_2_12_1_3_1_1_1_1_1_4_1_1_1"/>
    <protectedRange sqref="E45:F47" name="Range2_2_12_1_7_1_1_3_1_1_1"/>
    <protectedRange sqref="Q45:R51" name="Range2_12_1_6_1_1_1_1_2_1_1"/>
    <protectedRange sqref="N45:P51" name="Range2_12_1_2_3_1_1_1_1_2_1_1"/>
    <protectedRange sqref="I45:M51" name="Range2_2_12_1_4_3_1_1_1_1_2_1_1"/>
    <protectedRange sqref="D45:D47" name="Range2_2_12_1_3_1_2_1_1_1_2_1_2_1_1"/>
    <protectedRange sqref="E48:H48" name="Range2_2_12_1_3_1_2_1_1_1_1_2_1_1_1_1_1_1_1"/>
    <protectedRange sqref="D48" name="Range2_2_12_1_3_1_2_1_1_1_2_1_2_3_1_1_1_1_2"/>
    <protectedRange sqref="Q52:R52" name="Range2_12_1_6_1_1_1_2_3_2_1_1_1_1_1"/>
    <protectedRange sqref="N52:P52" name="Range2_12_1_2_3_1_1_1_2_3_2_1_1_1_1_1"/>
    <protectedRange sqref="K52:M52" name="Range2_2_12_1_4_3_1_1_1_3_3_2_1_1_1_1_1"/>
    <protectedRange sqref="J52" name="Range2_2_12_1_4_3_1_1_1_3_2_1_2_1_1_1"/>
    <protectedRange sqref="I52" name="Range2_2_12_1_4_2_1_1_1_4_1_2_1_1_1_2_1_1_1"/>
    <protectedRange sqref="C43" name="Range2_1_2_1_1_1_1_1_1_2"/>
    <protectedRange sqref="Q11:Q34" name="Range1_16_3_1_1_1"/>
    <protectedRange sqref="T59" name="Range2_12_5_1_1_1"/>
    <protectedRange sqref="S59" name="Range2_12_5_1_1_2_3_1_1_1"/>
    <protectedRange sqref="Q59:R59" name="Range2_12_1_6_1_1_1_1_2_1_1_1_1"/>
    <protectedRange sqref="N59:P59" name="Range2_12_1_2_3_1_1_1_1_2_1_1_1_1"/>
    <protectedRange sqref="L59:M59" name="Range2_2_12_1_4_3_1_1_1_1_2_1_1_1_1"/>
    <protectedRange sqref="J57:K58" name="Range2_2_12_1_7_1_1_2_2_3"/>
    <protectedRange sqref="G53:H54" name="Range2_2_12_1_3_1_2_1_1_1_2_1_1_1_1_1_1_2_1_1_1"/>
    <protectedRange sqref="I57:I58" name="Range2_2_12_1_4_3_1_1_1_2_1_2_1_1_3_1_1_1_1_1_1_1"/>
    <protectedRange sqref="D53:E54" name="Range2_2_12_1_3_1_2_1_1_1_2_1_1_1_1_3_1_1_1_1_1_1"/>
    <protectedRange sqref="F53:F54" name="Range2_2_12_1_3_1_2_1_1_1_3_1_1_1_1_1_3_1_1_1_1_1_1"/>
    <protectedRange sqref="AG10" name="Range1_18_1_1_1_1"/>
    <protectedRange sqref="F11:F34" name="Range1_16_3_1_1_2"/>
    <protectedRange sqref="W11:W34" name="Range1_16_3_1_1_4"/>
    <protectedRange sqref="X17:AB34" name="Range1_16_3_1_1_6"/>
    <protectedRange sqref="B42 B48 B49 B51" name="Range2_12_5_1_1_1_1_1_2_1"/>
    <protectedRange sqref="G55:H60" name="Range2_2_12_1_3_1_1_1_1_1_4_1_1_1_1_2"/>
    <protectedRange sqref="E55:F60" name="Range2_2_12_1_7_1_1_3_1_1_1_1_2"/>
    <protectedRange sqref="I59:K64" name="Range2_2_12_1_4_3_1_1_1_1_2_1_1_1_2"/>
    <protectedRange sqref="D55:D60" name="Range2_2_12_1_3_1_2_1_1_1_2_1_2_1_1_1_2"/>
    <protectedRange sqref="J65:K65" name="Range2_2_12_1_7_1_1_2_2_1_2"/>
    <protectedRange sqref="I65" name="Range2_2_12_1_7_1_1_2_2_1_1_1_1_1"/>
    <protectedRange sqref="G61:H61" name="Range2_2_12_1_3_3_1_1_1_2_1_1_1_1_1_1_1_1_1_1_1_1_1_1_1_1_1_1_1"/>
    <protectedRange sqref="F61" name="Range2_2_12_1_3_1_2_1_1_1_3_1_1_1_1_1_3_1_1_1_1_1_1_1_1_1_1_1"/>
    <protectedRange sqref="D61" name="Range2_2_12_1_7_1_1_2_1_1_1_1_1_1_1_1"/>
    <protectedRange sqref="E61" name="Range2_2_12_1_1_1_1_1_1_1_1_1_1_1_1_1_1"/>
    <protectedRange sqref="C61" name="Range2_1_4_2_1_1_1_1_1_1_1_1_1_1_1"/>
    <protectedRange sqref="AR11:AR34" name="Range1_16_3_1_1_5"/>
    <protectedRange sqref="B52 B54" name="Range2_12_5_1_1_1_2_2_1_1_1_1_1_1_1_1_1_1_1_2_1_1_1_1_1_1_1_1_1_3_1_3"/>
    <protectedRange sqref="H43" name="Range2_12_5_1_1_1_2_1_1_1_1_1_1_1_1_1_1_1_1"/>
    <protectedRange sqref="B58" name="Range2_12_5_1_1_1_2_2_1_1_1_1_1_1_1_1_1_1_1_2_1_1_1_1_1_1_1_1_1_3_1_3_1_1"/>
    <protectedRange sqref="B56" name="Range2_12_5_1_1_1_2_2_1_1_1_1_1_1_1_1_1_1_1_2_1_1_1_3_3_1_1_1_1"/>
    <protectedRange sqref="B59" name="Range2_12_5_1_1_2_1_4_1_1_1_2_1_1_1_1_1_1_1_1_1_2_1_1_1_1_2_1_1_1_2_1_1_1_2_2_2_1_1_4_1"/>
    <protectedRange sqref="B57" name="Range2_12_5_1_1_2_1_4_1_1_1_2_1_1_1_1_1_1_1_1_1_2_1_1_1_1_2_1_1_1_2_1_1_1_2_2_2_1_1_1_1_1_1_1_1_1_1_2_1"/>
    <protectedRange sqref="Q10" name="Range1_16_3_1_1_1_1"/>
    <protectedRange sqref="B43 B47" name="Range2_12_5_1_1_1_2_1_1_1_1_1_1_1_1_1_1_1_2_1"/>
    <protectedRange sqref="B44 B50" name="Range2_12_5_1_1_1_2_2_1_1_1_1_1_1_1_1_1_1_1"/>
    <protectedRange sqref="B45" name="Range2_12_5_1_1_1_2_2_1_1_1_1_1_1_1_1_1_1_1_2_1_1_1_1_1_1_1_1_1_1_1_1_1_1"/>
    <protectedRange sqref="B46" name="Range2_12_5_1_1_1_2_2_1_1_1_1_1_1_1_1_1_1_1_2_1_1_1_2_1_1_1_2_1_1_1_3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7:AE34 X11:AE16">
    <cfRule type="containsText" dxfId="961" priority="21" operator="containsText" text="N/A">
      <formula>NOT(ISERROR(SEARCH("N/A",X11)))</formula>
    </cfRule>
    <cfRule type="cellIs" dxfId="960" priority="39" operator="equal">
      <formula>0</formula>
    </cfRule>
  </conditionalFormatting>
  <conditionalFormatting sqref="AC17:AE34 X11:AE16">
    <cfRule type="cellIs" dxfId="959" priority="38" operator="greaterThanOrEqual">
      <formula>1185</formula>
    </cfRule>
  </conditionalFormatting>
  <conditionalFormatting sqref="AC17:AE34 X11:AE16">
    <cfRule type="cellIs" dxfId="958" priority="37" operator="between">
      <formula>0.1</formula>
      <formula>1184</formula>
    </cfRule>
  </conditionalFormatting>
  <conditionalFormatting sqref="X8 AJ16:AJ34 AJ11:AO15 AO12:AO34">
    <cfRule type="cellIs" dxfId="957" priority="36" operator="equal">
      <formula>0</formula>
    </cfRule>
  </conditionalFormatting>
  <conditionalFormatting sqref="X8 AJ16:AJ34 AJ11:AO15 AO12:AO34">
    <cfRule type="cellIs" dxfId="956" priority="35" operator="greaterThan">
      <formula>1179</formula>
    </cfRule>
  </conditionalFormatting>
  <conditionalFormatting sqref="X8 AJ16:AJ34 AJ11:AO15 AO12:AO34">
    <cfRule type="cellIs" dxfId="955" priority="34" operator="greaterThan">
      <formula>99</formula>
    </cfRule>
  </conditionalFormatting>
  <conditionalFormatting sqref="X8 AJ16:AJ34 AJ11:AO15 AO12:AO34">
    <cfRule type="cellIs" dxfId="954" priority="33" operator="greaterThan">
      <formula>0.99</formula>
    </cfRule>
  </conditionalFormatting>
  <conditionalFormatting sqref="AB8">
    <cfRule type="cellIs" dxfId="953" priority="32" operator="equal">
      <formula>0</formula>
    </cfRule>
  </conditionalFormatting>
  <conditionalFormatting sqref="AB8">
    <cfRule type="cellIs" dxfId="952" priority="31" operator="greaterThan">
      <formula>1179</formula>
    </cfRule>
  </conditionalFormatting>
  <conditionalFormatting sqref="AB8">
    <cfRule type="cellIs" dxfId="951" priority="30" operator="greaterThan">
      <formula>99</formula>
    </cfRule>
  </conditionalFormatting>
  <conditionalFormatting sqref="AB8">
    <cfRule type="cellIs" dxfId="950" priority="29" operator="greaterThan">
      <formula>0.99</formula>
    </cfRule>
  </conditionalFormatting>
  <conditionalFormatting sqref="AQ11:AQ34">
    <cfRule type="cellIs" dxfId="949" priority="28" operator="equal">
      <formula>0</formula>
    </cfRule>
  </conditionalFormatting>
  <conditionalFormatting sqref="AQ11:AQ34">
    <cfRule type="cellIs" dxfId="948" priority="27" operator="greaterThan">
      <formula>1179</formula>
    </cfRule>
  </conditionalFormatting>
  <conditionalFormatting sqref="AQ11:AQ34">
    <cfRule type="cellIs" dxfId="947" priority="26" operator="greaterThan">
      <formula>99</formula>
    </cfRule>
  </conditionalFormatting>
  <conditionalFormatting sqref="AQ11:AQ34">
    <cfRule type="cellIs" dxfId="946" priority="25" operator="greaterThan">
      <formula>0.99</formula>
    </cfRule>
  </conditionalFormatting>
  <conditionalFormatting sqref="AI11:AI34">
    <cfRule type="cellIs" dxfId="945" priority="24" operator="greaterThan">
      <formula>$AI$8</formula>
    </cfRule>
  </conditionalFormatting>
  <conditionalFormatting sqref="AH11:AH34">
    <cfRule type="cellIs" dxfId="944" priority="22" operator="greaterThan">
      <formula>$AH$8</formula>
    </cfRule>
    <cfRule type="cellIs" dxfId="943" priority="23" operator="greaterThan">
      <formula>$AH$8</formula>
    </cfRule>
  </conditionalFormatting>
  <conditionalFormatting sqref="AP11:AP34">
    <cfRule type="cellIs" dxfId="942" priority="20" operator="equal">
      <formula>0</formula>
    </cfRule>
  </conditionalFormatting>
  <conditionalFormatting sqref="AP11:AP34">
    <cfRule type="cellIs" dxfId="941" priority="19" operator="greaterThan">
      <formula>1179</formula>
    </cfRule>
  </conditionalFormatting>
  <conditionalFormatting sqref="AP11:AP34">
    <cfRule type="cellIs" dxfId="940" priority="18" operator="greaterThan">
      <formula>99</formula>
    </cfRule>
  </conditionalFormatting>
  <conditionalFormatting sqref="AP11:AP34">
    <cfRule type="cellIs" dxfId="939" priority="17" operator="greaterThan">
      <formula>0.99</formula>
    </cfRule>
  </conditionalFormatting>
  <conditionalFormatting sqref="X17:AB34">
    <cfRule type="containsText" dxfId="938" priority="9" operator="containsText" text="N/A">
      <formula>NOT(ISERROR(SEARCH("N/A",X17)))</formula>
    </cfRule>
    <cfRule type="cellIs" dxfId="937" priority="12" operator="equal">
      <formula>0</formula>
    </cfRule>
  </conditionalFormatting>
  <conditionalFormatting sqref="X17:AB34">
    <cfRule type="cellIs" dxfId="936" priority="11" operator="greaterThanOrEqual">
      <formula>1185</formula>
    </cfRule>
  </conditionalFormatting>
  <conditionalFormatting sqref="X17:AB34">
    <cfRule type="cellIs" dxfId="935" priority="10" operator="between">
      <formula>0.1</formula>
      <formula>1184</formula>
    </cfRule>
  </conditionalFormatting>
  <conditionalFormatting sqref="AL16:AN34">
    <cfRule type="cellIs" dxfId="934" priority="8" operator="equal">
      <formula>0</formula>
    </cfRule>
  </conditionalFormatting>
  <conditionalFormatting sqref="AL16:AN34">
    <cfRule type="cellIs" dxfId="933" priority="7" operator="greaterThan">
      <formula>1179</formula>
    </cfRule>
  </conditionalFormatting>
  <conditionalFormatting sqref="AL16:AN34">
    <cfRule type="cellIs" dxfId="932" priority="6" operator="greaterThan">
      <formula>99</formula>
    </cfRule>
  </conditionalFormatting>
  <conditionalFormatting sqref="AL16:AN34">
    <cfRule type="cellIs" dxfId="931" priority="5" operator="greaterThan">
      <formula>0.99</formula>
    </cfRule>
  </conditionalFormatting>
  <conditionalFormatting sqref="AK16:AK34">
    <cfRule type="cellIs" dxfId="930" priority="4" operator="equal">
      <formula>0</formula>
    </cfRule>
  </conditionalFormatting>
  <conditionalFormatting sqref="AK16:AK34">
    <cfRule type="cellIs" dxfId="929" priority="3" operator="greaterThan">
      <formula>1179</formula>
    </cfRule>
  </conditionalFormatting>
  <conditionalFormatting sqref="AK16:AK34">
    <cfRule type="cellIs" dxfId="928" priority="2" operator="greaterThan">
      <formula>99</formula>
    </cfRule>
  </conditionalFormatting>
  <conditionalFormatting sqref="AK16:AK34">
    <cfRule type="cellIs" dxfId="927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$AY$10:$AY$35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  <ignoredErrors>
    <ignoredError sqref="J14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44"/>
  <sheetViews>
    <sheetView showGridLines="0" topLeftCell="Y22" zoomScaleNormal="100" workbookViewId="0">
      <selection activeCell="AR35" sqref="AR35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86" t="s">
        <v>126</v>
      </c>
      <c r="Q3" s="287"/>
      <c r="R3" s="287"/>
      <c r="S3" s="287"/>
      <c r="T3" s="287"/>
      <c r="U3" s="28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86" t="s">
        <v>149</v>
      </c>
      <c r="Q4" s="287"/>
      <c r="R4" s="287"/>
      <c r="S4" s="287"/>
      <c r="T4" s="287"/>
      <c r="U4" s="28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86" t="s">
        <v>159</v>
      </c>
      <c r="Q5" s="287"/>
      <c r="R5" s="287"/>
      <c r="S5" s="287"/>
      <c r="T5" s="287"/>
      <c r="U5" s="28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86" t="s">
        <v>6</v>
      </c>
      <c r="C6" s="288"/>
      <c r="D6" s="289" t="s">
        <v>7</v>
      </c>
      <c r="E6" s="290"/>
      <c r="F6" s="290"/>
      <c r="G6" s="290"/>
      <c r="H6" s="291"/>
      <c r="I6" s="102"/>
      <c r="J6" s="102"/>
      <c r="K6" s="176"/>
      <c r="L6" s="292">
        <v>41686</v>
      </c>
      <c r="M6" s="29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5" t="s">
        <v>8</v>
      </c>
      <c r="C7" s="276"/>
      <c r="D7" s="275" t="s">
        <v>9</v>
      </c>
      <c r="E7" s="277"/>
      <c r="F7" s="277"/>
      <c r="G7" s="276"/>
      <c r="H7" s="171" t="s">
        <v>10</v>
      </c>
      <c r="I7" s="172" t="s">
        <v>11</v>
      </c>
      <c r="J7" s="172" t="s">
        <v>12</v>
      </c>
      <c r="K7" s="172" t="s">
        <v>13</v>
      </c>
      <c r="L7" s="11"/>
      <c r="M7" s="11"/>
      <c r="N7" s="11"/>
      <c r="O7" s="171" t="s">
        <v>14</v>
      </c>
      <c r="P7" s="275" t="s">
        <v>15</v>
      </c>
      <c r="Q7" s="277"/>
      <c r="R7" s="277"/>
      <c r="S7" s="277"/>
      <c r="T7" s="276"/>
      <c r="U7" s="274" t="s">
        <v>16</v>
      </c>
      <c r="V7" s="274"/>
      <c r="W7" s="172" t="s">
        <v>17</v>
      </c>
      <c r="X7" s="275" t="s">
        <v>18</v>
      </c>
      <c r="Y7" s="276"/>
      <c r="Z7" s="275" t="s">
        <v>19</v>
      </c>
      <c r="AA7" s="276"/>
      <c r="AB7" s="275" t="s">
        <v>20</v>
      </c>
      <c r="AC7" s="276"/>
      <c r="AD7" s="275" t="s">
        <v>21</v>
      </c>
      <c r="AE7" s="276"/>
      <c r="AF7" s="172" t="s">
        <v>22</v>
      </c>
      <c r="AG7" s="172" t="s">
        <v>23</v>
      </c>
      <c r="AH7" s="172" t="s">
        <v>24</v>
      </c>
      <c r="AI7" s="172" t="s">
        <v>25</v>
      </c>
      <c r="AJ7" s="275" t="s">
        <v>26</v>
      </c>
      <c r="AK7" s="277"/>
      <c r="AL7" s="277"/>
      <c r="AM7" s="277"/>
      <c r="AN7" s="276"/>
      <c r="AO7" s="275" t="s">
        <v>27</v>
      </c>
      <c r="AP7" s="277"/>
      <c r="AQ7" s="276"/>
      <c r="AR7" s="172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78">
        <v>42165</v>
      </c>
      <c r="C8" s="279"/>
      <c r="D8" s="280" t="s">
        <v>29</v>
      </c>
      <c r="E8" s="281"/>
      <c r="F8" s="281"/>
      <c r="G8" s="282"/>
      <c r="H8" s="27"/>
      <c r="I8" s="280" t="s">
        <v>29</v>
      </c>
      <c r="J8" s="281"/>
      <c r="K8" s="28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3" t="s">
        <v>33</v>
      </c>
      <c r="V8" s="283"/>
      <c r="W8" s="29" t="s">
        <v>34</v>
      </c>
      <c r="X8" s="266">
        <v>0</v>
      </c>
      <c r="Y8" s="267"/>
      <c r="Z8" s="284" t="s">
        <v>35</v>
      </c>
      <c r="AA8" s="285"/>
      <c r="AB8" s="266">
        <v>1185</v>
      </c>
      <c r="AC8" s="267"/>
      <c r="AD8" s="268">
        <v>800</v>
      </c>
      <c r="AE8" s="269"/>
      <c r="AF8" s="27"/>
      <c r="AG8" s="29">
        <f>AG34-AG10</f>
        <v>27395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58" t="s">
        <v>39</v>
      </c>
      <c r="C9" s="258"/>
      <c r="D9" s="270" t="s">
        <v>40</v>
      </c>
      <c r="E9" s="271"/>
      <c r="F9" s="272" t="s">
        <v>41</v>
      </c>
      <c r="G9" s="271"/>
      <c r="H9" s="273" t="s">
        <v>42</v>
      </c>
      <c r="I9" s="258" t="s">
        <v>43</v>
      </c>
      <c r="J9" s="258"/>
      <c r="K9" s="258"/>
      <c r="L9" s="172" t="s">
        <v>44</v>
      </c>
      <c r="M9" s="274" t="s">
        <v>45</v>
      </c>
      <c r="N9" s="32" t="s">
        <v>46</v>
      </c>
      <c r="O9" s="264" t="s">
        <v>47</v>
      </c>
      <c r="P9" s="264" t="s">
        <v>48</v>
      </c>
      <c r="Q9" s="33" t="s">
        <v>49</v>
      </c>
      <c r="R9" s="252" t="s">
        <v>50</v>
      </c>
      <c r="S9" s="253"/>
      <c r="T9" s="254"/>
      <c r="U9" s="173" t="s">
        <v>51</v>
      </c>
      <c r="V9" s="173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75" t="s">
        <v>55</v>
      </c>
      <c r="AG9" s="175" t="s">
        <v>56</v>
      </c>
      <c r="AH9" s="247" t="s">
        <v>57</v>
      </c>
      <c r="AI9" s="262" t="s">
        <v>58</v>
      </c>
      <c r="AJ9" s="173" t="s">
        <v>59</v>
      </c>
      <c r="AK9" s="173" t="s">
        <v>60</v>
      </c>
      <c r="AL9" s="173" t="s">
        <v>61</v>
      </c>
      <c r="AM9" s="173" t="s">
        <v>62</v>
      </c>
      <c r="AN9" s="173" t="s">
        <v>63</v>
      </c>
      <c r="AO9" s="173" t="s">
        <v>64</v>
      </c>
      <c r="AP9" s="173" t="s">
        <v>65</v>
      </c>
      <c r="AQ9" s="264" t="s">
        <v>66</v>
      </c>
      <c r="AR9" s="173" t="s">
        <v>67</v>
      </c>
      <c r="AS9" s="24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73" t="s">
        <v>72</v>
      </c>
      <c r="C10" s="173" t="s">
        <v>73</v>
      </c>
      <c r="D10" s="173" t="s">
        <v>74</v>
      </c>
      <c r="E10" s="173" t="s">
        <v>75</v>
      </c>
      <c r="F10" s="173" t="s">
        <v>74</v>
      </c>
      <c r="G10" s="173" t="s">
        <v>75</v>
      </c>
      <c r="H10" s="273"/>
      <c r="I10" s="173" t="s">
        <v>75</v>
      </c>
      <c r="J10" s="173" t="s">
        <v>75</v>
      </c>
      <c r="K10" s="173" t="s">
        <v>75</v>
      </c>
      <c r="L10" s="27" t="s">
        <v>29</v>
      </c>
      <c r="M10" s="274"/>
      <c r="N10" s="27" t="s">
        <v>29</v>
      </c>
      <c r="O10" s="265"/>
      <c r="P10" s="265"/>
      <c r="Q10" s="143">
        <f>'JUNE 9'!Q34</f>
        <v>39933158</v>
      </c>
      <c r="R10" s="255"/>
      <c r="S10" s="256"/>
      <c r="T10" s="257"/>
      <c r="U10" s="173" t="s">
        <v>75</v>
      </c>
      <c r="V10" s="173" t="s">
        <v>75</v>
      </c>
      <c r="W10" s="25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 t="s">
        <v>90</v>
      </c>
      <c r="AG10" s="118">
        <f>'JUNE 9'!AG34</f>
        <v>37733881</v>
      </c>
      <c r="AH10" s="247"/>
      <c r="AI10" s="263"/>
      <c r="AJ10" s="173" t="s">
        <v>84</v>
      </c>
      <c r="AK10" s="173" t="s">
        <v>84</v>
      </c>
      <c r="AL10" s="173" t="s">
        <v>84</v>
      </c>
      <c r="AM10" s="173" t="s">
        <v>84</v>
      </c>
      <c r="AN10" s="173" t="s">
        <v>84</v>
      </c>
      <c r="AO10" s="173" t="s">
        <v>84</v>
      </c>
      <c r="AP10" s="144">
        <f>'JUNE 9'!AP34</f>
        <v>8504165</v>
      </c>
      <c r="AQ10" s="265"/>
      <c r="AR10" s="174" t="s">
        <v>85</v>
      </c>
      <c r="AS10" s="247"/>
      <c r="AV10" s="38" t="s">
        <v>86</v>
      </c>
      <c r="AW10" s="38" t="s">
        <v>87</v>
      </c>
      <c r="AY10" s="79" t="s">
        <v>126</v>
      </c>
    </row>
    <row r="11" spans="2:51" x14ac:dyDescent="0.25">
      <c r="B11" s="39">
        <v>2</v>
      </c>
      <c r="C11" s="39">
        <v>4.1666666666666664E-2</v>
      </c>
      <c r="D11" s="117">
        <v>6</v>
      </c>
      <c r="E11" s="40">
        <f>D11/1.42</f>
        <v>4.2253521126760569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130</v>
      </c>
      <c r="P11" s="118">
        <v>81</v>
      </c>
      <c r="Q11" s="118">
        <v>39937498</v>
      </c>
      <c r="R11" s="45">
        <f>Q11-Q10</f>
        <v>4340</v>
      </c>
      <c r="S11" s="46">
        <f>R11*24/1000</f>
        <v>104.16</v>
      </c>
      <c r="T11" s="46">
        <f>R11/1000</f>
        <v>4.34</v>
      </c>
      <c r="U11" s="119">
        <v>4.9000000000000004</v>
      </c>
      <c r="V11" s="119">
        <f>U11</f>
        <v>4.9000000000000004</v>
      </c>
      <c r="W11" s="120" t="s">
        <v>124</v>
      </c>
      <c r="X11" s="122">
        <v>0</v>
      </c>
      <c r="Y11" s="122">
        <v>0</v>
      </c>
      <c r="Z11" s="122">
        <v>1036</v>
      </c>
      <c r="AA11" s="122">
        <v>0</v>
      </c>
      <c r="AB11" s="122">
        <v>1187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37734703</v>
      </c>
      <c r="AH11" s="48">
        <f>IF(ISBLANK(AG11),"-",AG11-AG10)</f>
        <v>822</v>
      </c>
      <c r="AI11" s="49">
        <f>AH11/T11</f>
        <v>189.40092165898619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0.65</v>
      </c>
      <c r="AP11" s="122">
        <v>8505049</v>
      </c>
      <c r="AQ11" s="122">
        <f>AP11-AP10</f>
        <v>884</v>
      </c>
      <c r="AR11" s="50"/>
      <c r="AS11" s="51" t="s">
        <v>113</v>
      </c>
      <c r="AV11" s="38" t="s">
        <v>88</v>
      </c>
      <c r="AW11" s="38" t="s">
        <v>91</v>
      </c>
      <c r="AY11" s="79" t="s">
        <v>149</v>
      </c>
    </row>
    <row r="12" spans="2:51" x14ac:dyDescent="0.25">
      <c r="B12" s="39">
        <v>2.0416666666666701</v>
      </c>
      <c r="C12" s="39">
        <v>8.3333333333333329E-2</v>
      </c>
      <c r="D12" s="117">
        <v>8</v>
      </c>
      <c r="E12" s="40">
        <f t="shared" ref="E12:E34" si="0">D12/1.42</f>
        <v>5.6338028169014089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129</v>
      </c>
      <c r="P12" s="118">
        <v>96</v>
      </c>
      <c r="Q12" s="118">
        <v>39941229</v>
      </c>
      <c r="R12" s="45">
        <f t="shared" ref="R12:R34" si="3">Q12-Q11</f>
        <v>3731</v>
      </c>
      <c r="S12" s="46">
        <f t="shared" ref="S12:S34" si="4">R12*24/1000</f>
        <v>89.543999999999997</v>
      </c>
      <c r="T12" s="46">
        <f t="shared" ref="T12:T34" si="5">R12/1000</f>
        <v>3.7309999999999999</v>
      </c>
      <c r="U12" s="119">
        <v>6</v>
      </c>
      <c r="V12" s="119">
        <f t="shared" ref="V12:V34" si="6">U12</f>
        <v>6</v>
      </c>
      <c r="W12" s="120" t="s">
        <v>124</v>
      </c>
      <c r="X12" s="122">
        <v>0</v>
      </c>
      <c r="Y12" s="122">
        <v>0</v>
      </c>
      <c r="Z12" s="122">
        <v>1037</v>
      </c>
      <c r="AA12" s="122">
        <v>0</v>
      </c>
      <c r="AB12" s="122">
        <v>1189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37735449</v>
      </c>
      <c r="AH12" s="48">
        <f>IF(ISBLANK(AG12),"-",AG12-AG11)</f>
        <v>746</v>
      </c>
      <c r="AI12" s="49">
        <f t="shared" ref="AI12:AI34" si="7">AH12/T12</f>
        <v>199.94639506834631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0.65</v>
      </c>
      <c r="AP12" s="122">
        <v>8506116</v>
      </c>
      <c r="AQ12" s="122">
        <f>AP12-AP11</f>
        <v>1067</v>
      </c>
      <c r="AR12" s="52">
        <v>0.91</v>
      </c>
      <c r="AS12" s="51" t="s">
        <v>113</v>
      </c>
      <c r="AV12" s="38" t="s">
        <v>92</v>
      </c>
      <c r="AW12" s="38" t="s">
        <v>93</v>
      </c>
      <c r="AY12" s="79" t="s">
        <v>127</v>
      </c>
    </row>
    <row r="13" spans="2:51" x14ac:dyDescent="0.25">
      <c r="B13" s="39">
        <v>2.0833333333333299</v>
      </c>
      <c r="C13" s="39">
        <v>0.125</v>
      </c>
      <c r="D13" s="117">
        <v>9</v>
      </c>
      <c r="E13" s="40">
        <f t="shared" si="0"/>
        <v>6.3380281690140849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128</v>
      </c>
      <c r="P13" s="118">
        <v>96</v>
      </c>
      <c r="Q13" s="118">
        <v>39945136</v>
      </c>
      <c r="R13" s="45">
        <f t="shared" si="3"/>
        <v>3907</v>
      </c>
      <c r="S13" s="46">
        <f t="shared" si="4"/>
        <v>93.768000000000001</v>
      </c>
      <c r="T13" s="46">
        <f t="shared" si="5"/>
        <v>3.907</v>
      </c>
      <c r="U13" s="119">
        <v>7.1</v>
      </c>
      <c r="V13" s="119">
        <f t="shared" si="6"/>
        <v>7.1</v>
      </c>
      <c r="W13" s="120" t="s">
        <v>124</v>
      </c>
      <c r="X13" s="122">
        <v>0</v>
      </c>
      <c r="Y13" s="122">
        <v>0</v>
      </c>
      <c r="Z13" s="122">
        <v>1037</v>
      </c>
      <c r="AA13" s="122">
        <v>0</v>
      </c>
      <c r="AB13" s="122">
        <v>1189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37736216</v>
      </c>
      <c r="AH13" s="48">
        <f>IF(ISBLANK(AG13),"-",AG13-AG12)</f>
        <v>767</v>
      </c>
      <c r="AI13" s="49">
        <f t="shared" si="7"/>
        <v>196.31430765293064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0.65</v>
      </c>
      <c r="AP13" s="122">
        <v>8507180</v>
      </c>
      <c r="AQ13" s="122">
        <f>AP13-AP12</f>
        <v>1064</v>
      </c>
      <c r="AR13" s="50"/>
      <c r="AS13" s="51" t="s">
        <v>113</v>
      </c>
      <c r="AV13" s="38" t="s">
        <v>94</v>
      </c>
      <c r="AW13" s="38" t="s">
        <v>95</v>
      </c>
      <c r="AY13" s="79" t="s">
        <v>159</v>
      </c>
    </row>
    <row r="14" spans="2:51" x14ac:dyDescent="0.25">
      <c r="B14" s="39">
        <v>2.125</v>
      </c>
      <c r="C14" s="39">
        <v>0.16666666666666666</v>
      </c>
      <c r="D14" s="117">
        <v>11</v>
      </c>
      <c r="E14" s="40">
        <f t="shared" si="0"/>
        <v>7.746478873239437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136</v>
      </c>
      <c r="P14" s="118">
        <v>98</v>
      </c>
      <c r="Q14" s="118">
        <v>39948918</v>
      </c>
      <c r="R14" s="45">
        <f t="shared" si="3"/>
        <v>3782</v>
      </c>
      <c r="S14" s="46">
        <f t="shared" si="4"/>
        <v>90.768000000000001</v>
      </c>
      <c r="T14" s="46">
        <f t="shared" si="5"/>
        <v>3.782</v>
      </c>
      <c r="U14" s="119">
        <v>8.1</v>
      </c>
      <c r="V14" s="119">
        <f t="shared" si="6"/>
        <v>8.1</v>
      </c>
      <c r="W14" s="120" t="s">
        <v>124</v>
      </c>
      <c r="X14" s="122">
        <v>0</v>
      </c>
      <c r="Y14" s="122">
        <v>0</v>
      </c>
      <c r="Z14" s="122">
        <v>1036</v>
      </c>
      <c r="AA14" s="122">
        <v>0</v>
      </c>
      <c r="AB14" s="122">
        <v>1188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37736940</v>
      </c>
      <c r="AH14" s="48">
        <f t="shared" ref="AH14:AH34" si="8">IF(ISBLANK(AG14),"-",AG14-AG13)</f>
        <v>724</v>
      </c>
      <c r="AI14" s="49">
        <f t="shared" si="7"/>
        <v>191.43310417768376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0.65</v>
      </c>
      <c r="AP14" s="122">
        <v>8508121</v>
      </c>
      <c r="AQ14" s="122">
        <f>AP14-AP13</f>
        <v>941</v>
      </c>
      <c r="AR14" s="50"/>
      <c r="AS14" s="51" t="s">
        <v>113</v>
      </c>
      <c r="AT14" s="53"/>
      <c r="AV14" s="38" t="s">
        <v>96</v>
      </c>
      <c r="AW14" s="38" t="s">
        <v>97</v>
      </c>
      <c r="AY14" s="100"/>
    </row>
    <row r="15" spans="2:51" x14ac:dyDescent="0.25">
      <c r="B15" s="39">
        <v>2.1666666666666701</v>
      </c>
      <c r="C15" s="39">
        <v>0.20833333333333301</v>
      </c>
      <c r="D15" s="117">
        <v>10</v>
      </c>
      <c r="E15" s="40">
        <f t="shared" si="0"/>
        <v>7.042253521126761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129</v>
      </c>
      <c r="P15" s="118">
        <v>101</v>
      </c>
      <c r="Q15" s="118">
        <v>39953436</v>
      </c>
      <c r="R15" s="45">
        <f t="shared" si="3"/>
        <v>4518</v>
      </c>
      <c r="S15" s="46">
        <f t="shared" si="4"/>
        <v>108.432</v>
      </c>
      <c r="T15" s="46">
        <f t="shared" si="5"/>
        <v>4.5179999999999998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1036</v>
      </c>
      <c r="AA15" s="122">
        <v>0</v>
      </c>
      <c r="AB15" s="122">
        <v>1188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37737776</v>
      </c>
      <c r="AH15" s="48">
        <f t="shared" si="8"/>
        <v>836</v>
      </c>
      <c r="AI15" s="49">
        <f t="shared" si="7"/>
        <v>185.03762726870298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0.65</v>
      </c>
      <c r="AP15" s="122">
        <v>8508725</v>
      </c>
      <c r="AQ15" s="122">
        <f>AP15-AP14</f>
        <v>604</v>
      </c>
      <c r="AR15" s="50"/>
      <c r="AS15" s="51" t="s">
        <v>113</v>
      </c>
      <c r="AV15" s="38" t="s">
        <v>98</v>
      </c>
      <c r="AW15" s="38" t="s">
        <v>99</v>
      </c>
      <c r="AY15" s="100"/>
    </row>
    <row r="16" spans="2:51" x14ac:dyDescent="0.25">
      <c r="B16" s="39">
        <v>2.2083333333333299</v>
      </c>
      <c r="C16" s="39">
        <v>0.25</v>
      </c>
      <c r="D16" s="117">
        <v>7</v>
      </c>
      <c r="E16" s="40">
        <f t="shared" si="0"/>
        <v>4.9295774647887329</v>
      </c>
      <c r="F16" s="103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130</v>
      </c>
      <c r="P16" s="118">
        <v>103</v>
      </c>
      <c r="Q16" s="118">
        <v>39958038</v>
      </c>
      <c r="R16" s="45">
        <f t="shared" si="3"/>
        <v>4602</v>
      </c>
      <c r="S16" s="46">
        <f t="shared" si="4"/>
        <v>110.44799999999999</v>
      </c>
      <c r="T16" s="46">
        <f t="shared" si="5"/>
        <v>4.6020000000000003</v>
      </c>
      <c r="U16" s="119">
        <v>9.5</v>
      </c>
      <c r="V16" s="119">
        <f t="shared" si="6"/>
        <v>9.5</v>
      </c>
      <c r="W16" s="120" t="s">
        <v>124</v>
      </c>
      <c r="X16" s="122">
        <v>0</v>
      </c>
      <c r="Y16" s="122">
        <v>0</v>
      </c>
      <c r="Z16" s="122">
        <v>1036</v>
      </c>
      <c r="AA16" s="122">
        <v>0</v>
      </c>
      <c r="AB16" s="122">
        <v>1188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37738572</v>
      </c>
      <c r="AH16" s="48">
        <f t="shared" si="8"/>
        <v>796</v>
      </c>
      <c r="AI16" s="49">
        <f t="shared" si="7"/>
        <v>172.9682746631899</v>
      </c>
      <c r="AJ16" s="101">
        <v>0</v>
      </c>
      <c r="AK16" s="101">
        <v>0</v>
      </c>
      <c r="AL16" s="101">
        <v>1</v>
      </c>
      <c r="AM16" s="101">
        <v>0</v>
      </c>
      <c r="AN16" s="101">
        <v>1</v>
      </c>
      <c r="AO16" s="101"/>
      <c r="AP16" s="122">
        <v>8508725</v>
      </c>
      <c r="AQ16" s="122">
        <f t="shared" ref="AQ16:AQ34" si="10">AP16-AP15</f>
        <v>0</v>
      </c>
      <c r="AR16" s="52">
        <v>0.98</v>
      </c>
      <c r="AS16" s="51" t="s">
        <v>101</v>
      </c>
      <c r="AV16" s="38" t="s">
        <v>102</v>
      </c>
      <c r="AW16" s="38" t="s">
        <v>103</v>
      </c>
      <c r="AY16" s="100"/>
    </row>
    <row r="17" spans="1:51" x14ac:dyDescent="0.25">
      <c r="B17" s="39">
        <v>2.25</v>
      </c>
      <c r="C17" s="39">
        <v>0.29166666666666702</v>
      </c>
      <c r="D17" s="117">
        <v>7</v>
      </c>
      <c r="E17" s="40">
        <f t="shared" si="0"/>
        <v>4.9295774647887329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144</v>
      </c>
      <c r="P17" s="118">
        <v>156</v>
      </c>
      <c r="Q17" s="118">
        <v>39964091</v>
      </c>
      <c r="R17" s="45">
        <f t="shared" si="3"/>
        <v>6053</v>
      </c>
      <c r="S17" s="46">
        <f t="shared" si="4"/>
        <v>145.27199999999999</v>
      </c>
      <c r="T17" s="46">
        <f t="shared" si="5"/>
        <v>6.0529999999999999</v>
      </c>
      <c r="U17" s="119">
        <v>8.5</v>
      </c>
      <c r="V17" s="119">
        <f t="shared" si="6"/>
        <v>8.5</v>
      </c>
      <c r="W17" s="120" t="s">
        <v>135</v>
      </c>
      <c r="X17" s="122">
        <v>0</v>
      </c>
      <c r="Y17" s="122">
        <v>1010</v>
      </c>
      <c r="Z17" s="122">
        <v>1189</v>
      </c>
      <c r="AA17" s="122">
        <v>1185</v>
      </c>
      <c r="AB17" s="122">
        <v>1190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37739916</v>
      </c>
      <c r="AH17" s="48">
        <f t="shared" si="8"/>
        <v>1344</v>
      </c>
      <c r="AI17" s="49">
        <f t="shared" si="7"/>
        <v>222.03865851643812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/>
      <c r="AP17" s="122">
        <v>8508725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0"/>
    </row>
    <row r="18" spans="1:51" x14ac:dyDescent="0.25">
      <c r="B18" s="39">
        <v>2.2916666666666701</v>
      </c>
      <c r="C18" s="39">
        <v>0.33333333333333298</v>
      </c>
      <c r="D18" s="117">
        <v>7</v>
      </c>
      <c r="E18" s="40">
        <f t="shared" si="0"/>
        <v>4.9295774647887329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140</v>
      </c>
      <c r="P18" s="118">
        <v>145</v>
      </c>
      <c r="Q18" s="118">
        <v>39970142</v>
      </c>
      <c r="R18" s="45">
        <f t="shared" si="3"/>
        <v>6051</v>
      </c>
      <c r="S18" s="46">
        <f t="shared" si="4"/>
        <v>145.22399999999999</v>
      </c>
      <c r="T18" s="46">
        <f t="shared" si="5"/>
        <v>6.0510000000000002</v>
      </c>
      <c r="U18" s="119">
        <v>8</v>
      </c>
      <c r="V18" s="119">
        <f t="shared" si="6"/>
        <v>8</v>
      </c>
      <c r="W18" s="120" t="s">
        <v>135</v>
      </c>
      <c r="X18" s="122">
        <v>0</v>
      </c>
      <c r="Y18" s="122">
        <v>1010</v>
      </c>
      <c r="Z18" s="122">
        <v>1189</v>
      </c>
      <c r="AA18" s="122">
        <v>1185</v>
      </c>
      <c r="AB18" s="122">
        <v>1190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37741251</v>
      </c>
      <c r="AH18" s="48">
        <f t="shared" si="8"/>
        <v>1335</v>
      </c>
      <c r="AI18" s="49">
        <f t="shared" si="7"/>
        <v>220.62469013386217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/>
      <c r="AP18" s="122">
        <v>8508725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0"/>
    </row>
    <row r="19" spans="1:51" x14ac:dyDescent="0.25">
      <c r="B19" s="39">
        <v>2.3333333333333299</v>
      </c>
      <c r="C19" s="39">
        <v>0.375</v>
      </c>
      <c r="D19" s="117">
        <v>7</v>
      </c>
      <c r="E19" s="40">
        <f t="shared" si="0"/>
        <v>4.9295774647887329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145</v>
      </c>
      <c r="P19" s="118">
        <v>137</v>
      </c>
      <c r="Q19" s="118">
        <v>39976527</v>
      </c>
      <c r="R19" s="45">
        <f t="shared" si="3"/>
        <v>6385</v>
      </c>
      <c r="S19" s="46">
        <f t="shared" si="4"/>
        <v>153.24</v>
      </c>
      <c r="T19" s="46">
        <f t="shared" si="5"/>
        <v>6.3849999999999998</v>
      </c>
      <c r="U19" s="119">
        <v>7.6</v>
      </c>
      <c r="V19" s="119">
        <f t="shared" si="6"/>
        <v>7.6</v>
      </c>
      <c r="W19" s="120" t="s">
        <v>135</v>
      </c>
      <c r="X19" s="122">
        <v>0</v>
      </c>
      <c r="Y19" s="122">
        <v>1010</v>
      </c>
      <c r="Z19" s="122">
        <v>1189</v>
      </c>
      <c r="AA19" s="122">
        <v>1185</v>
      </c>
      <c r="AB19" s="122">
        <v>1190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37742660</v>
      </c>
      <c r="AH19" s="48">
        <f t="shared" si="8"/>
        <v>1409</v>
      </c>
      <c r="AI19" s="49">
        <f t="shared" si="7"/>
        <v>220.67345340642132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/>
      <c r="AP19" s="122">
        <v>8508725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0"/>
    </row>
    <row r="20" spans="1:51" x14ac:dyDescent="0.25">
      <c r="B20" s="39">
        <v>2.375</v>
      </c>
      <c r="C20" s="39">
        <v>0.41666666666666669</v>
      </c>
      <c r="D20" s="117">
        <v>5</v>
      </c>
      <c r="E20" s="40">
        <f t="shared" si="0"/>
        <v>3.5211267605633805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141</v>
      </c>
      <c r="P20" s="118">
        <v>128</v>
      </c>
      <c r="Q20" s="118">
        <v>39982586</v>
      </c>
      <c r="R20" s="45">
        <f t="shared" si="3"/>
        <v>6059</v>
      </c>
      <c r="S20" s="46">
        <f t="shared" si="4"/>
        <v>145.416</v>
      </c>
      <c r="T20" s="46">
        <f t="shared" si="5"/>
        <v>6.0590000000000002</v>
      </c>
      <c r="U20" s="119">
        <v>7.2</v>
      </c>
      <c r="V20" s="119">
        <f t="shared" si="6"/>
        <v>7.2</v>
      </c>
      <c r="W20" s="120" t="s">
        <v>135</v>
      </c>
      <c r="X20" s="122">
        <v>0</v>
      </c>
      <c r="Y20" s="122">
        <v>1010</v>
      </c>
      <c r="Z20" s="122">
        <v>1189</v>
      </c>
      <c r="AA20" s="122">
        <v>1185</v>
      </c>
      <c r="AB20" s="122">
        <v>1190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37744016</v>
      </c>
      <c r="AH20" s="48">
        <f>IF(ISBLANK(AG20),"-",AG20-AG19)</f>
        <v>1356</v>
      </c>
      <c r="AI20" s="49">
        <f t="shared" si="7"/>
        <v>223.79930681630631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/>
      <c r="AP20" s="122">
        <v>8508725</v>
      </c>
      <c r="AQ20" s="122">
        <f t="shared" si="10"/>
        <v>0</v>
      </c>
      <c r="AR20" s="52">
        <v>1.05</v>
      </c>
      <c r="AS20" s="51" t="s">
        <v>101</v>
      </c>
      <c r="AY20" s="100"/>
    </row>
    <row r="21" spans="1:51" x14ac:dyDescent="0.25">
      <c r="B21" s="39">
        <v>2.4166666666666701</v>
      </c>
      <c r="C21" s="39">
        <v>0.45833333333333298</v>
      </c>
      <c r="D21" s="117">
        <v>7</v>
      </c>
      <c r="E21" s="40">
        <f t="shared" si="0"/>
        <v>4.9295774647887329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143</v>
      </c>
      <c r="P21" s="118">
        <v>148</v>
      </c>
      <c r="Q21" s="118">
        <v>39988777</v>
      </c>
      <c r="R21" s="45">
        <f>Q21-Q20</f>
        <v>6191</v>
      </c>
      <c r="S21" s="46">
        <f t="shared" si="4"/>
        <v>148.584</v>
      </c>
      <c r="T21" s="46">
        <f t="shared" si="5"/>
        <v>6.1909999999999998</v>
      </c>
      <c r="U21" s="119">
        <v>6.8</v>
      </c>
      <c r="V21" s="119">
        <f t="shared" si="6"/>
        <v>6.8</v>
      </c>
      <c r="W21" s="120" t="s">
        <v>135</v>
      </c>
      <c r="X21" s="122">
        <v>0</v>
      </c>
      <c r="Y21" s="122">
        <v>1010</v>
      </c>
      <c r="Z21" s="122">
        <v>1189</v>
      </c>
      <c r="AA21" s="122">
        <v>1185</v>
      </c>
      <c r="AB21" s="122">
        <v>1190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37745392</v>
      </c>
      <c r="AH21" s="48">
        <f t="shared" si="8"/>
        <v>1376</v>
      </c>
      <c r="AI21" s="49">
        <f t="shared" si="7"/>
        <v>222.25811662090132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/>
      <c r="AP21" s="122">
        <v>8508725</v>
      </c>
      <c r="AQ21" s="122">
        <f t="shared" si="10"/>
        <v>0</v>
      </c>
      <c r="AR21" s="50"/>
      <c r="AS21" s="51" t="s">
        <v>101</v>
      </c>
      <c r="AY21" s="100"/>
    </row>
    <row r="22" spans="1:51" x14ac:dyDescent="0.25">
      <c r="B22" s="39">
        <v>2.4583333333333299</v>
      </c>
      <c r="C22" s="39">
        <v>0.5</v>
      </c>
      <c r="D22" s="117">
        <v>6</v>
      </c>
      <c r="E22" s="40">
        <f t="shared" si="0"/>
        <v>4.2253521126760569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139</v>
      </c>
      <c r="P22" s="118">
        <v>143</v>
      </c>
      <c r="Q22" s="118">
        <v>39994730</v>
      </c>
      <c r="R22" s="45">
        <f t="shared" si="3"/>
        <v>5953</v>
      </c>
      <c r="S22" s="46">
        <f t="shared" si="4"/>
        <v>142.87200000000001</v>
      </c>
      <c r="T22" s="46">
        <f t="shared" si="5"/>
        <v>5.9530000000000003</v>
      </c>
      <c r="U22" s="119">
        <v>6.5</v>
      </c>
      <c r="V22" s="119">
        <f t="shared" si="6"/>
        <v>6.5</v>
      </c>
      <c r="W22" s="120" t="s">
        <v>135</v>
      </c>
      <c r="X22" s="122">
        <v>0</v>
      </c>
      <c r="Y22" s="122">
        <v>1010</v>
      </c>
      <c r="Z22" s="122">
        <v>1189</v>
      </c>
      <c r="AA22" s="122">
        <v>1185</v>
      </c>
      <c r="AB22" s="122">
        <v>1190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37746724</v>
      </c>
      <c r="AH22" s="48">
        <f t="shared" si="8"/>
        <v>1332</v>
      </c>
      <c r="AI22" s="49">
        <f t="shared" si="7"/>
        <v>223.75272971610951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/>
      <c r="AP22" s="122">
        <v>8508725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125</v>
      </c>
      <c r="B23" s="39">
        <v>2.5</v>
      </c>
      <c r="C23" s="39">
        <v>0.54166666666666696</v>
      </c>
      <c r="D23" s="117">
        <v>5</v>
      </c>
      <c r="E23" s="40">
        <f t="shared" si="0"/>
        <v>3.5211267605633805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137</v>
      </c>
      <c r="P23" s="118">
        <v>149</v>
      </c>
      <c r="Q23" s="118">
        <v>40000770</v>
      </c>
      <c r="R23" s="45">
        <f t="shared" si="3"/>
        <v>6040</v>
      </c>
      <c r="S23" s="46">
        <f t="shared" si="4"/>
        <v>144.96</v>
      </c>
      <c r="T23" s="46">
        <f t="shared" si="5"/>
        <v>6.04</v>
      </c>
      <c r="U23" s="119">
        <v>6.1</v>
      </c>
      <c r="V23" s="119">
        <f t="shared" si="6"/>
        <v>6.1</v>
      </c>
      <c r="W23" s="120" t="s">
        <v>135</v>
      </c>
      <c r="X23" s="122">
        <v>0</v>
      </c>
      <c r="Y23" s="122">
        <v>1032</v>
      </c>
      <c r="Z23" s="122">
        <v>1189</v>
      </c>
      <c r="AA23" s="122">
        <v>1185</v>
      </c>
      <c r="AB23" s="122">
        <v>1190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37748112</v>
      </c>
      <c r="AH23" s="48">
        <f t="shared" si="8"/>
        <v>1388</v>
      </c>
      <c r="AI23" s="49">
        <f t="shared" si="7"/>
        <v>229.80132450331126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/>
      <c r="AP23" s="122">
        <v>8508725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5</v>
      </c>
      <c r="E24" s="40">
        <f t="shared" si="0"/>
        <v>3.5211267605633805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137</v>
      </c>
      <c r="P24" s="118">
        <v>146</v>
      </c>
      <c r="Q24" s="118">
        <v>40006809</v>
      </c>
      <c r="R24" s="45">
        <f t="shared" si="3"/>
        <v>6039</v>
      </c>
      <c r="S24" s="46">
        <f t="shared" si="4"/>
        <v>144.93600000000001</v>
      </c>
      <c r="T24" s="46">
        <f t="shared" si="5"/>
        <v>6.0389999999999997</v>
      </c>
      <c r="U24" s="119">
        <v>5.6</v>
      </c>
      <c r="V24" s="119">
        <f t="shared" si="6"/>
        <v>5.6</v>
      </c>
      <c r="W24" s="120" t="s">
        <v>135</v>
      </c>
      <c r="X24" s="122">
        <v>0</v>
      </c>
      <c r="Y24" s="122">
        <v>1028</v>
      </c>
      <c r="Z24" s="122">
        <v>1188</v>
      </c>
      <c r="AA24" s="122">
        <v>1185</v>
      </c>
      <c r="AB24" s="122">
        <v>1188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37749516</v>
      </c>
      <c r="AH24" s="48">
        <f t="shared" si="8"/>
        <v>1404</v>
      </c>
      <c r="AI24" s="49">
        <f t="shared" si="7"/>
        <v>232.48882265275708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/>
      <c r="AP24" s="122">
        <v>8508725</v>
      </c>
      <c r="AQ24" s="122">
        <f t="shared" si="10"/>
        <v>0</v>
      </c>
      <c r="AR24" s="52">
        <v>1.1000000000000001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6</v>
      </c>
      <c r="E25" s="40">
        <f t="shared" si="0"/>
        <v>4.2253521126760569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138</v>
      </c>
      <c r="P25" s="118">
        <v>144</v>
      </c>
      <c r="Q25" s="118">
        <v>40012544</v>
      </c>
      <c r="R25" s="45">
        <f t="shared" si="3"/>
        <v>5735</v>
      </c>
      <c r="S25" s="46">
        <f t="shared" si="4"/>
        <v>137.63999999999999</v>
      </c>
      <c r="T25" s="46">
        <f t="shared" si="5"/>
        <v>5.7350000000000003</v>
      </c>
      <c r="U25" s="119">
        <v>5.2</v>
      </c>
      <c r="V25" s="119">
        <f t="shared" si="6"/>
        <v>5.2</v>
      </c>
      <c r="W25" s="120" t="s">
        <v>135</v>
      </c>
      <c r="X25" s="122">
        <v>0</v>
      </c>
      <c r="Y25" s="122">
        <v>1028</v>
      </c>
      <c r="Z25" s="122">
        <v>1188</v>
      </c>
      <c r="AA25" s="122">
        <v>1185</v>
      </c>
      <c r="AB25" s="122">
        <v>1188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37750836</v>
      </c>
      <c r="AH25" s="48">
        <f t="shared" si="8"/>
        <v>1320</v>
      </c>
      <c r="AI25" s="49">
        <f t="shared" si="7"/>
        <v>230.16564952048822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/>
      <c r="AP25" s="122">
        <v>8508725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5</v>
      </c>
      <c r="E26" s="40">
        <f t="shared" si="0"/>
        <v>3.5211267605633805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137</v>
      </c>
      <c r="P26" s="118">
        <v>137</v>
      </c>
      <c r="Q26" s="118">
        <v>40018714</v>
      </c>
      <c r="R26" s="45">
        <f t="shared" si="3"/>
        <v>6170</v>
      </c>
      <c r="S26" s="46">
        <f t="shared" si="4"/>
        <v>148.08000000000001</v>
      </c>
      <c r="T26" s="46">
        <f t="shared" si="5"/>
        <v>6.17</v>
      </c>
      <c r="U26" s="119">
        <v>4.9000000000000004</v>
      </c>
      <c r="V26" s="119">
        <f t="shared" si="6"/>
        <v>4.9000000000000004</v>
      </c>
      <c r="W26" s="120" t="s">
        <v>135</v>
      </c>
      <c r="X26" s="122">
        <v>0</v>
      </c>
      <c r="Y26" s="122">
        <v>1028</v>
      </c>
      <c r="Z26" s="122">
        <v>1188</v>
      </c>
      <c r="AA26" s="122">
        <v>1185</v>
      </c>
      <c r="AB26" s="122">
        <v>1188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37752244</v>
      </c>
      <c r="AH26" s="48">
        <f t="shared" si="8"/>
        <v>1408</v>
      </c>
      <c r="AI26" s="49">
        <f t="shared" si="7"/>
        <v>228.20097244732577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/>
      <c r="AP26" s="122">
        <v>8508725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5</v>
      </c>
      <c r="E27" s="40">
        <f t="shared" si="0"/>
        <v>3.5211267605633805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135</v>
      </c>
      <c r="P27" s="118">
        <v>140</v>
      </c>
      <c r="Q27" s="118">
        <v>40024194</v>
      </c>
      <c r="R27" s="45">
        <f t="shared" si="3"/>
        <v>5480</v>
      </c>
      <c r="S27" s="46">
        <f t="shared" si="4"/>
        <v>131.52000000000001</v>
      </c>
      <c r="T27" s="46">
        <f t="shared" si="5"/>
        <v>5.48</v>
      </c>
      <c r="U27" s="119">
        <v>4.5999999999999996</v>
      </c>
      <c r="V27" s="119">
        <f t="shared" si="6"/>
        <v>4.5999999999999996</v>
      </c>
      <c r="W27" s="120" t="s">
        <v>135</v>
      </c>
      <c r="X27" s="122">
        <v>0</v>
      </c>
      <c r="Y27" s="122">
        <v>1028</v>
      </c>
      <c r="Z27" s="122">
        <v>1188</v>
      </c>
      <c r="AA27" s="122">
        <v>1185</v>
      </c>
      <c r="AB27" s="122">
        <v>1188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37753528</v>
      </c>
      <c r="AH27" s="48">
        <f t="shared" si="8"/>
        <v>1284</v>
      </c>
      <c r="AI27" s="49">
        <f t="shared" si="7"/>
        <v>234.30656934306569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/>
      <c r="AP27" s="122">
        <v>8508725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4</v>
      </c>
      <c r="E28" s="40">
        <f t="shared" si="0"/>
        <v>2.8169014084507045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140</v>
      </c>
      <c r="P28" s="118">
        <v>138</v>
      </c>
      <c r="Q28" s="118">
        <v>40029750</v>
      </c>
      <c r="R28" s="45">
        <f t="shared" si="3"/>
        <v>5556</v>
      </c>
      <c r="S28" s="46">
        <f t="shared" si="4"/>
        <v>133.34399999999999</v>
      </c>
      <c r="T28" s="46">
        <f t="shared" si="5"/>
        <v>5.556</v>
      </c>
      <c r="U28" s="119">
        <v>4.5</v>
      </c>
      <c r="V28" s="119">
        <f t="shared" si="6"/>
        <v>4.5</v>
      </c>
      <c r="W28" s="120" t="s">
        <v>135</v>
      </c>
      <c r="X28" s="122">
        <v>0</v>
      </c>
      <c r="Y28" s="122">
        <v>976</v>
      </c>
      <c r="Z28" s="122">
        <v>1188</v>
      </c>
      <c r="AA28" s="122">
        <v>1185</v>
      </c>
      <c r="AB28" s="122">
        <v>1188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37754852</v>
      </c>
      <c r="AH28" s="48">
        <f t="shared" si="8"/>
        <v>1324</v>
      </c>
      <c r="AI28" s="49">
        <f t="shared" si="7"/>
        <v>238.300935925126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/>
      <c r="AP28" s="122">
        <v>8508725</v>
      </c>
      <c r="AQ28" s="122">
        <f t="shared" si="10"/>
        <v>0</v>
      </c>
      <c r="AR28" s="52">
        <v>0.95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3</v>
      </c>
      <c r="E29" s="40">
        <f t="shared" si="0"/>
        <v>2.1126760563380285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139</v>
      </c>
      <c r="P29" s="118">
        <v>134</v>
      </c>
      <c r="Q29" s="118">
        <v>40035294</v>
      </c>
      <c r="R29" s="45">
        <f t="shared" si="3"/>
        <v>5544</v>
      </c>
      <c r="S29" s="46">
        <f t="shared" si="4"/>
        <v>133.05600000000001</v>
      </c>
      <c r="T29" s="46">
        <f t="shared" si="5"/>
        <v>5.5439999999999996</v>
      </c>
      <c r="U29" s="119">
        <v>4.3</v>
      </c>
      <c r="V29" s="119">
        <f t="shared" si="6"/>
        <v>4.3</v>
      </c>
      <c r="W29" s="120" t="s">
        <v>135</v>
      </c>
      <c r="X29" s="122">
        <v>0</v>
      </c>
      <c r="Y29" s="122">
        <v>975</v>
      </c>
      <c r="Z29" s="122">
        <v>1188</v>
      </c>
      <c r="AA29" s="122">
        <v>1185</v>
      </c>
      <c r="AB29" s="122">
        <v>1188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37756188</v>
      </c>
      <c r="AH29" s="48">
        <f t="shared" si="8"/>
        <v>1336</v>
      </c>
      <c r="AI29" s="49">
        <f t="shared" si="7"/>
        <v>240.981240981241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/>
      <c r="AP29" s="122">
        <v>8508725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4</v>
      </c>
      <c r="E30" s="40">
        <f t="shared" si="0"/>
        <v>2.8169014084507045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138</v>
      </c>
      <c r="P30" s="118">
        <v>133</v>
      </c>
      <c r="Q30" s="118">
        <v>40040587</v>
      </c>
      <c r="R30" s="45">
        <f t="shared" si="3"/>
        <v>5293</v>
      </c>
      <c r="S30" s="46">
        <f t="shared" si="4"/>
        <v>127.032</v>
      </c>
      <c r="T30" s="46">
        <f t="shared" si="5"/>
        <v>5.2930000000000001</v>
      </c>
      <c r="U30" s="119">
        <v>4</v>
      </c>
      <c r="V30" s="119">
        <f t="shared" si="6"/>
        <v>4</v>
      </c>
      <c r="W30" s="120" t="s">
        <v>135</v>
      </c>
      <c r="X30" s="122">
        <v>0</v>
      </c>
      <c r="Y30" s="122">
        <v>975</v>
      </c>
      <c r="Z30" s="122">
        <v>1188</v>
      </c>
      <c r="AA30" s="122">
        <v>1185</v>
      </c>
      <c r="AB30" s="122">
        <v>1188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37757480</v>
      </c>
      <c r="AH30" s="48">
        <f t="shared" si="8"/>
        <v>1292</v>
      </c>
      <c r="AI30" s="49">
        <f t="shared" si="7"/>
        <v>244.09597581711694</v>
      </c>
      <c r="AJ30" s="101">
        <v>0</v>
      </c>
      <c r="AK30" s="101">
        <v>1</v>
      </c>
      <c r="AL30" s="101">
        <v>1</v>
      </c>
      <c r="AM30" s="101">
        <v>1</v>
      </c>
      <c r="AN30" s="101">
        <v>1</v>
      </c>
      <c r="AO30" s="101"/>
      <c r="AP30" s="122">
        <v>8508725</v>
      </c>
      <c r="AQ30" s="122">
        <f t="shared" si="10"/>
        <v>0</v>
      </c>
      <c r="AR30" s="50"/>
      <c r="AS30" s="51" t="s">
        <v>113</v>
      </c>
      <c r="AV30" s="248" t="s">
        <v>117</v>
      </c>
      <c r="AW30" s="248"/>
      <c r="AY30" s="104"/>
    </row>
    <row r="31" spans="1:51" x14ac:dyDescent="0.25">
      <c r="B31" s="39">
        <v>2.8333333333333299</v>
      </c>
      <c r="C31" s="39">
        <v>0.875000000000004</v>
      </c>
      <c r="D31" s="117">
        <v>7</v>
      </c>
      <c r="E31" s="40">
        <f t="shared" si="0"/>
        <v>4.9295774647887329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112</v>
      </c>
      <c r="P31" s="118">
        <v>131</v>
      </c>
      <c r="Q31" s="118">
        <v>40045660</v>
      </c>
      <c r="R31" s="45">
        <f t="shared" si="3"/>
        <v>5073</v>
      </c>
      <c r="S31" s="46">
        <f t="shared" si="4"/>
        <v>121.752</v>
      </c>
      <c r="T31" s="46">
        <f t="shared" si="5"/>
        <v>5.0730000000000004</v>
      </c>
      <c r="U31" s="119">
        <v>3.7</v>
      </c>
      <c r="V31" s="119">
        <f t="shared" si="6"/>
        <v>3.7</v>
      </c>
      <c r="W31" s="120" t="s">
        <v>144</v>
      </c>
      <c r="X31" s="122">
        <v>0</v>
      </c>
      <c r="Y31" s="122">
        <v>1110</v>
      </c>
      <c r="Z31" s="122">
        <v>1188</v>
      </c>
      <c r="AA31" s="122">
        <v>0</v>
      </c>
      <c r="AB31" s="122">
        <v>1188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37758556</v>
      </c>
      <c r="AH31" s="48">
        <f t="shared" si="8"/>
        <v>1076</v>
      </c>
      <c r="AI31" s="49">
        <f t="shared" si="7"/>
        <v>212.10329193770943</v>
      </c>
      <c r="AJ31" s="101">
        <v>0</v>
      </c>
      <c r="AK31" s="101">
        <v>1</v>
      </c>
      <c r="AL31" s="101">
        <v>1</v>
      </c>
      <c r="AM31" s="101">
        <v>0</v>
      </c>
      <c r="AN31" s="101">
        <v>1</v>
      </c>
      <c r="AO31" s="101"/>
      <c r="AP31" s="122">
        <v>8508725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12</v>
      </c>
      <c r="E32" s="40">
        <f t="shared" si="0"/>
        <v>8.4507042253521139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114</v>
      </c>
      <c r="P32" s="118">
        <v>129</v>
      </c>
      <c r="Q32" s="118">
        <v>40050882</v>
      </c>
      <c r="R32" s="45">
        <f t="shared" si="3"/>
        <v>5222</v>
      </c>
      <c r="S32" s="46">
        <f t="shared" si="4"/>
        <v>125.328</v>
      </c>
      <c r="T32" s="46">
        <f t="shared" si="5"/>
        <v>5.2220000000000004</v>
      </c>
      <c r="U32" s="119">
        <v>3</v>
      </c>
      <c r="V32" s="119">
        <f t="shared" si="6"/>
        <v>3</v>
      </c>
      <c r="W32" s="120" t="s">
        <v>144</v>
      </c>
      <c r="X32" s="122">
        <v>0</v>
      </c>
      <c r="Y32" s="122">
        <v>1109</v>
      </c>
      <c r="Z32" s="122">
        <v>1188</v>
      </c>
      <c r="AA32" s="122">
        <v>0</v>
      </c>
      <c r="AB32" s="122">
        <v>1188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37759628</v>
      </c>
      <c r="AH32" s="48">
        <f t="shared" si="8"/>
        <v>1072</v>
      </c>
      <c r="AI32" s="49">
        <f t="shared" si="7"/>
        <v>205.28533129069319</v>
      </c>
      <c r="AJ32" s="101">
        <v>0</v>
      </c>
      <c r="AK32" s="101">
        <v>1</v>
      </c>
      <c r="AL32" s="101">
        <v>1</v>
      </c>
      <c r="AM32" s="101">
        <v>0</v>
      </c>
      <c r="AN32" s="101">
        <v>1</v>
      </c>
      <c r="AO32" s="101"/>
      <c r="AP32" s="122">
        <v>8508725</v>
      </c>
      <c r="AQ32" s="122">
        <f t="shared" si="10"/>
        <v>0</v>
      </c>
      <c r="AR32" s="52">
        <v>0.88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5</v>
      </c>
      <c r="E33" s="40">
        <f t="shared" si="0"/>
        <v>3.5211267605633805</v>
      </c>
      <c r="F33" s="103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130</v>
      </c>
      <c r="P33" s="118">
        <v>88</v>
      </c>
      <c r="Q33" s="118">
        <v>40054777</v>
      </c>
      <c r="R33" s="45">
        <f t="shared" si="3"/>
        <v>3895</v>
      </c>
      <c r="S33" s="46">
        <f t="shared" si="4"/>
        <v>93.48</v>
      </c>
      <c r="T33" s="46">
        <f t="shared" si="5"/>
        <v>3.895</v>
      </c>
      <c r="U33" s="119">
        <v>3.5</v>
      </c>
      <c r="V33" s="119">
        <f t="shared" si="6"/>
        <v>3.5</v>
      </c>
      <c r="W33" s="120" t="s">
        <v>124</v>
      </c>
      <c r="X33" s="122">
        <v>0</v>
      </c>
      <c r="Y33" s="122">
        <v>0</v>
      </c>
      <c r="Z33" s="122">
        <v>1117</v>
      </c>
      <c r="AA33" s="122">
        <v>0</v>
      </c>
      <c r="AB33" s="122">
        <v>1188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37760436</v>
      </c>
      <c r="AH33" s="48">
        <f t="shared" si="8"/>
        <v>808</v>
      </c>
      <c r="AI33" s="49">
        <f t="shared" si="7"/>
        <v>207.44544287548138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0.55000000000000004</v>
      </c>
      <c r="AP33" s="122">
        <v>8509425</v>
      </c>
      <c r="AQ33" s="122">
        <f t="shared" si="10"/>
        <v>700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5</v>
      </c>
      <c r="E34" s="40">
        <f t="shared" si="0"/>
        <v>3.5211267605633805</v>
      </c>
      <c r="F34" s="103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8">
        <v>131</v>
      </c>
      <c r="P34" s="118">
        <v>102</v>
      </c>
      <c r="Q34" s="118">
        <v>40058928</v>
      </c>
      <c r="R34" s="45">
        <f t="shared" si="3"/>
        <v>4151</v>
      </c>
      <c r="S34" s="46">
        <f t="shared" si="4"/>
        <v>99.623999999999995</v>
      </c>
      <c r="T34" s="46">
        <f t="shared" si="5"/>
        <v>4.1509999999999998</v>
      </c>
      <c r="U34" s="119">
        <v>4.5999999999999996</v>
      </c>
      <c r="V34" s="119">
        <f t="shared" si="6"/>
        <v>4.5999999999999996</v>
      </c>
      <c r="W34" s="120" t="s">
        <v>124</v>
      </c>
      <c r="X34" s="122">
        <v>0</v>
      </c>
      <c r="Y34" s="122">
        <v>0</v>
      </c>
      <c r="Z34" s="122">
        <v>1117</v>
      </c>
      <c r="AA34" s="122">
        <v>0</v>
      </c>
      <c r="AB34" s="122">
        <v>1188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37761276</v>
      </c>
      <c r="AH34" s="48">
        <f t="shared" si="8"/>
        <v>840</v>
      </c>
      <c r="AI34" s="49">
        <f t="shared" si="7"/>
        <v>202.36087689713324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0.55000000000000004</v>
      </c>
      <c r="AP34" s="122">
        <v>8510348</v>
      </c>
      <c r="AQ34" s="122">
        <f t="shared" si="10"/>
        <v>923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49" t="s">
        <v>120</v>
      </c>
      <c r="M35" s="250"/>
      <c r="N35" s="251"/>
      <c r="O35" s="62"/>
      <c r="P35" s="62"/>
      <c r="Q35" s="63">
        <f>Q34-Q10</f>
        <v>125770</v>
      </c>
      <c r="R35" s="64">
        <f>SUM(R11:R34)</f>
        <v>125770</v>
      </c>
      <c r="S35" s="123">
        <f>AVERAGE(S11:S34)</f>
        <v>125.77</v>
      </c>
      <c r="T35" s="123">
        <f>SUM(T11:T34)</f>
        <v>125.77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27395</v>
      </c>
      <c r="AH35" s="66">
        <f>SUM(AH11:AH34)</f>
        <v>27395</v>
      </c>
      <c r="AI35" s="67">
        <f>$AH$35/$T35</f>
        <v>217.81823964379424</v>
      </c>
      <c r="AJ35" s="92"/>
      <c r="AK35" s="93"/>
      <c r="AL35" s="93"/>
      <c r="AM35" s="93"/>
      <c r="AN35" s="94"/>
      <c r="AO35" s="68"/>
      <c r="AP35" s="69">
        <f>AP34-AP10</f>
        <v>6183</v>
      </c>
      <c r="AQ35" s="70">
        <f>SUM(AQ11:AQ34)</f>
        <v>6183</v>
      </c>
      <c r="AR35" s="145">
        <f>SUM(AR11:AR34)</f>
        <v>5.870000000000001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0"/>
    </row>
    <row r="38" spans="2:51" x14ac:dyDescent="0.25">
      <c r="B38" s="81" t="s">
        <v>128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0"/>
    </row>
    <row r="39" spans="2:51" x14ac:dyDescent="0.25">
      <c r="B39" s="115" t="s">
        <v>129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0"/>
    </row>
    <row r="40" spans="2:51" x14ac:dyDescent="0.25">
      <c r="B40" s="80" t="s">
        <v>190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155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15" t="s">
        <v>140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15" t="s">
        <v>141</v>
      </c>
      <c r="C43" s="109"/>
      <c r="D43" s="109"/>
      <c r="E43" s="109"/>
      <c r="F43" s="109"/>
      <c r="G43" s="109"/>
      <c r="H43" s="109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84" t="s">
        <v>167</v>
      </c>
      <c r="C44" s="109"/>
      <c r="D44" s="109"/>
      <c r="E44" s="109"/>
      <c r="F44" s="109"/>
      <c r="G44" s="109"/>
      <c r="H44" s="109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82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84" t="s">
        <v>137</v>
      </c>
      <c r="C45" s="109"/>
      <c r="D45" s="109"/>
      <c r="E45" s="109"/>
      <c r="F45" s="109"/>
      <c r="G45" s="109"/>
      <c r="H45" s="115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82"/>
      <c r="T45" s="82"/>
      <c r="U45" s="82"/>
      <c r="V45" s="82"/>
      <c r="W45" s="105"/>
      <c r="X45" s="105"/>
      <c r="Y45" s="105"/>
      <c r="Z45" s="105"/>
      <c r="AA45" s="105"/>
      <c r="AB45" s="105"/>
      <c r="AC45" s="105"/>
      <c r="AD45" s="105"/>
      <c r="AE45" s="105"/>
      <c r="AM45" s="19"/>
      <c r="AN45" s="102"/>
      <c r="AO45" s="102"/>
      <c r="AP45" s="102"/>
      <c r="AQ45" s="102"/>
      <c r="AR45" s="105"/>
      <c r="AV45" s="136"/>
      <c r="AW45" s="136"/>
      <c r="AY45" s="100"/>
    </row>
    <row r="46" spans="2:51" x14ac:dyDescent="0.25">
      <c r="B46" s="115" t="s">
        <v>191</v>
      </c>
      <c r="C46" s="114"/>
      <c r="D46" s="114"/>
      <c r="E46" s="114"/>
      <c r="F46" s="109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3"/>
      <c r="R46" s="82"/>
      <c r="S46" s="82"/>
      <c r="T46" s="82"/>
      <c r="U46" s="105"/>
      <c r="V46" s="105"/>
      <c r="W46" s="105"/>
      <c r="X46" s="105"/>
      <c r="Y46" s="105"/>
      <c r="Z46" s="105"/>
      <c r="AA46" s="105"/>
      <c r="AB46" s="105"/>
      <c r="AC46" s="105"/>
      <c r="AK46" s="19"/>
      <c r="AL46" s="102"/>
      <c r="AM46" s="102"/>
      <c r="AN46" s="102"/>
      <c r="AO46" s="102"/>
      <c r="AP46" s="105"/>
      <c r="AQ46" s="11"/>
      <c r="AR46" s="102"/>
      <c r="AS46" s="102"/>
      <c r="AT46" s="136"/>
      <c r="AU46" s="136"/>
      <c r="AW46" s="100"/>
      <c r="AX46" s="100"/>
      <c r="AY46" s="100"/>
    </row>
    <row r="47" spans="2:51" x14ac:dyDescent="0.25">
      <c r="B47" s="115" t="s">
        <v>145</v>
      </c>
      <c r="C47" s="114"/>
      <c r="D47" s="114"/>
      <c r="E47" s="114"/>
      <c r="F47" s="114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3"/>
      <c r="R47" s="82"/>
      <c r="S47" s="82"/>
      <c r="T47" s="82"/>
      <c r="U47" s="105"/>
      <c r="V47" s="105"/>
      <c r="W47" s="105"/>
      <c r="X47" s="105"/>
      <c r="Y47" s="105"/>
      <c r="Z47" s="105"/>
      <c r="AA47" s="105"/>
      <c r="AB47" s="105"/>
      <c r="AC47" s="105"/>
      <c r="AK47" s="19"/>
      <c r="AL47" s="102"/>
      <c r="AM47" s="102"/>
      <c r="AN47" s="102"/>
      <c r="AO47" s="102"/>
      <c r="AP47" s="105"/>
      <c r="AQ47" s="11"/>
      <c r="AR47" s="102"/>
      <c r="AS47" s="102"/>
      <c r="AT47" s="136"/>
      <c r="AU47" s="136"/>
      <c r="AW47" s="100"/>
      <c r="AX47" s="100"/>
      <c r="AY47" s="100"/>
    </row>
    <row r="48" spans="2:51" x14ac:dyDescent="0.25">
      <c r="B48" s="115" t="s">
        <v>142</v>
      </c>
      <c r="C48" s="109"/>
      <c r="D48" s="114"/>
      <c r="E48" s="114"/>
      <c r="F48" s="114"/>
      <c r="G48" s="109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3"/>
      <c r="S48" s="82"/>
      <c r="T48" s="82"/>
      <c r="U48" s="82"/>
      <c r="V48" s="105"/>
      <c r="W48" s="105"/>
      <c r="X48" s="105"/>
      <c r="Y48" s="105"/>
      <c r="Z48" s="105"/>
      <c r="AA48" s="105"/>
      <c r="AB48" s="105"/>
      <c r="AC48" s="105"/>
      <c r="AD48" s="105"/>
      <c r="AL48" s="19"/>
      <c r="AM48" s="102"/>
      <c r="AN48" s="102"/>
      <c r="AO48" s="102"/>
      <c r="AP48" s="102"/>
      <c r="AQ48" s="105"/>
      <c r="AR48" s="11"/>
      <c r="AS48" s="102"/>
      <c r="AU48" s="136"/>
      <c r="AV48" s="136"/>
      <c r="AX48" s="100"/>
      <c r="AY48" s="100"/>
    </row>
    <row r="49" spans="2:51" x14ac:dyDescent="0.25">
      <c r="B49" s="115" t="s">
        <v>143</v>
      </c>
      <c r="C49" s="114"/>
      <c r="D49" s="114"/>
      <c r="E49" s="114"/>
      <c r="F49" s="114"/>
      <c r="G49" s="114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77"/>
      <c r="S49" s="112"/>
      <c r="T49" s="112"/>
      <c r="U49" s="112"/>
      <c r="V49" s="105"/>
      <c r="W49" s="105"/>
      <c r="X49" s="105"/>
      <c r="Y49" s="105"/>
      <c r="Z49" s="105"/>
      <c r="AA49" s="105"/>
      <c r="AB49" s="105"/>
      <c r="AC49" s="105"/>
      <c r="AD49" s="105"/>
      <c r="AL49" s="106"/>
      <c r="AM49" s="106"/>
      <c r="AN49" s="106"/>
      <c r="AO49" s="106"/>
      <c r="AP49" s="106"/>
      <c r="AQ49" s="106"/>
      <c r="AR49" s="107"/>
      <c r="AS49" s="102"/>
      <c r="AU49" s="104"/>
      <c r="AV49" s="100"/>
      <c r="AW49" s="100"/>
      <c r="AX49" s="100"/>
      <c r="AY49" s="100"/>
    </row>
    <row r="50" spans="2:51" x14ac:dyDescent="0.25">
      <c r="B50" s="84" t="s">
        <v>152</v>
      </c>
      <c r="C50" s="109"/>
      <c r="D50" s="109"/>
      <c r="E50" s="109"/>
      <c r="F50" s="109"/>
      <c r="G50" s="109"/>
      <c r="H50" s="124"/>
      <c r="I50" s="110"/>
      <c r="J50" s="110"/>
      <c r="K50" s="110"/>
      <c r="L50" s="110"/>
      <c r="M50" s="110"/>
      <c r="N50" s="110"/>
      <c r="O50" s="110"/>
      <c r="P50" s="110"/>
      <c r="Q50" s="110"/>
      <c r="R50" s="113"/>
      <c r="S50" s="112"/>
      <c r="T50" s="112"/>
      <c r="U50" s="112"/>
      <c r="V50" s="105"/>
      <c r="W50" s="105"/>
      <c r="X50" s="105"/>
      <c r="Y50" s="105"/>
      <c r="Z50" s="105"/>
      <c r="AA50" s="105"/>
      <c r="AB50" s="105"/>
      <c r="AC50" s="105"/>
      <c r="AD50" s="105"/>
      <c r="AL50" s="106"/>
      <c r="AM50" s="106"/>
      <c r="AN50" s="106"/>
      <c r="AO50" s="106"/>
      <c r="AP50" s="106"/>
      <c r="AQ50" s="106"/>
      <c r="AR50" s="107"/>
      <c r="AS50" s="102"/>
      <c r="AU50" s="104"/>
      <c r="AV50" s="100"/>
      <c r="AW50" s="100"/>
      <c r="AX50" s="100"/>
      <c r="AY50" s="100"/>
    </row>
    <row r="51" spans="2:51" x14ac:dyDescent="0.25">
      <c r="B51" s="111" t="s">
        <v>148</v>
      </c>
      <c r="C51" s="109"/>
      <c r="D51" s="109"/>
      <c r="E51" s="109"/>
      <c r="F51" s="109"/>
      <c r="G51" s="109"/>
      <c r="H51" s="109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3"/>
      <c r="T51" s="112"/>
      <c r="U51" s="112"/>
      <c r="V51" s="112"/>
      <c r="W51" s="105"/>
      <c r="X51" s="105"/>
      <c r="Y51" s="105"/>
      <c r="Z51" s="105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2:51" x14ac:dyDescent="0.25">
      <c r="B52" s="115" t="s">
        <v>146</v>
      </c>
      <c r="C52" s="114"/>
      <c r="D52" s="114"/>
      <c r="E52" s="114"/>
      <c r="F52" s="114"/>
      <c r="G52" s="114"/>
      <c r="H52" s="147"/>
      <c r="I52" s="148"/>
      <c r="J52" s="148"/>
      <c r="K52" s="110"/>
      <c r="L52" s="110"/>
      <c r="M52" s="110"/>
      <c r="N52" s="110"/>
      <c r="O52" s="110"/>
      <c r="P52" s="110"/>
      <c r="Q52" s="110"/>
      <c r="R52" s="110"/>
      <c r="S52" s="113"/>
      <c r="T52" s="112"/>
      <c r="U52" s="112"/>
      <c r="V52" s="112"/>
      <c r="W52" s="105"/>
      <c r="X52" s="105"/>
      <c r="Y52" s="105"/>
      <c r="Z52" s="105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2:51" x14ac:dyDescent="0.25">
      <c r="B53" s="84" t="s">
        <v>192</v>
      </c>
      <c r="C53" s="147"/>
      <c r="D53" s="147"/>
      <c r="E53" s="146"/>
      <c r="F53" s="146"/>
      <c r="G53" s="146"/>
      <c r="H53" s="147"/>
      <c r="I53" s="148"/>
      <c r="J53" s="148"/>
      <c r="K53" s="110"/>
      <c r="L53" s="110"/>
      <c r="M53" s="110"/>
      <c r="N53" s="110"/>
      <c r="O53" s="110"/>
      <c r="P53" s="110"/>
      <c r="Q53" s="110"/>
      <c r="R53" s="110"/>
      <c r="S53" s="113"/>
      <c r="T53" s="112"/>
      <c r="U53" s="112"/>
      <c r="V53" s="112"/>
      <c r="W53" s="105"/>
      <c r="X53" s="105"/>
      <c r="Y53" s="105"/>
      <c r="Z53" s="105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2:51" x14ac:dyDescent="0.25">
      <c r="B54" s="84"/>
      <c r="C54" s="147"/>
      <c r="D54" s="147"/>
      <c r="E54" s="146"/>
      <c r="F54" s="146"/>
      <c r="G54" s="146"/>
      <c r="H54" s="147"/>
      <c r="I54" s="148"/>
      <c r="J54" s="148"/>
      <c r="K54" s="110"/>
      <c r="L54" s="110"/>
      <c r="M54" s="110"/>
      <c r="N54" s="110"/>
      <c r="O54" s="110"/>
      <c r="P54" s="110"/>
      <c r="Q54" s="110"/>
      <c r="R54" s="110"/>
      <c r="S54" s="113"/>
      <c r="T54" s="112"/>
      <c r="U54" s="112"/>
      <c r="V54" s="112"/>
      <c r="W54" s="105"/>
      <c r="X54" s="105"/>
      <c r="Y54" s="105"/>
      <c r="Z54" s="105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2:51" x14ac:dyDescent="0.25">
      <c r="B55" s="111"/>
      <c r="C55" s="109"/>
      <c r="D55" s="109"/>
      <c r="E55" s="109"/>
      <c r="F55" s="109"/>
      <c r="G55" s="109"/>
      <c r="H55" s="109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B56" s="115"/>
      <c r="C56" s="147"/>
      <c r="D56" s="147"/>
      <c r="E56" s="146"/>
      <c r="F56" s="146"/>
      <c r="G56" s="146"/>
      <c r="H56" s="147"/>
      <c r="I56" s="148"/>
      <c r="J56" s="148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B57" s="84"/>
      <c r="C57" s="147"/>
      <c r="D57" s="147"/>
      <c r="E57" s="146"/>
      <c r="F57" s="146"/>
      <c r="G57" s="146"/>
      <c r="H57" s="147"/>
      <c r="I57" s="148"/>
      <c r="J57" s="148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88"/>
      <c r="C58" s="147"/>
      <c r="D58" s="147"/>
      <c r="E58" s="146"/>
      <c r="F58" s="146"/>
      <c r="G58" s="146"/>
      <c r="H58" s="147"/>
      <c r="I58" s="148"/>
      <c r="J58" s="148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108"/>
      <c r="C59" s="147"/>
      <c r="D59" s="147"/>
      <c r="E59" s="146"/>
      <c r="F59" s="146"/>
      <c r="G59" s="146"/>
      <c r="H59" s="147"/>
      <c r="I59" s="148"/>
      <c r="J59" s="148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88"/>
      <c r="C60" s="109"/>
      <c r="D60" s="109"/>
      <c r="E60" s="109"/>
      <c r="F60" s="109"/>
      <c r="G60" s="109"/>
      <c r="H60" s="109"/>
      <c r="I60" s="124"/>
      <c r="J60" s="110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88"/>
      <c r="C61" s="109"/>
      <c r="D61" s="109"/>
      <c r="E61" s="109"/>
      <c r="F61" s="109"/>
      <c r="G61" s="109"/>
      <c r="H61" s="109"/>
      <c r="I61" s="124"/>
      <c r="J61" s="110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88"/>
      <c r="C62" s="109"/>
      <c r="D62" s="109"/>
      <c r="E62" s="114"/>
      <c r="F62" s="114"/>
      <c r="G62" s="114"/>
      <c r="H62" s="109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84"/>
      <c r="C63" s="109"/>
      <c r="D63" s="109"/>
      <c r="E63" s="114"/>
      <c r="F63" s="114"/>
      <c r="G63" s="114"/>
      <c r="H63" s="109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88"/>
      <c r="C64" s="109"/>
      <c r="D64" s="109"/>
      <c r="E64" s="114"/>
      <c r="F64" s="114"/>
      <c r="G64" s="114"/>
      <c r="H64" s="109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88"/>
      <c r="C65" s="109"/>
      <c r="D65" s="109"/>
      <c r="E65" s="114"/>
      <c r="F65" s="114"/>
      <c r="G65" s="114"/>
      <c r="H65" s="109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115"/>
      <c r="C66" s="109"/>
      <c r="D66" s="109"/>
      <c r="E66" s="114"/>
      <c r="F66" s="114"/>
      <c r="G66" s="114"/>
      <c r="H66" s="109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84"/>
      <c r="C67" s="111"/>
      <c r="D67" s="109"/>
      <c r="E67" s="87"/>
      <c r="F67" s="109"/>
      <c r="G67" s="109"/>
      <c r="H67" s="109"/>
      <c r="I67" s="109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8"/>
      <c r="C68" s="109"/>
      <c r="D68" s="109"/>
      <c r="E68" s="109"/>
      <c r="F68" s="109"/>
      <c r="G68" s="109"/>
      <c r="H68" s="109"/>
      <c r="I68" s="124"/>
      <c r="J68" s="110"/>
      <c r="K68" s="110"/>
      <c r="L68" s="110"/>
      <c r="M68" s="110"/>
      <c r="N68" s="110"/>
      <c r="O68" s="110"/>
      <c r="P68" s="110"/>
      <c r="Q68" s="110"/>
      <c r="R68" s="110"/>
      <c r="S68" s="113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88"/>
      <c r="C69" s="109"/>
      <c r="D69" s="109"/>
      <c r="E69" s="109"/>
      <c r="F69" s="109"/>
      <c r="G69" s="109"/>
      <c r="H69" s="109"/>
      <c r="I69" s="124"/>
      <c r="J69" s="110"/>
      <c r="K69" s="110"/>
      <c r="L69" s="110"/>
      <c r="M69" s="110"/>
      <c r="N69" s="110"/>
      <c r="O69" s="110"/>
      <c r="P69" s="110"/>
      <c r="Q69" s="110"/>
      <c r="R69" s="110"/>
      <c r="S69" s="113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88"/>
      <c r="C70" s="111"/>
      <c r="D70" s="109"/>
      <c r="E70" s="109"/>
      <c r="F70" s="109"/>
      <c r="G70" s="109"/>
      <c r="H70" s="109"/>
      <c r="I70" s="109"/>
      <c r="J70" s="110"/>
      <c r="K70" s="110"/>
      <c r="L70" s="110"/>
      <c r="M70" s="110"/>
      <c r="N70" s="110"/>
      <c r="O70" s="110"/>
      <c r="P70" s="110"/>
      <c r="Q70" s="110"/>
      <c r="R70" s="110"/>
      <c r="S70" s="113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8"/>
      <c r="C71" s="111"/>
      <c r="D71" s="109"/>
      <c r="E71" s="87"/>
      <c r="F71" s="109"/>
      <c r="G71" s="109"/>
      <c r="H71" s="109"/>
      <c r="I71" s="109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09"/>
      <c r="D72" s="109"/>
      <c r="E72" s="109"/>
      <c r="F72" s="109"/>
      <c r="G72" s="87"/>
      <c r="H72" s="87"/>
      <c r="I72" s="124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09"/>
      <c r="D73" s="109"/>
      <c r="E73" s="109"/>
      <c r="F73" s="109"/>
      <c r="G73" s="87"/>
      <c r="H73" s="87"/>
      <c r="I73" s="116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15"/>
      <c r="D74" s="109"/>
      <c r="E74" s="87"/>
      <c r="F74" s="109"/>
      <c r="G74" s="109"/>
      <c r="H74" s="109"/>
      <c r="I74" s="109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11"/>
      <c r="D75" s="109"/>
      <c r="E75" s="109"/>
      <c r="F75" s="109"/>
      <c r="G75" s="109"/>
      <c r="H75" s="109"/>
      <c r="I75" s="109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2"/>
      <c r="U75" s="112"/>
      <c r="V75" s="112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11"/>
      <c r="D76" s="109"/>
      <c r="E76" s="87"/>
      <c r="F76" s="109"/>
      <c r="G76" s="109"/>
      <c r="H76" s="109"/>
      <c r="I76" s="109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2"/>
      <c r="U76" s="112"/>
      <c r="V76" s="112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09"/>
      <c r="D77" s="109"/>
      <c r="E77" s="109"/>
      <c r="F77" s="109"/>
      <c r="G77" s="87"/>
      <c r="H77" s="87"/>
      <c r="I77" s="124"/>
      <c r="J77" s="110"/>
      <c r="K77" s="110"/>
      <c r="L77" s="110"/>
      <c r="M77" s="110"/>
      <c r="N77" s="110"/>
      <c r="O77" s="110"/>
      <c r="P77" s="110"/>
      <c r="Q77" s="110"/>
      <c r="R77" s="110"/>
      <c r="S77" s="113"/>
      <c r="T77" s="112"/>
      <c r="U77" s="112"/>
      <c r="V77" s="112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09"/>
      <c r="D78" s="109"/>
      <c r="E78" s="109"/>
      <c r="F78" s="109"/>
      <c r="G78" s="87"/>
      <c r="H78" s="87"/>
      <c r="I78" s="116"/>
      <c r="J78" s="110"/>
      <c r="K78" s="110"/>
      <c r="L78" s="110"/>
      <c r="M78" s="110"/>
      <c r="N78" s="110"/>
      <c r="O78" s="110"/>
      <c r="P78" s="110"/>
      <c r="Q78" s="110"/>
      <c r="R78" s="110"/>
      <c r="S78" s="113"/>
      <c r="T78" s="113"/>
      <c r="U78" s="113"/>
      <c r="V78" s="113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15"/>
      <c r="D79" s="109"/>
      <c r="E79" s="87"/>
      <c r="F79" s="109"/>
      <c r="G79" s="109"/>
      <c r="H79" s="109"/>
      <c r="I79" s="109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3"/>
      <c r="U79" s="113"/>
      <c r="V79" s="113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15"/>
      <c r="D80" s="109"/>
      <c r="E80" s="87"/>
      <c r="F80" s="109"/>
      <c r="G80" s="109"/>
      <c r="H80" s="109"/>
      <c r="I80" s="109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3"/>
      <c r="U80" s="77"/>
      <c r="V80" s="77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2:51" x14ac:dyDescent="0.25">
      <c r="B81" s="88"/>
      <c r="C81" s="115"/>
      <c r="D81" s="109"/>
      <c r="E81" s="87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77"/>
      <c r="V81" s="77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2:51" x14ac:dyDescent="0.25">
      <c r="B82" s="88"/>
      <c r="C82" s="111"/>
      <c r="D82" s="109"/>
      <c r="E82" s="87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2:51" x14ac:dyDescent="0.25">
      <c r="B83" s="88"/>
      <c r="C83" s="111"/>
      <c r="D83" s="109"/>
      <c r="E83" s="109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2:51" x14ac:dyDescent="0.25">
      <c r="B84" s="88"/>
      <c r="C84" s="111"/>
      <c r="D84" s="109"/>
      <c r="E84" s="109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10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2:51" x14ac:dyDescent="0.25">
      <c r="B85" s="125"/>
      <c r="C85" s="111"/>
      <c r="D85" s="109"/>
      <c r="E85" s="87"/>
      <c r="F85" s="109"/>
      <c r="G85" s="109"/>
      <c r="H85" s="109"/>
      <c r="I85" s="109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3"/>
      <c r="U85" s="77"/>
      <c r="V85" s="77"/>
      <c r="W85" s="105"/>
      <c r="X85" s="105"/>
      <c r="Y85" s="105"/>
      <c r="Z85" s="105"/>
      <c r="AA85" s="105"/>
      <c r="AB85" s="105"/>
      <c r="AC85" s="105"/>
      <c r="AD85" s="105"/>
      <c r="AE85" s="105"/>
      <c r="AM85" s="106"/>
      <c r="AN85" s="106"/>
      <c r="AO85" s="106"/>
      <c r="AP85" s="106"/>
      <c r="AQ85" s="106"/>
      <c r="AR85" s="106"/>
      <c r="AS85" s="107"/>
      <c r="AV85" s="104"/>
      <c r="AW85" s="100"/>
      <c r="AX85" s="100"/>
      <c r="AY85" s="100"/>
    </row>
    <row r="86" spans="2:51" x14ac:dyDescent="0.25">
      <c r="B86" s="125"/>
      <c r="C86" s="111"/>
      <c r="D86" s="109"/>
      <c r="E86" s="109"/>
      <c r="F86" s="109"/>
      <c r="G86" s="109"/>
      <c r="H86" s="109"/>
      <c r="I86" s="109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3"/>
      <c r="U86" s="77"/>
      <c r="V86" s="77"/>
      <c r="W86" s="105"/>
      <c r="X86" s="105"/>
      <c r="Y86" s="105"/>
      <c r="Z86" s="105"/>
      <c r="AA86" s="105"/>
      <c r="AB86" s="105"/>
      <c r="AC86" s="105"/>
      <c r="AD86" s="105"/>
      <c r="AE86" s="105"/>
      <c r="AM86" s="106"/>
      <c r="AN86" s="106"/>
      <c r="AO86" s="106"/>
      <c r="AP86" s="106"/>
      <c r="AQ86" s="106"/>
      <c r="AR86" s="106"/>
      <c r="AS86" s="107"/>
      <c r="AV86" s="104"/>
      <c r="AW86" s="100"/>
      <c r="AX86" s="100"/>
      <c r="AY86" s="100"/>
    </row>
    <row r="87" spans="2:51" x14ac:dyDescent="0.25">
      <c r="B87" s="128"/>
      <c r="C87" s="108"/>
      <c r="D87" s="109"/>
      <c r="E87" s="109"/>
      <c r="F87" s="109"/>
      <c r="G87" s="109"/>
      <c r="H87" s="109"/>
      <c r="I87" s="109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3"/>
      <c r="U87" s="77"/>
      <c r="V87" s="77"/>
      <c r="W87" s="105"/>
      <c r="X87" s="105"/>
      <c r="Y87" s="105"/>
      <c r="Z87" s="85"/>
      <c r="AA87" s="105"/>
      <c r="AB87" s="105"/>
      <c r="AC87" s="105"/>
      <c r="AD87" s="105"/>
      <c r="AE87" s="105"/>
      <c r="AM87" s="106"/>
      <c r="AN87" s="106"/>
      <c r="AO87" s="106"/>
      <c r="AP87" s="106"/>
      <c r="AQ87" s="106"/>
      <c r="AR87" s="106"/>
      <c r="AS87" s="107"/>
      <c r="AV87" s="104"/>
      <c r="AW87" s="100"/>
      <c r="AX87" s="100"/>
      <c r="AY87" s="100"/>
    </row>
    <row r="88" spans="2:51" x14ac:dyDescent="0.25">
      <c r="B88" s="128"/>
      <c r="C88" s="108"/>
      <c r="D88" s="87"/>
      <c r="E88" s="109"/>
      <c r="F88" s="109"/>
      <c r="G88" s="109"/>
      <c r="H88" s="109"/>
      <c r="I88" s="87"/>
      <c r="J88" s="110"/>
      <c r="K88" s="110"/>
      <c r="L88" s="110"/>
      <c r="M88" s="110"/>
      <c r="N88" s="110"/>
      <c r="O88" s="110"/>
      <c r="P88" s="110"/>
      <c r="Q88" s="110"/>
      <c r="R88" s="110"/>
      <c r="S88" s="85"/>
      <c r="T88" s="85"/>
      <c r="U88" s="85"/>
      <c r="V88" s="85"/>
      <c r="W88" s="85"/>
      <c r="X88" s="85"/>
      <c r="Y88" s="85"/>
      <c r="Z88" s="78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104"/>
      <c r="AW88" s="100"/>
      <c r="AX88" s="100"/>
      <c r="AY88" s="100"/>
    </row>
    <row r="89" spans="2:51" x14ac:dyDescent="0.25">
      <c r="B89" s="128"/>
      <c r="C89" s="115"/>
      <c r="D89" s="87"/>
      <c r="E89" s="109"/>
      <c r="F89" s="109"/>
      <c r="G89" s="109"/>
      <c r="H89" s="109"/>
      <c r="I89" s="87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78"/>
      <c r="X89" s="78"/>
      <c r="Y89" s="78"/>
      <c r="Z89" s="105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104"/>
      <c r="AW89" s="100"/>
      <c r="AX89" s="100"/>
      <c r="AY89" s="100"/>
    </row>
    <row r="90" spans="2:51" x14ac:dyDescent="0.25">
      <c r="B90" s="128"/>
      <c r="C90" s="115"/>
      <c r="D90" s="109"/>
      <c r="E90" s="87"/>
      <c r="F90" s="109"/>
      <c r="G90" s="109"/>
      <c r="H90" s="109"/>
      <c r="I90" s="109"/>
      <c r="J90" s="85"/>
      <c r="K90" s="85"/>
      <c r="L90" s="85"/>
      <c r="M90" s="85"/>
      <c r="N90" s="85"/>
      <c r="O90" s="85"/>
      <c r="P90" s="85"/>
      <c r="Q90" s="85"/>
      <c r="R90" s="85"/>
      <c r="S90" s="110"/>
      <c r="T90" s="113"/>
      <c r="U90" s="77"/>
      <c r="V90" s="77"/>
      <c r="W90" s="105"/>
      <c r="X90" s="105"/>
      <c r="Y90" s="105"/>
      <c r="Z90" s="105"/>
      <c r="AA90" s="105"/>
      <c r="AB90" s="105"/>
      <c r="AC90" s="105"/>
      <c r="AD90" s="105"/>
      <c r="AE90" s="105"/>
      <c r="AM90" s="106"/>
      <c r="AN90" s="106"/>
      <c r="AO90" s="106"/>
      <c r="AP90" s="106"/>
      <c r="AQ90" s="106"/>
      <c r="AR90" s="106"/>
      <c r="AS90" s="107"/>
      <c r="AV90" s="104"/>
      <c r="AW90" s="100"/>
      <c r="AX90" s="100"/>
      <c r="AY90" s="100"/>
    </row>
    <row r="91" spans="2:51" x14ac:dyDescent="0.25">
      <c r="B91" s="78"/>
      <c r="C91" s="111"/>
      <c r="D91" s="109"/>
      <c r="E91" s="87"/>
      <c r="F91" s="87"/>
      <c r="G91" s="109"/>
      <c r="H91" s="109"/>
      <c r="I91" s="109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3"/>
      <c r="U91" s="77"/>
      <c r="V91" s="77"/>
      <c r="W91" s="105"/>
      <c r="X91" s="105"/>
      <c r="Y91" s="105"/>
      <c r="Z91" s="105"/>
      <c r="AA91" s="105"/>
      <c r="AB91" s="105"/>
      <c r="AC91" s="105"/>
      <c r="AD91" s="105"/>
      <c r="AE91" s="105"/>
      <c r="AM91" s="106"/>
      <c r="AN91" s="106"/>
      <c r="AO91" s="106"/>
      <c r="AP91" s="106"/>
      <c r="AQ91" s="106"/>
      <c r="AR91" s="106"/>
      <c r="AS91" s="107"/>
      <c r="AV91" s="104"/>
      <c r="AW91" s="100"/>
      <c r="AX91" s="100"/>
      <c r="AY91" s="100"/>
    </row>
    <row r="92" spans="2:51" x14ac:dyDescent="0.25">
      <c r="B92" s="78"/>
      <c r="C92" s="111"/>
      <c r="D92" s="109"/>
      <c r="E92" s="109"/>
      <c r="F92" s="87"/>
      <c r="G92" s="87"/>
      <c r="H92" s="87"/>
      <c r="I92" s="109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3"/>
      <c r="U92" s="77"/>
      <c r="V92" s="77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V92" s="104"/>
      <c r="AW92" s="100"/>
      <c r="AX92" s="100"/>
      <c r="AY92" s="130"/>
    </row>
    <row r="93" spans="2:51" x14ac:dyDescent="0.25">
      <c r="B93" s="128"/>
      <c r="C93" s="85"/>
      <c r="D93" s="109"/>
      <c r="E93" s="109"/>
      <c r="F93" s="109"/>
      <c r="G93" s="87"/>
      <c r="H93" s="87"/>
      <c r="I93" s="109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3"/>
      <c r="U93" s="77"/>
      <c r="V93" s="77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V93" s="104"/>
      <c r="AW93" s="100"/>
      <c r="AX93" s="100"/>
      <c r="AY93" s="100"/>
    </row>
    <row r="94" spans="2:51" x14ac:dyDescent="0.25">
      <c r="C94" s="115"/>
      <c r="D94" s="85"/>
      <c r="E94" s="109"/>
      <c r="F94" s="109"/>
      <c r="G94" s="109"/>
      <c r="H94" s="109"/>
      <c r="I94" s="85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3"/>
      <c r="U94" s="77"/>
      <c r="V94" s="77"/>
      <c r="W94" s="105"/>
      <c r="X94" s="105"/>
      <c r="Y94" s="105"/>
      <c r="Z94" s="105"/>
      <c r="AA94" s="105"/>
      <c r="AB94" s="105"/>
      <c r="AC94" s="105"/>
      <c r="AD94" s="105"/>
      <c r="AE94" s="105"/>
      <c r="AM94" s="106"/>
      <c r="AN94" s="106"/>
      <c r="AO94" s="106"/>
      <c r="AP94" s="106"/>
      <c r="AQ94" s="106"/>
      <c r="AR94" s="106"/>
      <c r="AS94" s="107"/>
      <c r="AV94" s="104"/>
      <c r="AW94" s="100"/>
      <c r="AX94" s="100"/>
      <c r="AY94" s="100"/>
    </row>
    <row r="95" spans="2:51" x14ac:dyDescent="0.25">
      <c r="C95" s="131"/>
      <c r="D95" s="78"/>
      <c r="E95" s="126"/>
      <c r="F95" s="126"/>
      <c r="G95" s="126"/>
      <c r="H95" s="126"/>
      <c r="I95" s="78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32"/>
      <c r="U95" s="133"/>
      <c r="V95" s="133"/>
      <c r="W95" s="105"/>
      <c r="X95" s="105"/>
      <c r="Y95" s="105"/>
      <c r="Z95" s="105"/>
      <c r="AA95" s="105"/>
      <c r="AB95" s="105"/>
      <c r="AC95" s="105"/>
      <c r="AD95" s="105"/>
      <c r="AE95" s="105"/>
      <c r="AM95" s="106"/>
      <c r="AN95" s="106"/>
      <c r="AO95" s="106"/>
      <c r="AP95" s="106"/>
      <c r="AQ95" s="106"/>
      <c r="AR95" s="106"/>
      <c r="AS95" s="107"/>
      <c r="AU95" s="100"/>
      <c r="AV95" s="104"/>
      <c r="AW95" s="100"/>
      <c r="AX95" s="100"/>
      <c r="AY95" s="100"/>
    </row>
    <row r="96" spans="2:51" s="130" customFormat="1" x14ac:dyDescent="0.25">
      <c r="B96" s="100"/>
      <c r="C96" s="134"/>
      <c r="D96" s="126"/>
      <c r="E96" s="78"/>
      <c r="F96" s="126"/>
      <c r="G96" s="126"/>
      <c r="H96" s="126"/>
      <c r="I96" s="126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32"/>
      <c r="U96" s="133"/>
      <c r="V96" s="133"/>
      <c r="W96" s="105"/>
      <c r="X96" s="105"/>
      <c r="Y96" s="105"/>
      <c r="Z96" s="105"/>
      <c r="AA96" s="105"/>
      <c r="AB96" s="105"/>
      <c r="AC96" s="105"/>
      <c r="AD96" s="105"/>
      <c r="AE96" s="105"/>
      <c r="AM96" s="106"/>
      <c r="AN96" s="106"/>
      <c r="AO96" s="106"/>
      <c r="AP96" s="106"/>
      <c r="AQ96" s="106"/>
      <c r="AR96" s="106"/>
      <c r="AS96" s="107"/>
      <c r="AT96" s="19"/>
      <c r="AV96" s="104"/>
      <c r="AY96" s="100"/>
    </row>
    <row r="97" spans="1:51" x14ac:dyDescent="0.25">
      <c r="A97" s="105"/>
      <c r="C97" s="129"/>
      <c r="D97" s="126"/>
      <c r="E97" s="78"/>
      <c r="F97" s="78"/>
      <c r="G97" s="126"/>
      <c r="H97" s="126"/>
      <c r="I97" s="106"/>
      <c r="J97" s="106"/>
      <c r="K97" s="106"/>
      <c r="L97" s="106"/>
      <c r="M97" s="106"/>
      <c r="N97" s="106"/>
      <c r="O97" s="107"/>
      <c r="P97" s="102"/>
      <c r="R97" s="104"/>
      <c r="AS97" s="100"/>
      <c r="AT97" s="100"/>
      <c r="AU97" s="100"/>
      <c r="AV97" s="100"/>
      <c r="AW97" s="100"/>
      <c r="AX97" s="100"/>
      <c r="AY97" s="100"/>
    </row>
    <row r="98" spans="1:51" x14ac:dyDescent="0.25">
      <c r="A98" s="105"/>
      <c r="C98" s="130"/>
      <c r="D98" s="130"/>
      <c r="E98" s="130"/>
      <c r="F98" s="130"/>
      <c r="G98" s="78"/>
      <c r="H98" s="78"/>
      <c r="I98" s="106"/>
      <c r="J98" s="106"/>
      <c r="K98" s="106"/>
      <c r="L98" s="106"/>
      <c r="M98" s="106"/>
      <c r="N98" s="106"/>
      <c r="O98" s="107"/>
      <c r="P98" s="102"/>
      <c r="R98" s="102"/>
      <c r="AS98" s="100"/>
      <c r="AT98" s="100"/>
      <c r="AU98" s="100"/>
      <c r="AV98" s="100"/>
      <c r="AW98" s="100"/>
      <c r="AX98" s="100"/>
      <c r="AY98" s="100"/>
    </row>
    <row r="99" spans="1:51" x14ac:dyDescent="0.25">
      <c r="A99" s="105"/>
      <c r="C99" s="130"/>
      <c r="D99" s="130"/>
      <c r="E99" s="130"/>
      <c r="F99" s="130"/>
      <c r="G99" s="78"/>
      <c r="H99" s="78"/>
      <c r="I99" s="106"/>
      <c r="J99" s="106"/>
      <c r="K99" s="106"/>
      <c r="L99" s="106"/>
      <c r="M99" s="106"/>
      <c r="N99" s="106"/>
      <c r="O99" s="107"/>
      <c r="P99" s="102"/>
      <c r="R99" s="102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C100" s="130"/>
      <c r="D100" s="130"/>
      <c r="E100" s="130"/>
      <c r="F100" s="130"/>
      <c r="G100" s="130"/>
      <c r="H100" s="130"/>
      <c r="I100" s="106"/>
      <c r="J100" s="106"/>
      <c r="K100" s="106"/>
      <c r="L100" s="106"/>
      <c r="M100" s="106"/>
      <c r="N100" s="106"/>
      <c r="O100" s="107"/>
      <c r="P100" s="102"/>
      <c r="R100" s="102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C101" s="130"/>
      <c r="D101" s="130"/>
      <c r="E101" s="130"/>
      <c r="F101" s="130"/>
      <c r="G101" s="130"/>
      <c r="H101" s="130"/>
      <c r="I101" s="106"/>
      <c r="J101" s="106"/>
      <c r="K101" s="106"/>
      <c r="L101" s="106"/>
      <c r="M101" s="106"/>
      <c r="N101" s="106"/>
      <c r="O101" s="107"/>
      <c r="P101" s="102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A102" s="105"/>
      <c r="C102" s="130"/>
      <c r="D102" s="130"/>
      <c r="E102" s="130"/>
      <c r="F102" s="130"/>
      <c r="G102" s="130"/>
      <c r="H102" s="130"/>
      <c r="I102" s="106"/>
      <c r="J102" s="106"/>
      <c r="K102" s="106"/>
      <c r="L102" s="106"/>
      <c r="M102" s="106"/>
      <c r="N102" s="106"/>
      <c r="O102" s="107"/>
      <c r="P102" s="102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A103" s="105"/>
      <c r="C103" s="130"/>
      <c r="D103" s="130"/>
      <c r="E103" s="130"/>
      <c r="F103" s="130"/>
      <c r="G103" s="130"/>
      <c r="H103" s="130"/>
      <c r="I103" s="106"/>
      <c r="J103" s="106"/>
      <c r="K103" s="106"/>
      <c r="L103" s="106"/>
      <c r="M103" s="106"/>
      <c r="N103" s="106"/>
      <c r="O103" s="107"/>
      <c r="P103" s="102"/>
      <c r="R103" s="78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A104" s="105"/>
      <c r="I104" s="106"/>
      <c r="J104" s="106"/>
      <c r="K104" s="106"/>
      <c r="L104" s="106"/>
      <c r="M104" s="106"/>
      <c r="N104" s="106"/>
      <c r="O104" s="107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O105" s="107"/>
      <c r="R105" s="102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O106" s="107"/>
      <c r="R106" s="102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R107" s="102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R108" s="102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07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07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07"/>
      <c r="Q115" s="102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1"/>
      <c r="P116" s="102"/>
      <c r="Q116" s="102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1"/>
      <c r="P117" s="102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Q125" s="102"/>
      <c r="R125" s="102"/>
      <c r="S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1"/>
      <c r="P126" s="102"/>
      <c r="Q126" s="102"/>
      <c r="R126" s="102"/>
      <c r="S126" s="102"/>
      <c r="T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Q127" s="102"/>
      <c r="R127" s="102"/>
      <c r="S127" s="102"/>
      <c r="T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T128" s="102"/>
      <c r="AS128" s="100"/>
      <c r="AT128" s="100"/>
      <c r="AU128" s="100"/>
      <c r="AV128" s="100"/>
      <c r="AW128" s="100"/>
      <c r="AX128" s="100"/>
      <c r="AY128" s="100"/>
    </row>
    <row r="129" spans="15:51" x14ac:dyDescent="0.25">
      <c r="O129" s="102"/>
      <c r="Q129" s="102"/>
      <c r="R129" s="102"/>
      <c r="S129" s="102"/>
      <c r="AS129" s="100"/>
      <c r="AT129" s="100"/>
      <c r="AU129" s="100"/>
      <c r="AV129" s="100"/>
      <c r="AW129" s="100"/>
      <c r="AX129" s="100"/>
    </row>
    <row r="130" spans="15:51" x14ac:dyDescent="0.25">
      <c r="O130" s="11"/>
      <c r="P130" s="102"/>
      <c r="Q130" s="102"/>
      <c r="R130" s="102"/>
      <c r="S130" s="102"/>
      <c r="T130" s="102"/>
      <c r="AS130" s="100"/>
      <c r="AT130" s="100"/>
      <c r="AU130" s="100"/>
      <c r="AV130" s="100"/>
      <c r="AW130" s="100"/>
      <c r="AX130" s="100"/>
    </row>
    <row r="131" spans="15:51" x14ac:dyDescent="0.25">
      <c r="O131" s="11"/>
      <c r="P131" s="102"/>
      <c r="Q131" s="102"/>
      <c r="R131" s="102"/>
      <c r="S131" s="102"/>
      <c r="T131" s="102"/>
      <c r="U131" s="102"/>
      <c r="AS131" s="100"/>
      <c r="AT131" s="100"/>
      <c r="AU131" s="100"/>
      <c r="AV131" s="100"/>
      <c r="AW131" s="100"/>
      <c r="AX131" s="100"/>
    </row>
    <row r="132" spans="15:51" x14ac:dyDescent="0.25">
      <c r="O132" s="11"/>
      <c r="P132" s="102"/>
      <c r="T132" s="102"/>
      <c r="U132" s="102"/>
      <c r="AS132" s="100"/>
      <c r="AT132" s="100"/>
      <c r="AU132" s="100"/>
      <c r="AV132" s="100"/>
      <c r="AW132" s="100"/>
      <c r="AX132" s="100"/>
    </row>
    <row r="140" spans="15:51" x14ac:dyDescent="0.25">
      <c r="AY140" s="100"/>
    </row>
    <row r="144" spans="15:51" x14ac:dyDescent="0.25">
      <c r="AS144" s="100"/>
      <c r="AT144" s="100"/>
      <c r="AU144" s="100"/>
      <c r="AV144" s="100"/>
      <c r="AW144" s="100"/>
      <c r="AX144" s="100"/>
    </row>
  </sheetData>
  <protectedRanges>
    <protectedRange sqref="N88:R88 B93 S90:T96 B85:B90 S86:T87 N91:R96 T78:T85 S49:S50 T63:T69 T51:T61" name="Range2_12_5_1_1"/>
    <protectedRange sqref="L10 L6 D6 D8 AD8 AF8 O8:U8 AJ8:AR8 AF10 L24:N31 N32:N34 E11:E34 G11:G34 AC17:AF34 N10:N23 O11:P34 X11:AF16 R11:V34" name="Range1_16_3_1_1"/>
    <protectedRange sqref="I93 J91:M96 J88:M88 I96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7:H97 F96 E95" name="Range2_2_2_9_2_1_1"/>
    <protectedRange sqref="D93 D96:D97" name="Range2_1_1_1_1_1_9_2_1_1"/>
    <protectedRange sqref="AG11:AG34" name="Range1_18_1_1_1"/>
    <protectedRange sqref="C94 C96" name="Range2_4_1_1_1"/>
    <protectedRange sqref="AS16:AS34" name="Range1_1_1_1"/>
    <protectedRange sqref="P3:U4" name="Range1_16_1_1_1_1"/>
    <protectedRange sqref="C97 C95 C92" name="Range2_1_3_1_1"/>
    <protectedRange sqref="H11:H34" name="Range1_1_1_1_1_1_1"/>
    <protectedRange sqref="B91:B92 J89:R90 D94:D95 I94:I95 Z87:Z88 S88:Y89 AA88:AU89 E96:E97 G98:H99 F97" name="Range2_2_1_10_1_1_1_2"/>
    <protectedRange sqref="C93" name="Range2_2_1_10_2_1_1_1"/>
    <protectedRange sqref="N86:R87 G94:H94 D90 F93 E92" name="Range2_12_1_6_1_1"/>
    <protectedRange sqref="D85:D86 I90:I92 I86:M87 G95:H96 G88:H90 E93:E94 F94:F95 F87:F89 E86:E88" name="Range2_2_12_1_7_1_1"/>
    <protectedRange sqref="D91:D92" name="Range2_1_1_1_1_11_1_2_1_1"/>
    <protectedRange sqref="E89 G91:H91 F90" name="Range2_2_2_9_1_1_1_1"/>
    <protectedRange sqref="D87" name="Range2_1_1_1_1_1_9_1_1_1_1"/>
    <protectedRange sqref="C91 C86" name="Range2_1_1_2_1_1"/>
    <protectedRange sqref="C90" name="Range2_1_2_2_1_1"/>
    <protectedRange sqref="C89" name="Range2_3_2_1_1"/>
    <protectedRange sqref="F85:F86 E85 G87:H87" name="Range2_2_12_1_1_1_1_1"/>
    <protectedRange sqref="C85" name="Range2_1_4_2_1_1_1"/>
    <protectedRange sqref="C87:C88" name="Range2_5_1_1_1"/>
    <protectedRange sqref="E90:E91 F91:F92 G92:H93 I88:I89" name="Range2_2_1_1_1_1"/>
    <protectedRange sqref="D88:D89" name="Range2_1_1_1_1_1_1_1_1"/>
    <protectedRange sqref="AS11:AS15" name="Range1_4_1_1_1_1"/>
    <protectedRange sqref="J11:J15 J26:J34" name="Range1_1_2_1_10_1_1_1_1"/>
    <protectedRange sqref="R103" name="Range2_2_1_10_1_1_1_1_1"/>
    <protectedRange sqref="S38:S44" name="Range2_12_3_1_1_1_1"/>
    <protectedRange sqref="D38:H38 F39:G39 N38:R44" name="Range2_12_1_3_1_1_1_1"/>
    <protectedRange sqref="I38:M38 E39 H39:M39 E40:M44" name="Range2_2_12_1_6_1_1_1_1"/>
    <protectedRange sqref="D39:D44" name="Range2_1_1_1_1_11_1_1_1_1_1_1"/>
    <protectedRange sqref="C39:C44" name="Range2_1_2_1_1_1_1_1"/>
    <protectedRange sqref="C38" name="Range2_3_1_1_1_1_1"/>
    <protectedRange sqref="T75:T77" name="Range2_12_5_1_1_3"/>
    <protectedRange sqref="T71:T74" name="Range2_12_5_1_1_2_2"/>
    <protectedRange sqref="T70" name="Range2_12_5_1_1_2_1_1"/>
    <protectedRange sqref="S70" name="Range2_12_4_1_1_1_4_2_2_1_1"/>
    <protectedRange sqref="B82:B84" name="Range2_12_5_1_1_2"/>
    <protectedRange sqref="B81" name="Range2_12_5_1_1_2_1_4_1_1_1_2_1_1_1_1_1_1_1"/>
    <protectedRange sqref="F84 G86:H86" name="Range2_2_12_1_1_1_1_1_1"/>
    <protectedRange sqref="D84:E84" name="Range2_2_12_1_7_1_1_2_1"/>
    <protectedRange sqref="C84" name="Range2_1_1_2_1_1_1"/>
    <protectedRange sqref="B79:B80" name="Range2_12_5_1_1_2_1"/>
    <protectedRange sqref="B78" name="Range2_12_5_1_1_2_1_2_1"/>
    <protectedRange sqref="B77" name="Range2_12_5_1_1_2_1_2_2"/>
    <protectedRange sqref="S82:S85" name="Range2_12_5_1_1_5"/>
    <protectedRange sqref="N82:R85" name="Range2_12_1_6_1_1_1"/>
    <protectedRange sqref="J82:M85" name="Range2_2_12_1_7_1_1_2"/>
    <protectedRange sqref="S79:S81" name="Range2_12_2_1_1_1_2_1_1_1"/>
    <protectedRange sqref="Q80:R81" name="Range2_12_1_4_1_1_1_1_1_1_1_1_1_1_1_1_1_1_1"/>
    <protectedRange sqref="N80:P81" name="Range2_12_1_2_1_1_1_1_1_1_1_1_1_1_1_1_1_1_1_1"/>
    <protectedRange sqref="J80:M81" name="Range2_2_12_1_4_1_1_1_1_1_1_1_1_1_1_1_1_1_1_1_1"/>
    <protectedRange sqref="Q79:R79" name="Range2_12_1_6_1_1_1_2_3_1_1_3_1_1_1_1_1_1_1"/>
    <protectedRange sqref="N79:P79" name="Range2_12_1_2_3_1_1_1_2_3_1_1_3_1_1_1_1_1_1_1"/>
    <protectedRange sqref="J79:M79" name="Range2_2_12_1_4_3_1_1_1_3_3_1_1_3_1_1_1_1_1_1_1"/>
    <protectedRange sqref="S77:S78" name="Range2_12_4_1_1_1_4_2_2_2_1"/>
    <protectedRange sqref="Q77:R78" name="Range2_12_1_6_1_1_1_2_3_2_1_1_3_2"/>
    <protectedRange sqref="N77:P78" name="Range2_12_1_2_3_1_1_1_2_3_2_1_1_3_2"/>
    <protectedRange sqref="K77:M78" name="Range2_2_12_1_4_3_1_1_1_3_3_2_1_1_3_2"/>
    <protectedRange sqref="J77:J78" name="Range2_2_12_1_4_3_1_1_1_3_2_1_2_2_2"/>
    <protectedRange sqref="I77" name="Range2_2_12_1_4_3_1_1_1_3_3_1_1_3_1_1_1_1_1_1_2_2"/>
    <protectedRange sqref="I79:I85" name="Range2_2_12_1_7_1_1_2_2_1_1"/>
    <protectedRange sqref="I78" name="Range2_2_12_1_4_3_1_1_1_3_3_1_1_3_1_1_1_1_1_1_2_1_1"/>
    <protectedRange sqref="G85:H85" name="Range2_2_12_1_3_1_2_1_1_1_2_1_1_1_1_1_1_2_1_1_1_1_1_1_1_1_1"/>
    <protectedRange sqref="F83 G82:H84" name="Range2_2_12_1_3_3_1_1_1_2_1_1_1_1_1_1_1_1_1_1_1_1_1_1_1_1"/>
    <protectedRange sqref="G79:H79" name="Range2_2_12_1_3_1_2_1_1_1_2_1_1_1_1_1_1_2_1_1_1_1_1_2_1"/>
    <protectedRange sqref="F79:F82" name="Range2_2_12_1_3_1_2_1_1_1_3_1_1_1_1_1_3_1_1_1_1_1_1_1_1_1"/>
    <protectedRange sqref="G80:H81" name="Range2_2_12_1_3_1_2_1_1_1_1_2_1_1_1_1_1_1_1_1_1_1_1"/>
    <protectedRange sqref="D79:E80" name="Range2_2_12_1_3_1_2_1_1_1_3_1_1_1_1_1_1_1_2_1_1_1_1_1_1_1"/>
    <protectedRange sqref="B75" name="Range2_12_5_1_1_2_1_4_1_1_1_2_1_1_1_1_1_1_1_1_1_2_1_1_1_1_1"/>
    <protectedRange sqref="B76" name="Range2_12_5_1_1_2_1_2_2_1_1_1_1_1"/>
    <protectedRange sqref="D83:E83" name="Range2_2_12_1_7_1_1_2_1_1"/>
    <protectedRange sqref="C83" name="Range2_1_1_2_1_1_1_1"/>
    <protectedRange sqref="D82" name="Range2_2_12_1_7_1_1_2_1_1_1_1_1_1"/>
    <protectedRange sqref="E82" name="Range2_2_12_1_1_1_1_1_1_1_1_1_1_1_1"/>
    <protectedRange sqref="C82" name="Range2_1_4_2_1_1_1_1_1_1_1_1_1"/>
    <protectedRange sqref="D81:E81" name="Range2_2_12_1_3_1_2_1_1_1_3_1_1_1_1_1_1_1_2_1_1_1_1_1_1_1_1"/>
    <protectedRange sqref="B74" name="Range2_12_5_1_1_2_1_2_2_1_1_1_1"/>
    <protectedRange sqref="S71:S76" name="Range2_12_5_1_1_5_1"/>
    <protectedRange sqref="N73:R76" name="Range2_12_1_6_1_1_1_1"/>
    <protectedRange sqref="J75:M76 L73:M74" name="Range2_2_12_1_7_1_1_2_2"/>
    <protectedRange sqref="I75:I76" name="Range2_2_12_1_7_1_1_2_2_1_1_1"/>
    <protectedRange sqref="B73" name="Range2_12_5_1_1_2_1_2_2_1_1_1_1_2_1_1_1"/>
    <protectedRange sqref="B72" name="Range2_12_5_1_1_2_1_2_2_1_1_1_1_2_1_1_1_2"/>
    <protectedRange sqref="B71" name="Range2_12_5_1_1_2_1_2_2_1_1_1_1_2_1_1_1_2_1_1"/>
    <protectedRange sqref="B41" name="Range2_12_5_1_1_1_1_1_2"/>
    <protectedRange sqref="G55:H59" name="Range2_2_12_1_3_1_1_1_1_1_4_1_1_2"/>
    <protectedRange sqref="E55:F59" name="Range2_2_12_1_7_1_1_3_1_1_2"/>
    <protectedRange sqref="S55:S61 S63:S69" name="Range2_12_5_1_1_2_3_1_1"/>
    <protectedRange sqref="Q55:R61" name="Range2_12_1_6_1_1_1_1_2_1_2"/>
    <protectedRange sqref="N55:P61" name="Range2_12_1_2_3_1_1_1_1_2_1_2"/>
    <protectedRange sqref="L60:M61 I55:M59" name="Range2_2_12_1_4_3_1_1_1_1_2_1_2"/>
    <protectedRange sqref="D55:D59" name="Range2_2_12_1_3_1_2_1_1_1_2_1_2_1_2"/>
    <protectedRange sqref="Q63:R65" name="Range2_12_1_6_1_1_1_1_2_1_1_1"/>
    <protectedRange sqref="N63:P65" name="Range2_12_1_2_3_1_1_1_1_2_1_1_1"/>
    <protectedRange sqref="L63:M65" name="Range2_2_12_1_4_3_1_1_1_1_2_1_1_1"/>
    <protectedRange sqref="B70" name="Range2_12_5_1_1_2_1_2_2_1_1_1_1_2_1_1_1_2_1_1_1_2"/>
    <protectedRange sqref="N66:R72" name="Range2_12_1_6_1_1_1_1_1"/>
    <protectedRange sqref="J68:M69 L70:M72 L66:M67" name="Range2_2_12_1_7_1_1_2_2_1"/>
    <protectedRange sqref="G68:H69" name="Range2_2_12_1_3_1_2_1_1_1_2_1_1_1_1_1_1_2_1_1_1_1"/>
    <protectedRange sqref="I68:I69" name="Range2_2_12_1_4_3_1_1_1_2_1_2_1_1_3_1_1_1_1_1_1_1_1"/>
    <protectedRange sqref="D68:E69" name="Range2_2_12_1_3_1_2_1_1_1_2_1_1_1_1_3_1_1_1_1_1_1_1"/>
    <protectedRange sqref="F68:F69" name="Range2_2_12_1_3_1_2_1_1_1_3_1_1_1_1_1_3_1_1_1_1_1_1_1"/>
    <protectedRange sqref="G78:H78" name="Range2_2_12_1_3_1_2_1_1_1_1_2_1_1_1_1_1_1_2_1_1_2"/>
    <protectedRange sqref="F78" name="Range2_2_12_1_3_1_2_1_1_1_1_2_1_1_1_1_1_1_1_1_1_1_1_2"/>
    <protectedRange sqref="D78:E78" name="Range2_2_12_1_3_1_2_1_1_1_2_1_1_1_1_3_1_1_1_1_1_1_1_1_1_1_2"/>
    <protectedRange sqref="G77:H77" name="Range2_2_12_1_3_1_2_1_1_1_1_2_1_1_1_1_1_1_2_1_1_1_1"/>
    <protectedRange sqref="F77" name="Range2_2_12_1_3_1_2_1_1_1_1_2_1_1_1_1_1_1_1_1_1_1_1_1_1"/>
    <protectedRange sqref="D77:E77" name="Range2_2_12_1_3_1_2_1_1_1_2_1_1_1_1_3_1_1_1_1_1_1_1_1_1_1_1_1"/>
    <protectedRange sqref="D76" name="Range2_2_12_1_7_1_1_1_1"/>
    <protectedRange sqref="E76:F76" name="Range2_2_12_1_1_1_1_1_2_1"/>
    <protectedRange sqref="C76" name="Range2_1_4_2_1_1_1_1_1"/>
    <protectedRange sqref="G76:H76" name="Range2_2_12_1_3_1_2_1_1_1_2_1_1_1_1_1_1_2_1_1_1_1_1_1_1_1_1_1_1"/>
    <protectedRange sqref="F75:H75" name="Range2_2_12_1_3_3_1_1_1_2_1_1_1_1_1_1_1_1_1_1_1_1_1_1_1_1_1_2"/>
    <protectedRange sqref="D75:E75" name="Range2_2_12_1_7_1_1_2_1_1_1_2"/>
    <protectedRange sqref="C75" name="Range2_1_1_2_1_1_1_1_1_2"/>
    <protectedRange sqref="B68" name="Range2_12_5_1_1_2_1_4_1_1_1_2_1_1_1_1_1_1_1_1_1_2_1_1_1_1_2_1_1_1_2_1_1_1_2_2_2_1"/>
    <protectedRange sqref="B69" name="Range2_12_5_1_1_2_1_2_2_1_1_1_1_2_1_1_1_2_1_1_1_2_2_2_1"/>
    <protectedRange sqref="J74:K74" name="Range2_2_12_1_4_3_1_1_1_3_3_1_1_3_1_1_1_1_1_1_1_1"/>
    <protectedRange sqref="K72:K73" name="Range2_2_12_1_4_3_1_1_1_3_3_2_1_1_3_2_1"/>
    <protectedRange sqref="J72:J73" name="Range2_2_12_1_4_3_1_1_1_3_2_1_2_2_2_1"/>
    <protectedRange sqref="I72" name="Range2_2_12_1_4_3_1_1_1_3_3_1_1_3_1_1_1_1_1_1_2_2_2"/>
    <protectedRange sqref="I74" name="Range2_2_12_1_7_1_1_2_2_1_1_2"/>
    <protectedRange sqref="I73" name="Range2_2_12_1_4_3_1_1_1_3_3_1_1_3_1_1_1_1_1_1_2_1_1_1"/>
    <protectedRange sqref="G74:H74" name="Range2_2_12_1_3_1_2_1_1_1_2_1_1_1_1_1_1_2_1_1_1_1_1_2_1_1"/>
    <protectedRange sqref="F74" name="Range2_2_12_1_3_1_2_1_1_1_3_1_1_1_1_1_3_1_1_1_1_1_1_1_1_1_2"/>
    <protectedRange sqref="D74:E74" name="Range2_2_12_1_3_1_2_1_1_1_3_1_1_1_1_1_1_1_2_1_1_1_1_1_1_1_2"/>
    <protectedRange sqref="J70:K71" name="Range2_2_12_1_7_1_1_2_2_2"/>
    <protectedRange sqref="I70:I71" name="Range2_2_12_1_7_1_1_2_2_1_1_1_2"/>
    <protectedRange sqref="G73:H73" name="Range2_2_12_1_3_1_2_1_1_1_1_2_1_1_1_1_1_1_2_1_1_2_1"/>
    <protectedRange sqref="F73" name="Range2_2_12_1_3_1_2_1_1_1_1_2_1_1_1_1_1_1_1_1_1_1_1_2_1"/>
    <protectedRange sqref="D73:E73" name="Range2_2_12_1_3_1_2_1_1_1_2_1_1_1_1_3_1_1_1_1_1_1_1_1_1_1_2_1"/>
    <protectedRange sqref="G72:H72" name="Range2_2_12_1_3_1_2_1_1_1_1_2_1_1_1_1_1_1_2_1_1_1_1_1"/>
    <protectedRange sqref="F72" name="Range2_2_12_1_3_1_2_1_1_1_1_2_1_1_1_1_1_1_1_1_1_1_1_1_1_1"/>
    <protectedRange sqref="D72:E72" name="Range2_2_12_1_3_1_2_1_1_1_2_1_1_1_1_3_1_1_1_1_1_1_1_1_1_1_1_1_1"/>
    <protectedRange sqref="D71" name="Range2_2_12_1_7_1_1_1_1_1"/>
    <protectedRange sqref="E71:F71" name="Range2_2_12_1_1_1_1_1_2_1_1"/>
    <protectedRange sqref="C71" name="Range2_1_4_2_1_1_1_1_1_1"/>
    <protectedRange sqref="G71:H71" name="Range2_2_12_1_3_1_2_1_1_1_2_1_1_1_1_1_1_2_1_1_1_1_1_1_1_1_1_1_1_1"/>
    <protectedRange sqref="F70:H70" name="Range2_2_12_1_3_3_1_1_1_2_1_1_1_1_1_1_1_1_1_1_1_1_1_1_1_1_1_2_1"/>
    <protectedRange sqref="D70:E70" name="Range2_2_12_1_7_1_1_2_1_1_1_2_1"/>
    <protectedRange sqref="C70" name="Range2_1_1_2_1_1_1_1_1_2_1"/>
    <protectedRange sqref="B64" name="Range2_12_5_1_1_2_1_4_1_1_1_2_1_1_1_1_1_1_1_1_1_2_1_1_1_1_2_1_1_1_2_1_1_1_2_2_2_1_1"/>
    <protectedRange sqref="B65" name="Range2_12_5_1_1_2_1_2_2_1_1_1_1_2_1_1_1_2_1_1_1_2_2_2_1_1"/>
    <protectedRange sqref="B61" name="Range2_12_5_1_1_2_1_4_1_1_1_2_1_1_1_1_1_1_1_1_1_2_1_1_1_1_2_1_1_1_2_1_1_1_2_2_2_1_1_1"/>
    <protectedRange sqref="B62" name="Range2_12_5_1_1_2_1_2_2_1_1_1_1_2_1_1_1_2_1_1_1_2_2_2_1_1_1"/>
    <protectedRange sqref="S45" name="Range2_12_3_1_1_1_1_2"/>
    <protectedRange sqref="N45:R45" name="Range2_12_1_3_1_1_1_1_2"/>
    <protectedRange sqref="E45:G45 I45:M45" name="Range2_2_12_1_6_1_1_1_1_2"/>
    <protectedRange sqref="D45" name="Range2_1_1_1_1_11_1_1_1_1_1_1_2"/>
    <protectedRange sqref="E46:F46" name="Range2_2_12_1_3_1_1_1_1_1_4_1_1"/>
    <protectedRange sqref="C46:D46" name="Range2_2_12_1_7_1_1_3_1_1"/>
    <protectedRange sqref="R48:R50 Q46:Q47 S51:S53" name="Range2_12_5_1_1_2_3_1"/>
    <protectedRange sqref="O46:P46" name="Range2_12_1_6_1_1_1_1_2_1"/>
    <protectedRange sqref="L46:N46" name="Range2_12_1_2_3_1_1_1_1_2_1"/>
    <protectedRange sqref="G46:K46" name="Range2_2_12_1_4_3_1_1_1_1_2_1"/>
    <protectedRange sqref="S54" name="Range2_12_4_1_1_1_4_2_2_1_1_1"/>
    <protectedRange sqref="F48:G50 E47:F47 G51:H54" name="Range2_2_12_1_3_1_1_1_1_1_4_1_1_1"/>
    <protectedRange sqref="D48:E50 C47:D47 E51:F54" name="Range2_2_12_1_7_1_1_3_1_1_1"/>
    <protectedRange sqref="P48:Q50 O47:P47 Q51:R53" name="Range2_12_1_6_1_1_1_1_2_1_1"/>
    <protectedRange sqref="M48:O50 L47:N47 N51:P53" name="Range2_12_1_2_3_1_1_1_1_2_1_1"/>
    <protectedRange sqref="H48:L50 G47:K47 I51:M53" name="Range2_2_12_1_4_3_1_1_1_1_2_1_1"/>
    <protectedRange sqref="C48:C50 D51:D54" name="Range2_2_12_1_3_1_2_1_1_1_2_1_2_1_1"/>
    <protectedRange sqref="Q54:R54" name="Range2_12_1_6_1_1_1_2_3_2_1_1_1_1_1"/>
    <protectedRange sqref="N54:P54" name="Range2_12_1_2_3_1_1_1_2_3_2_1_1_1_1_1"/>
    <protectedRange sqref="K54:M54" name="Range2_2_12_1_4_3_1_1_1_3_3_2_1_1_1_1_1"/>
    <protectedRange sqref="J54" name="Range2_2_12_1_4_3_1_1_1_3_2_1_2_1_1_1"/>
    <protectedRange sqref="I54" name="Range2_2_12_1_4_2_1_1_1_4_1_2_1_1_1_2_1_1_1"/>
    <protectedRange sqref="C45" name="Range2_1_2_1_1_1_1_1_1_2"/>
    <protectedRange sqref="Q11:Q34" name="Range1_16_3_1_1_1"/>
    <protectedRange sqref="T62" name="Range2_12_5_1_1_1"/>
    <protectedRange sqref="S62" name="Range2_12_5_1_1_2_3_1_1_1"/>
    <protectedRange sqref="Q62:R62" name="Range2_12_1_6_1_1_1_1_2_1_1_1_1"/>
    <protectedRange sqref="N62:P62" name="Range2_12_1_2_3_1_1_1_1_2_1_1_1_1"/>
    <protectedRange sqref="L62:M62" name="Range2_2_12_1_4_3_1_1_1_1_2_1_1_1_1"/>
    <protectedRange sqref="J60:K61" name="Range2_2_12_1_7_1_1_2_2_3"/>
    <protectedRange sqref="G60:H61" name="Range2_2_12_1_3_1_2_1_1_1_2_1_1_1_1_1_1_2_1_1_1"/>
    <protectedRange sqref="I60:I61" name="Range2_2_12_1_4_3_1_1_1_2_1_2_1_1_3_1_1_1_1_1_1_1"/>
    <protectedRange sqref="D60:E61" name="Range2_2_12_1_3_1_2_1_1_1_2_1_1_1_1_3_1_1_1_1_1_1"/>
    <protectedRange sqref="F60:F61" name="Range2_2_12_1_3_1_2_1_1_1_3_1_1_1_1_1_3_1_1_1_1_1_1"/>
    <protectedRange sqref="AG10" name="Range1_18_1_1_1_1"/>
    <protectedRange sqref="F11:F34" name="Range1_16_3_1_1_2"/>
    <protectedRange sqref="W11:W34" name="Range1_16_3_1_1_4"/>
    <protectedRange sqref="X17:AB34" name="Range1_16_3_1_1_6"/>
    <protectedRange sqref="G62:H66" name="Range2_2_12_1_3_1_1_1_1_1_4_1_1_1_1_2"/>
    <protectedRange sqref="E62:F66" name="Range2_2_12_1_7_1_1_3_1_1_1_1_2"/>
    <protectedRange sqref="I62:K66" name="Range2_2_12_1_4_3_1_1_1_1_2_1_1_1_2"/>
    <protectedRange sqref="D62:D66" name="Range2_2_12_1_3_1_2_1_1_1_2_1_2_1_1_1_2"/>
    <protectedRange sqref="J67:K67" name="Range2_2_12_1_7_1_1_2_2_1_2"/>
    <protectedRange sqref="I67" name="Range2_2_12_1_7_1_1_2_2_1_1_1_1_1"/>
    <protectedRange sqref="G67:H67" name="Range2_2_12_1_3_3_1_1_1_2_1_1_1_1_1_1_1_1_1_1_1_1_1_1_1_1_1_1_1"/>
    <protectedRange sqref="F67" name="Range2_2_12_1_3_1_2_1_1_1_3_1_1_1_1_1_3_1_1_1_1_1_1_1_1_1_1_1"/>
    <protectedRange sqref="D67" name="Range2_2_12_1_7_1_1_2_1_1_1_1_1_1_1_1"/>
    <protectedRange sqref="E67" name="Range2_2_12_1_1_1_1_1_1_1_1_1_1_1_1_1_1"/>
    <protectedRange sqref="C67" name="Range2_1_4_2_1_1_1_1_1_1_1_1_1_1_1"/>
    <protectedRange sqref="AR11:AR34" name="Range1_16_3_1_1_5"/>
    <protectedRange sqref="H45" name="Range2_12_5_1_1_1_2_1_1_1_1_1_1_1_1_1_1_1_1"/>
    <protectedRange sqref="B59" name="Range2_12_5_1_1_1_2_2_1_1_1_1_1_1_1_1_1_1_1_2_1_1_1_1_1_1_1_1_1_3_1_3_1_1"/>
    <protectedRange sqref="B60" name="Range2_12_5_1_1_2_1_4_1_1_1_2_1_1_1_1_1_1_1_1_1_2_1_1_1_1_2_1_1_1_2_1_1_1_2_2_2_1_1_4_1"/>
    <protectedRange sqref="B58" name="Range2_12_5_1_1_2_1_4_1_1_1_2_1_1_1_1_1_1_1_1_1_2_1_1_1_1_2_1_1_1_2_1_1_1_2_2_2_1_1_1_1_1_1_1_1_1_1_2_1"/>
    <protectedRange sqref="Q10" name="Range1_16_3_1_1_1_1"/>
    <protectedRange sqref="B42" name="Range2_12_5_1_1_1_1_1_2_1_3_1"/>
    <protectedRange sqref="B43" name="Range2_12_5_1_1_1_2_1_1_1_1_1_1_1_1_1_1_1_2_1_1_1_1_1_1"/>
    <protectedRange sqref="B44" name="Range2_12_5_1_1_1_2_2_1_1_1_1_1_1_1_1_1_1_1_1_1_1_1"/>
    <protectedRange sqref="B45" name="Range2_12_5_1_1_1_2_2_1_1_1_1_1_1_1_1_1_1_1_2_1_1_1_1_1_1_1_1_1_1_1_1_1_1_1_1_1_1"/>
    <protectedRange sqref="B54" name="Range2_12_5_1_1_1_2_2_1_1_1_1_1_1_1_1_1_1_1_2_1_1_1_1"/>
    <protectedRange sqref="B55" name="Range2_12_5_1_1_1_2_2_1_1_1_1_1_1_1_1_1_1_1_2_1_1_1_1_1_1_1_1_1_3_1_3_1_2_1"/>
    <protectedRange sqref="B56" name="Range2_12_5_1_1_1_1_1_2_1_2_1_1"/>
    <protectedRange sqref="P5:U5" name="Range1_16_1_1_1_1_2"/>
    <protectedRange sqref="B47" name="Range2_12_5_1_1_1_2_1_1_1_1_1_1_1_1_1_1_1_2_1_2_1_1_1_1"/>
    <protectedRange sqref="B46" name="Range2_12_5_1_1_1_2_2_1_1_1_1_1_1_1_1_1_1_1_2_1_1_1_2_1_1_1_2_1_1_1_3_1_1_1_1_1_1_1_1_1_1"/>
    <protectedRange sqref="B48" name="Range2_12_5_1_1_1_1_1_2_1_1_1"/>
    <protectedRange sqref="B49" name="Range2_12_5_1_1_1_1_1_2_1_1_2"/>
    <protectedRange sqref="B50" name="Range2_12_5_1_1_1_2_2_1_1_1_1_1_1_1_1_1_1_1_2_1_1_1"/>
    <protectedRange sqref="B51" name="Range2_12_5_1_1_1_2_2_1_1_1_1_1_1_1_1_1_1_1_2_1_1_1_1_1_1_1_1_1_3_1_3_1_2_1_1"/>
    <protectedRange sqref="B52" name="Range2_12_5_1_1_1_1_1_2_1_2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7:AE34 X11:AE16">
    <cfRule type="containsText" dxfId="646" priority="17" operator="containsText" text="N/A">
      <formula>NOT(ISERROR(SEARCH("N/A",X11)))</formula>
    </cfRule>
    <cfRule type="cellIs" dxfId="645" priority="35" operator="equal">
      <formula>0</formula>
    </cfRule>
  </conditionalFormatting>
  <conditionalFormatting sqref="AC17:AE34 X11:AE16">
    <cfRule type="cellIs" dxfId="644" priority="34" operator="greaterThanOrEqual">
      <formula>1185</formula>
    </cfRule>
  </conditionalFormatting>
  <conditionalFormatting sqref="AC17:AE34 X11:AE16">
    <cfRule type="cellIs" dxfId="643" priority="33" operator="between">
      <formula>0.1</formula>
      <formula>1184</formula>
    </cfRule>
  </conditionalFormatting>
  <conditionalFormatting sqref="X8 AJ16:AJ34 AK16 AJ11:AO15 AN16:AO34 AL16:AL34">
    <cfRule type="cellIs" dxfId="642" priority="32" operator="equal">
      <formula>0</formula>
    </cfRule>
  </conditionalFormatting>
  <conditionalFormatting sqref="X8 AJ16:AJ34 AK16 AJ11:AO15 AN16:AO34 AL16:AL34">
    <cfRule type="cellIs" dxfId="641" priority="31" operator="greaterThan">
      <formula>1179</formula>
    </cfRule>
  </conditionalFormatting>
  <conditionalFormatting sqref="X8 AJ16:AJ34 AK16 AJ11:AO15 AN16:AO34 AL16:AL34">
    <cfRule type="cellIs" dxfId="640" priority="30" operator="greaterThan">
      <formula>99</formula>
    </cfRule>
  </conditionalFormatting>
  <conditionalFormatting sqref="X8 AJ16:AJ34 AK16 AJ11:AO15 AN16:AO34 AL16:AL34">
    <cfRule type="cellIs" dxfId="639" priority="29" operator="greaterThan">
      <formula>0.99</formula>
    </cfRule>
  </conditionalFormatting>
  <conditionalFormatting sqref="AB8">
    <cfRule type="cellIs" dxfId="638" priority="28" operator="equal">
      <formula>0</formula>
    </cfRule>
  </conditionalFormatting>
  <conditionalFormatting sqref="AB8">
    <cfRule type="cellIs" dxfId="637" priority="27" operator="greaterThan">
      <formula>1179</formula>
    </cfRule>
  </conditionalFormatting>
  <conditionalFormatting sqref="AB8">
    <cfRule type="cellIs" dxfId="636" priority="26" operator="greaterThan">
      <formula>99</formula>
    </cfRule>
  </conditionalFormatting>
  <conditionalFormatting sqref="AB8">
    <cfRule type="cellIs" dxfId="635" priority="25" operator="greaterThan">
      <formula>0.99</formula>
    </cfRule>
  </conditionalFormatting>
  <conditionalFormatting sqref="AQ11:AQ34">
    <cfRule type="cellIs" dxfId="634" priority="24" operator="equal">
      <formula>0</formula>
    </cfRule>
  </conditionalFormatting>
  <conditionalFormatting sqref="AQ11:AQ34">
    <cfRule type="cellIs" dxfId="633" priority="23" operator="greaterThan">
      <formula>1179</formula>
    </cfRule>
  </conditionalFormatting>
  <conditionalFormatting sqref="AQ11:AQ34">
    <cfRule type="cellIs" dxfId="632" priority="22" operator="greaterThan">
      <formula>99</formula>
    </cfRule>
  </conditionalFormatting>
  <conditionalFormatting sqref="AQ11:AQ34">
    <cfRule type="cellIs" dxfId="631" priority="21" operator="greaterThan">
      <formula>0.99</formula>
    </cfRule>
  </conditionalFormatting>
  <conditionalFormatting sqref="AI11:AI34">
    <cfRule type="cellIs" dxfId="630" priority="20" operator="greaterThan">
      <formula>$AI$8</formula>
    </cfRule>
  </conditionalFormatting>
  <conditionalFormatting sqref="AH11:AH34">
    <cfRule type="cellIs" dxfId="629" priority="18" operator="greaterThan">
      <formula>$AH$8</formula>
    </cfRule>
    <cfRule type="cellIs" dxfId="628" priority="19" operator="greaterThan">
      <formula>$AH$8</formula>
    </cfRule>
  </conditionalFormatting>
  <conditionalFormatting sqref="AP11:AP34">
    <cfRule type="cellIs" dxfId="627" priority="16" operator="equal">
      <formula>0</formula>
    </cfRule>
  </conditionalFormatting>
  <conditionalFormatting sqref="AP11:AP34">
    <cfRule type="cellIs" dxfId="626" priority="15" operator="greaterThan">
      <formula>1179</formula>
    </cfRule>
  </conditionalFormatting>
  <conditionalFormatting sqref="AP11:AP34">
    <cfRule type="cellIs" dxfId="625" priority="14" operator="greaterThan">
      <formula>99</formula>
    </cfRule>
  </conditionalFormatting>
  <conditionalFormatting sqref="AP11:AP34">
    <cfRule type="cellIs" dxfId="624" priority="13" operator="greaterThan">
      <formula>0.99</formula>
    </cfRule>
  </conditionalFormatting>
  <conditionalFormatting sqref="X17:AB34">
    <cfRule type="containsText" dxfId="623" priority="9" operator="containsText" text="N/A">
      <formula>NOT(ISERROR(SEARCH("N/A",X17)))</formula>
    </cfRule>
    <cfRule type="cellIs" dxfId="622" priority="12" operator="equal">
      <formula>0</formula>
    </cfRule>
  </conditionalFormatting>
  <conditionalFormatting sqref="X17:AB34">
    <cfRule type="cellIs" dxfId="621" priority="11" operator="greaterThanOrEqual">
      <formula>1185</formula>
    </cfRule>
  </conditionalFormatting>
  <conditionalFormatting sqref="X17:AB34">
    <cfRule type="cellIs" dxfId="620" priority="10" operator="between">
      <formula>0.1</formula>
      <formula>1184</formula>
    </cfRule>
  </conditionalFormatting>
  <conditionalFormatting sqref="AM16:AM34">
    <cfRule type="cellIs" dxfId="619" priority="8" operator="equal">
      <formula>0</formula>
    </cfRule>
  </conditionalFormatting>
  <conditionalFormatting sqref="AM16:AM34">
    <cfRule type="cellIs" dxfId="618" priority="7" operator="greaterThan">
      <formula>1179</formula>
    </cfRule>
  </conditionalFormatting>
  <conditionalFormatting sqref="AM16:AM34">
    <cfRule type="cellIs" dxfId="617" priority="6" operator="greaterThan">
      <formula>99</formula>
    </cfRule>
  </conditionalFormatting>
  <conditionalFormatting sqref="AM16:AM34">
    <cfRule type="cellIs" dxfId="616" priority="5" operator="greaterThan">
      <formula>0.99</formula>
    </cfRule>
  </conditionalFormatting>
  <conditionalFormatting sqref="AK17:AK34">
    <cfRule type="cellIs" dxfId="615" priority="4" operator="equal">
      <formula>0</formula>
    </cfRule>
  </conditionalFormatting>
  <conditionalFormatting sqref="AK17:AK34">
    <cfRule type="cellIs" dxfId="614" priority="3" operator="greaterThan">
      <formula>1179</formula>
    </cfRule>
  </conditionalFormatting>
  <conditionalFormatting sqref="AK17:AK34">
    <cfRule type="cellIs" dxfId="613" priority="2" operator="greaterThan">
      <formula>99</formula>
    </cfRule>
  </conditionalFormatting>
  <conditionalFormatting sqref="AK17:AK34">
    <cfRule type="cellIs" dxfId="612" priority="1" operator="greaterThan">
      <formula>0.99</formula>
    </cfRule>
  </conditionalFormatting>
  <dataValidations count="4">
    <dataValidation type="list" allowBlank="1" showInputMessage="1" showErrorMessage="1" sqref="P3:P5">
      <formula1>$AY$10:$AY$35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48"/>
  <sheetViews>
    <sheetView showGridLines="0" topLeftCell="A25" zoomScaleNormal="100" workbookViewId="0">
      <selection activeCell="A34" sqref="A34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86" t="s">
        <v>126</v>
      </c>
      <c r="Q3" s="287"/>
      <c r="R3" s="287"/>
      <c r="S3" s="287"/>
      <c r="T3" s="287"/>
      <c r="U3" s="28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86" t="s">
        <v>149</v>
      </c>
      <c r="Q4" s="287"/>
      <c r="R4" s="287"/>
      <c r="S4" s="287"/>
      <c r="T4" s="287"/>
      <c r="U4" s="28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86" t="s">
        <v>159</v>
      </c>
      <c r="Q5" s="287"/>
      <c r="R5" s="287"/>
      <c r="S5" s="287"/>
      <c r="T5" s="287"/>
      <c r="U5" s="28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86" t="s">
        <v>6</v>
      </c>
      <c r="C6" s="288"/>
      <c r="D6" s="289" t="s">
        <v>7</v>
      </c>
      <c r="E6" s="290"/>
      <c r="F6" s="290"/>
      <c r="G6" s="290"/>
      <c r="H6" s="291"/>
      <c r="I6" s="102"/>
      <c r="J6" s="102"/>
      <c r="K6" s="176"/>
      <c r="L6" s="292">
        <v>41686</v>
      </c>
      <c r="M6" s="29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5" t="s">
        <v>8</v>
      </c>
      <c r="C7" s="276"/>
      <c r="D7" s="275" t="s">
        <v>9</v>
      </c>
      <c r="E7" s="277"/>
      <c r="F7" s="277"/>
      <c r="G7" s="276"/>
      <c r="H7" s="171" t="s">
        <v>10</v>
      </c>
      <c r="I7" s="172" t="s">
        <v>11</v>
      </c>
      <c r="J7" s="172" t="s">
        <v>12</v>
      </c>
      <c r="K7" s="172" t="s">
        <v>13</v>
      </c>
      <c r="L7" s="11"/>
      <c r="M7" s="11"/>
      <c r="N7" s="11"/>
      <c r="O7" s="171" t="s">
        <v>14</v>
      </c>
      <c r="P7" s="275" t="s">
        <v>15</v>
      </c>
      <c r="Q7" s="277"/>
      <c r="R7" s="277"/>
      <c r="S7" s="277"/>
      <c r="T7" s="276"/>
      <c r="U7" s="274" t="s">
        <v>16</v>
      </c>
      <c r="V7" s="274"/>
      <c r="W7" s="172" t="s">
        <v>17</v>
      </c>
      <c r="X7" s="275" t="s">
        <v>18</v>
      </c>
      <c r="Y7" s="276"/>
      <c r="Z7" s="275" t="s">
        <v>19</v>
      </c>
      <c r="AA7" s="276"/>
      <c r="AB7" s="275" t="s">
        <v>20</v>
      </c>
      <c r="AC7" s="276"/>
      <c r="AD7" s="275" t="s">
        <v>21</v>
      </c>
      <c r="AE7" s="276"/>
      <c r="AF7" s="172" t="s">
        <v>22</v>
      </c>
      <c r="AG7" s="172" t="s">
        <v>23</v>
      </c>
      <c r="AH7" s="172" t="s">
        <v>24</v>
      </c>
      <c r="AI7" s="172" t="s">
        <v>25</v>
      </c>
      <c r="AJ7" s="275" t="s">
        <v>26</v>
      </c>
      <c r="AK7" s="277"/>
      <c r="AL7" s="277"/>
      <c r="AM7" s="277"/>
      <c r="AN7" s="276"/>
      <c r="AO7" s="275" t="s">
        <v>27</v>
      </c>
      <c r="AP7" s="277"/>
      <c r="AQ7" s="276"/>
      <c r="AR7" s="172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78">
        <v>42166</v>
      </c>
      <c r="C8" s="279"/>
      <c r="D8" s="280" t="s">
        <v>29</v>
      </c>
      <c r="E8" s="281"/>
      <c r="F8" s="281"/>
      <c r="G8" s="282"/>
      <c r="H8" s="27"/>
      <c r="I8" s="280" t="s">
        <v>29</v>
      </c>
      <c r="J8" s="281"/>
      <c r="K8" s="28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3" t="s">
        <v>33</v>
      </c>
      <c r="V8" s="283"/>
      <c r="W8" s="29" t="s">
        <v>34</v>
      </c>
      <c r="X8" s="266">
        <v>0</v>
      </c>
      <c r="Y8" s="267"/>
      <c r="Z8" s="284" t="s">
        <v>35</v>
      </c>
      <c r="AA8" s="285"/>
      <c r="AB8" s="266">
        <v>1185</v>
      </c>
      <c r="AC8" s="267"/>
      <c r="AD8" s="268">
        <v>800</v>
      </c>
      <c r="AE8" s="269"/>
      <c r="AF8" s="27"/>
      <c r="AG8" s="29">
        <f>AG34-AG10</f>
        <v>27392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58" t="s">
        <v>39</v>
      </c>
      <c r="C9" s="258"/>
      <c r="D9" s="270" t="s">
        <v>40</v>
      </c>
      <c r="E9" s="271"/>
      <c r="F9" s="272" t="s">
        <v>41</v>
      </c>
      <c r="G9" s="271"/>
      <c r="H9" s="273" t="s">
        <v>42</v>
      </c>
      <c r="I9" s="258" t="s">
        <v>43</v>
      </c>
      <c r="J9" s="258"/>
      <c r="K9" s="258"/>
      <c r="L9" s="172" t="s">
        <v>44</v>
      </c>
      <c r="M9" s="274" t="s">
        <v>45</v>
      </c>
      <c r="N9" s="32" t="s">
        <v>46</v>
      </c>
      <c r="O9" s="264" t="s">
        <v>47</v>
      </c>
      <c r="P9" s="264" t="s">
        <v>48</v>
      </c>
      <c r="Q9" s="33" t="s">
        <v>49</v>
      </c>
      <c r="R9" s="252" t="s">
        <v>50</v>
      </c>
      <c r="S9" s="253"/>
      <c r="T9" s="254"/>
      <c r="U9" s="173" t="s">
        <v>51</v>
      </c>
      <c r="V9" s="173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75" t="s">
        <v>55</v>
      </c>
      <c r="AG9" s="175" t="s">
        <v>56</v>
      </c>
      <c r="AH9" s="247" t="s">
        <v>57</v>
      </c>
      <c r="AI9" s="262" t="s">
        <v>58</v>
      </c>
      <c r="AJ9" s="173" t="s">
        <v>59</v>
      </c>
      <c r="AK9" s="173" t="s">
        <v>60</v>
      </c>
      <c r="AL9" s="173" t="s">
        <v>61</v>
      </c>
      <c r="AM9" s="173" t="s">
        <v>62</v>
      </c>
      <c r="AN9" s="173" t="s">
        <v>63</v>
      </c>
      <c r="AO9" s="173" t="s">
        <v>64</v>
      </c>
      <c r="AP9" s="173" t="s">
        <v>65</v>
      </c>
      <c r="AQ9" s="264" t="s">
        <v>66</v>
      </c>
      <c r="AR9" s="173" t="s">
        <v>67</v>
      </c>
      <c r="AS9" s="24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73" t="s">
        <v>72</v>
      </c>
      <c r="C10" s="173" t="s">
        <v>73</v>
      </c>
      <c r="D10" s="173" t="s">
        <v>74</v>
      </c>
      <c r="E10" s="173" t="s">
        <v>75</v>
      </c>
      <c r="F10" s="173" t="s">
        <v>74</v>
      </c>
      <c r="G10" s="173" t="s">
        <v>75</v>
      </c>
      <c r="H10" s="273"/>
      <c r="I10" s="173" t="s">
        <v>75</v>
      </c>
      <c r="J10" s="173" t="s">
        <v>75</v>
      </c>
      <c r="K10" s="173" t="s">
        <v>75</v>
      </c>
      <c r="L10" s="27" t="s">
        <v>29</v>
      </c>
      <c r="M10" s="274"/>
      <c r="N10" s="27" t="s">
        <v>29</v>
      </c>
      <c r="O10" s="265"/>
      <c r="P10" s="265"/>
      <c r="Q10" s="143">
        <f>'JUNE 10'!Q34</f>
        <v>40058928</v>
      </c>
      <c r="R10" s="255"/>
      <c r="S10" s="256"/>
      <c r="T10" s="257"/>
      <c r="U10" s="173" t="s">
        <v>75</v>
      </c>
      <c r="V10" s="173" t="s">
        <v>75</v>
      </c>
      <c r="W10" s="25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 t="s">
        <v>90</v>
      </c>
      <c r="AG10" s="118">
        <f>'JUNE 10'!AG34</f>
        <v>37761276</v>
      </c>
      <c r="AH10" s="247"/>
      <c r="AI10" s="263"/>
      <c r="AJ10" s="173" t="s">
        <v>84</v>
      </c>
      <c r="AK10" s="173" t="s">
        <v>84</v>
      </c>
      <c r="AL10" s="173" t="s">
        <v>84</v>
      </c>
      <c r="AM10" s="173" t="s">
        <v>84</v>
      </c>
      <c r="AN10" s="173" t="s">
        <v>84</v>
      </c>
      <c r="AO10" s="173" t="s">
        <v>84</v>
      </c>
      <c r="AP10" s="144">
        <f>'JUNE 10'!AP34</f>
        <v>8510348</v>
      </c>
      <c r="AQ10" s="265"/>
      <c r="AR10" s="174" t="s">
        <v>85</v>
      </c>
      <c r="AS10" s="247"/>
      <c r="AV10" s="38" t="s">
        <v>86</v>
      </c>
      <c r="AW10" s="38" t="s">
        <v>87</v>
      </c>
      <c r="AY10" s="79" t="s">
        <v>126</v>
      </c>
    </row>
    <row r="11" spans="2:51" x14ac:dyDescent="0.25">
      <c r="B11" s="39">
        <v>2</v>
      </c>
      <c r="C11" s="39">
        <v>4.1666666666666664E-2</v>
      </c>
      <c r="D11" s="117">
        <v>7</v>
      </c>
      <c r="E11" s="40">
        <f>D11/1.42</f>
        <v>4.9295774647887329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126</v>
      </c>
      <c r="P11" s="118">
        <v>96</v>
      </c>
      <c r="Q11" s="118">
        <v>40063159</v>
      </c>
      <c r="R11" s="45">
        <f>Q11-Q10</f>
        <v>4231</v>
      </c>
      <c r="S11" s="46">
        <f>R11*24/1000</f>
        <v>101.544</v>
      </c>
      <c r="T11" s="46">
        <f>R11/1000</f>
        <v>4.2309999999999999</v>
      </c>
      <c r="U11" s="119">
        <v>5.6</v>
      </c>
      <c r="V11" s="119">
        <f>U11</f>
        <v>5.6</v>
      </c>
      <c r="W11" s="120" t="s">
        <v>124</v>
      </c>
      <c r="X11" s="122">
        <v>0</v>
      </c>
      <c r="Y11" s="122">
        <v>0</v>
      </c>
      <c r="Z11" s="122">
        <v>1056</v>
      </c>
      <c r="AA11" s="122">
        <v>0</v>
      </c>
      <c r="AB11" s="122">
        <v>1187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37762136</v>
      </c>
      <c r="AH11" s="48">
        <f>IF(ISBLANK(AG11),"-",AG11-AG10)</f>
        <v>860</v>
      </c>
      <c r="AI11" s="49">
        <f>AH11/T11</f>
        <v>203.26164027416687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0.7</v>
      </c>
      <c r="AP11" s="122">
        <v>8511305</v>
      </c>
      <c r="AQ11" s="122">
        <f>AP11-AP10</f>
        <v>957</v>
      </c>
      <c r="AR11" s="50"/>
      <c r="AS11" s="51" t="s">
        <v>113</v>
      </c>
      <c r="AV11" s="38" t="s">
        <v>88</v>
      </c>
      <c r="AW11" s="38" t="s">
        <v>91</v>
      </c>
      <c r="AY11" s="79" t="s">
        <v>149</v>
      </c>
    </row>
    <row r="12" spans="2:51" x14ac:dyDescent="0.25">
      <c r="B12" s="39">
        <v>2.0416666666666701</v>
      </c>
      <c r="C12" s="39">
        <v>8.3333333333333329E-2</v>
      </c>
      <c r="D12" s="117">
        <v>8</v>
      </c>
      <c r="E12" s="40">
        <f t="shared" ref="E12:E34" si="0">D12/1.42</f>
        <v>5.6338028169014089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126</v>
      </c>
      <c r="P12" s="118">
        <v>95</v>
      </c>
      <c r="Q12" s="118">
        <v>40066728</v>
      </c>
      <c r="R12" s="45">
        <f t="shared" ref="R12:R34" si="3">Q12-Q11</f>
        <v>3569</v>
      </c>
      <c r="S12" s="46">
        <f t="shared" ref="S12:S34" si="4">R12*24/1000</f>
        <v>85.656000000000006</v>
      </c>
      <c r="T12" s="46">
        <f t="shared" ref="T12:T34" si="5">R12/1000</f>
        <v>3.569</v>
      </c>
      <c r="U12" s="119">
        <v>6.6</v>
      </c>
      <c r="V12" s="119">
        <f t="shared" ref="V12:V34" si="6">U12</f>
        <v>6.6</v>
      </c>
      <c r="W12" s="120" t="s">
        <v>124</v>
      </c>
      <c r="X12" s="122">
        <v>0</v>
      </c>
      <c r="Y12" s="122">
        <v>0</v>
      </c>
      <c r="Z12" s="122">
        <v>1056</v>
      </c>
      <c r="AA12" s="122">
        <v>0</v>
      </c>
      <c r="AB12" s="122">
        <v>1188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37762860</v>
      </c>
      <c r="AH12" s="48">
        <f>IF(ISBLANK(AG12),"-",AG12-AG11)</f>
        <v>724</v>
      </c>
      <c r="AI12" s="49">
        <f t="shared" ref="AI12:AI34" si="7">AH12/T12</f>
        <v>202.85794340151304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0.7</v>
      </c>
      <c r="AP12" s="122">
        <v>8512337</v>
      </c>
      <c r="AQ12" s="122">
        <f>AP12-AP11</f>
        <v>1032</v>
      </c>
      <c r="AR12" s="52">
        <v>0.94</v>
      </c>
      <c r="AS12" s="51" t="s">
        <v>113</v>
      </c>
      <c r="AV12" s="38" t="s">
        <v>92</v>
      </c>
      <c r="AW12" s="38" t="s">
        <v>93</v>
      </c>
      <c r="AY12" s="79" t="s">
        <v>127</v>
      </c>
    </row>
    <row r="13" spans="2:51" x14ac:dyDescent="0.25">
      <c r="B13" s="39">
        <v>2.0833333333333299</v>
      </c>
      <c r="C13" s="39">
        <v>0.125</v>
      </c>
      <c r="D13" s="117">
        <v>9</v>
      </c>
      <c r="E13" s="40">
        <f t="shared" si="0"/>
        <v>6.3380281690140849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123</v>
      </c>
      <c r="P13" s="118">
        <v>92</v>
      </c>
      <c r="Q13" s="118">
        <v>40070589</v>
      </c>
      <c r="R13" s="45">
        <f t="shared" si="3"/>
        <v>3861</v>
      </c>
      <c r="S13" s="46">
        <f t="shared" si="4"/>
        <v>92.664000000000001</v>
      </c>
      <c r="T13" s="46">
        <f t="shared" si="5"/>
        <v>3.8610000000000002</v>
      </c>
      <c r="U13" s="119">
        <v>7.7</v>
      </c>
      <c r="V13" s="119">
        <f t="shared" si="6"/>
        <v>7.7</v>
      </c>
      <c r="W13" s="120" t="s">
        <v>124</v>
      </c>
      <c r="X13" s="122">
        <v>0</v>
      </c>
      <c r="Y13" s="122">
        <v>0</v>
      </c>
      <c r="Z13" s="122">
        <v>1056</v>
      </c>
      <c r="AA13" s="122">
        <v>0</v>
      </c>
      <c r="AB13" s="122">
        <v>1187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37763629</v>
      </c>
      <c r="AH13" s="48">
        <f>IF(ISBLANK(AG13),"-",AG13-AG12)</f>
        <v>769</v>
      </c>
      <c r="AI13" s="49">
        <f t="shared" si="7"/>
        <v>199.17119917119916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0.7</v>
      </c>
      <c r="AP13" s="122">
        <v>8513374</v>
      </c>
      <c r="AQ13" s="122">
        <f>AP13-AP12</f>
        <v>1037</v>
      </c>
      <c r="AR13" s="50"/>
      <c r="AS13" s="51" t="s">
        <v>113</v>
      </c>
      <c r="AV13" s="38" t="s">
        <v>94</v>
      </c>
      <c r="AW13" s="38" t="s">
        <v>95</v>
      </c>
      <c r="AY13" s="79" t="s">
        <v>159</v>
      </c>
    </row>
    <row r="14" spans="2:51" x14ac:dyDescent="0.25">
      <c r="B14" s="39">
        <v>2.125</v>
      </c>
      <c r="C14" s="39">
        <v>0.16666666666666666</v>
      </c>
      <c r="D14" s="117">
        <v>11</v>
      </c>
      <c r="E14" s="40">
        <f t="shared" si="0"/>
        <v>7.746478873239437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131</v>
      </c>
      <c r="P14" s="118">
        <v>97</v>
      </c>
      <c r="Q14" s="118">
        <v>40074358</v>
      </c>
      <c r="R14" s="45">
        <f t="shared" si="3"/>
        <v>3769</v>
      </c>
      <c r="S14" s="46">
        <f t="shared" si="4"/>
        <v>90.456000000000003</v>
      </c>
      <c r="T14" s="46">
        <f t="shared" si="5"/>
        <v>3.7690000000000001</v>
      </c>
      <c r="U14" s="119">
        <v>8.6999999999999993</v>
      </c>
      <c r="V14" s="119">
        <f t="shared" si="6"/>
        <v>8.6999999999999993</v>
      </c>
      <c r="W14" s="120" t="s">
        <v>124</v>
      </c>
      <c r="X14" s="122">
        <v>0</v>
      </c>
      <c r="Y14" s="122">
        <v>0</v>
      </c>
      <c r="Z14" s="122">
        <v>1016</v>
      </c>
      <c r="AA14" s="122">
        <v>0</v>
      </c>
      <c r="AB14" s="122">
        <v>1158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37764356</v>
      </c>
      <c r="AH14" s="48">
        <f t="shared" ref="AH14:AH34" si="8">IF(ISBLANK(AG14),"-",AG14-AG13)</f>
        <v>727</v>
      </c>
      <c r="AI14" s="49">
        <f t="shared" si="7"/>
        <v>192.8893605730963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0.7</v>
      </c>
      <c r="AP14" s="122">
        <v>8514360</v>
      </c>
      <c r="AQ14" s="122">
        <f>AP14-AP13</f>
        <v>986</v>
      </c>
      <c r="AR14" s="50"/>
      <c r="AS14" s="51" t="s">
        <v>113</v>
      </c>
      <c r="AT14" s="53"/>
      <c r="AV14" s="38" t="s">
        <v>96</v>
      </c>
      <c r="AW14" s="38" t="s">
        <v>97</v>
      </c>
      <c r="AY14" s="100"/>
    </row>
    <row r="15" spans="2:51" x14ac:dyDescent="0.25">
      <c r="B15" s="39">
        <v>2.1666666666666701</v>
      </c>
      <c r="C15" s="39">
        <v>0.20833333333333301</v>
      </c>
      <c r="D15" s="117">
        <v>11</v>
      </c>
      <c r="E15" s="40">
        <f t="shared" si="0"/>
        <v>7.746478873239437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120</v>
      </c>
      <c r="P15" s="118">
        <v>106</v>
      </c>
      <c r="Q15" s="118">
        <v>40078226</v>
      </c>
      <c r="R15" s="45">
        <f t="shared" si="3"/>
        <v>3868</v>
      </c>
      <c r="S15" s="46">
        <f t="shared" si="4"/>
        <v>92.831999999999994</v>
      </c>
      <c r="T15" s="46">
        <f t="shared" si="5"/>
        <v>3.8679999999999999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1017</v>
      </c>
      <c r="AA15" s="122">
        <v>0</v>
      </c>
      <c r="AB15" s="122">
        <v>1158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37765060</v>
      </c>
      <c r="AH15" s="48">
        <f t="shared" si="8"/>
        <v>704</v>
      </c>
      <c r="AI15" s="49">
        <f t="shared" si="7"/>
        <v>182.00620475698037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0.7</v>
      </c>
      <c r="AP15" s="122">
        <v>8514968</v>
      </c>
      <c r="AQ15" s="122">
        <f>AP15-AP14</f>
        <v>608</v>
      </c>
      <c r="AR15" s="50"/>
      <c r="AS15" s="51" t="s">
        <v>113</v>
      </c>
      <c r="AV15" s="38" t="s">
        <v>98</v>
      </c>
      <c r="AW15" s="38" t="s">
        <v>99</v>
      </c>
      <c r="AY15" s="100"/>
    </row>
    <row r="16" spans="2:51" x14ac:dyDescent="0.25">
      <c r="B16" s="39">
        <v>2.2083333333333299</v>
      </c>
      <c r="C16" s="39">
        <v>0.25</v>
      </c>
      <c r="D16" s="117">
        <v>8</v>
      </c>
      <c r="E16" s="40">
        <f t="shared" si="0"/>
        <v>5.6338028169014089</v>
      </c>
      <c r="F16" s="103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131</v>
      </c>
      <c r="P16" s="118">
        <v>126</v>
      </c>
      <c r="Q16" s="118">
        <v>40082914</v>
      </c>
      <c r="R16" s="45">
        <f t="shared" si="3"/>
        <v>4688</v>
      </c>
      <c r="S16" s="46">
        <f t="shared" si="4"/>
        <v>112.512</v>
      </c>
      <c r="T16" s="46">
        <f t="shared" si="5"/>
        <v>4.6879999999999997</v>
      </c>
      <c r="U16" s="119">
        <v>9.5</v>
      </c>
      <c r="V16" s="119">
        <f t="shared" si="6"/>
        <v>9.5</v>
      </c>
      <c r="W16" s="120" t="s">
        <v>124</v>
      </c>
      <c r="X16" s="122">
        <v>0</v>
      </c>
      <c r="Y16" s="122">
        <v>0</v>
      </c>
      <c r="Z16" s="122">
        <v>1189</v>
      </c>
      <c r="AA16" s="122">
        <v>0</v>
      </c>
      <c r="AB16" s="122">
        <v>1188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37765876</v>
      </c>
      <c r="AH16" s="48">
        <f t="shared" si="8"/>
        <v>816</v>
      </c>
      <c r="AI16" s="49">
        <f t="shared" si="7"/>
        <v>174.06143344709898</v>
      </c>
      <c r="AJ16" s="101">
        <v>0</v>
      </c>
      <c r="AK16" s="101">
        <v>0</v>
      </c>
      <c r="AL16" s="101">
        <v>1</v>
      </c>
      <c r="AM16" s="101">
        <v>0</v>
      </c>
      <c r="AN16" s="101">
        <v>1</v>
      </c>
      <c r="AO16" s="101"/>
      <c r="AP16" s="122">
        <v>8514968</v>
      </c>
      <c r="AQ16" s="122">
        <f t="shared" ref="AQ16:AQ34" si="10">AP16-AP15</f>
        <v>0</v>
      </c>
      <c r="AR16" s="52">
        <v>1.02</v>
      </c>
      <c r="AS16" s="51" t="s">
        <v>101</v>
      </c>
      <c r="AV16" s="38" t="s">
        <v>102</v>
      </c>
      <c r="AW16" s="38" t="s">
        <v>103</v>
      </c>
      <c r="AY16" s="100"/>
    </row>
    <row r="17" spans="1:51" x14ac:dyDescent="0.25">
      <c r="B17" s="39">
        <v>2.25</v>
      </c>
      <c r="C17" s="39">
        <v>0.29166666666666702</v>
      </c>
      <c r="D17" s="117">
        <v>7</v>
      </c>
      <c r="E17" s="40">
        <f t="shared" si="0"/>
        <v>4.9295774647887329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146</v>
      </c>
      <c r="P17" s="118">
        <v>150</v>
      </c>
      <c r="Q17" s="118">
        <v>40089071</v>
      </c>
      <c r="R17" s="45">
        <f t="shared" si="3"/>
        <v>6157</v>
      </c>
      <c r="S17" s="46">
        <f t="shared" si="4"/>
        <v>147.768</v>
      </c>
      <c r="T17" s="46">
        <f t="shared" si="5"/>
        <v>6.157</v>
      </c>
      <c r="U17" s="119">
        <v>9.1</v>
      </c>
      <c r="V17" s="119">
        <f t="shared" si="6"/>
        <v>9.1</v>
      </c>
      <c r="W17" s="120" t="s">
        <v>135</v>
      </c>
      <c r="X17" s="122">
        <v>0</v>
      </c>
      <c r="Y17" s="122">
        <v>1018</v>
      </c>
      <c r="Z17" s="122">
        <v>1189</v>
      </c>
      <c r="AA17" s="122">
        <v>1185</v>
      </c>
      <c r="AB17" s="122">
        <v>1188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37767244</v>
      </c>
      <c r="AH17" s="48">
        <f t="shared" si="8"/>
        <v>1368</v>
      </c>
      <c r="AI17" s="49">
        <f t="shared" si="7"/>
        <v>222.18612960857561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/>
      <c r="AP17" s="122">
        <v>8514968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0"/>
    </row>
    <row r="18" spans="1:51" x14ac:dyDescent="0.25">
      <c r="B18" s="39">
        <v>2.2916666666666701</v>
      </c>
      <c r="C18" s="39">
        <v>0.33333333333333298</v>
      </c>
      <c r="D18" s="117">
        <v>7</v>
      </c>
      <c r="E18" s="40">
        <f t="shared" si="0"/>
        <v>4.9295774647887329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143</v>
      </c>
      <c r="P18" s="118">
        <v>165</v>
      </c>
      <c r="Q18" s="118">
        <v>40095413</v>
      </c>
      <c r="R18" s="45">
        <f t="shared" si="3"/>
        <v>6342</v>
      </c>
      <c r="S18" s="46">
        <f t="shared" si="4"/>
        <v>152.208</v>
      </c>
      <c r="T18" s="46">
        <f t="shared" si="5"/>
        <v>6.3419999999999996</v>
      </c>
      <c r="U18" s="119">
        <v>8.6</v>
      </c>
      <c r="V18" s="119">
        <f t="shared" si="6"/>
        <v>8.6</v>
      </c>
      <c r="W18" s="120" t="s">
        <v>135</v>
      </c>
      <c r="X18" s="122">
        <v>0</v>
      </c>
      <c r="Y18" s="122">
        <v>1018</v>
      </c>
      <c r="Z18" s="122">
        <v>1189</v>
      </c>
      <c r="AA18" s="122">
        <v>1185</v>
      </c>
      <c r="AB18" s="122">
        <v>1188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37768628</v>
      </c>
      <c r="AH18" s="48">
        <f t="shared" si="8"/>
        <v>1384</v>
      </c>
      <c r="AI18" s="49">
        <f t="shared" si="7"/>
        <v>218.22768842636393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/>
      <c r="AP18" s="122">
        <v>8514968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0"/>
    </row>
    <row r="19" spans="1:51" x14ac:dyDescent="0.25">
      <c r="B19" s="39">
        <v>2.3333333333333299</v>
      </c>
      <c r="C19" s="39">
        <v>0.375</v>
      </c>
      <c r="D19" s="117">
        <v>8</v>
      </c>
      <c r="E19" s="40">
        <f t="shared" si="0"/>
        <v>5.6338028169014089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139</v>
      </c>
      <c r="P19" s="118">
        <v>159</v>
      </c>
      <c r="Q19" s="118">
        <v>40101574</v>
      </c>
      <c r="R19" s="45">
        <f t="shared" si="3"/>
        <v>6161</v>
      </c>
      <c r="S19" s="46">
        <f t="shared" si="4"/>
        <v>147.864</v>
      </c>
      <c r="T19" s="46">
        <f t="shared" si="5"/>
        <v>6.1609999999999996</v>
      </c>
      <c r="U19" s="119">
        <v>8.1999999999999993</v>
      </c>
      <c r="V19" s="119">
        <f t="shared" si="6"/>
        <v>8.1999999999999993</v>
      </c>
      <c r="W19" s="120" t="s">
        <v>135</v>
      </c>
      <c r="X19" s="122">
        <v>0</v>
      </c>
      <c r="Y19" s="122">
        <v>1018</v>
      </c>
      <c r="Z19" s="122">
        <v>1189</v>
      </c>
      <c r="AA19" s="122">
        <v>1185</v>
      </c>
      <c r="AB19" s="122">
        <v>1188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37770014</v>
      </c>
      <c r="AH19" s="48">
        <f t="shared" si="8"/>
        <v>1386</v>
      </c>
      <c r="AI19" s="49">
        <f t="shared" si="7"/>
        <v>224.96347995455284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/>
      <c r="AP19" s="122">
        <v>8514968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0"/>
    </row>
    <row r="20" spans="1:51" x14ac:dyDescent="0.25">
      <c r="B20" s="39">
        <v>2.375</v>
      </c>
      <c r="C20" s="39">
        <v>0.41666666666666669</v>
      </c>
      <c r="D20" s="117">
        <v>8</v>
      </c>
      <c r="E20" s="40">
        <f t="shared" si="0"/>
        <v>5.6338028169014089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141</v>
      </c>
      <c r="P20" s="118">
        <v>150</v>
      </c>
      <c r="Q20" s="118">
        <v>40107703</v>
      </c>
      <c r="R20" s="45">
        <f t="shared" si="3"/>
        <v>6129</v>
      </c>
      <c r="S20" s="46">
        <f t="shared" si="4"/>
        <v>147.096</v>
      </c>
      <c r="T20" s="46">
        <f t="shared" si="5"/>
        <v>6.1289999999999996</v>
      </c>
      <c r="U20" s="119">
        <v>7.7</v>
      </c>
      <c r="V20" s="119">
        <f t="shared" si="6"/>
        <v>7.7</v>
      </c>
      <c r="W20" s="120" t="s">
        <v>135</v>
      </c>
      <c r="X20" s="122">
        <v>0</v>
      </c>
      <c r="Y20" s="122">
        <v>1018</v>
      </c>
      <c r="Z20" s="122">
        <v>1189</v>
      </c>
      <c r="AA20" s="122">
        <v>1185</v>
      </c>
      <c r="AB20" s="122">
        <v>1188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37771372</v>
      </c>
      <c r="AH20" s="48">
        <f>IF(ISBLANK(AG20),"-",AG20-AG19)</f>
        <v>1358</v>
      </c>
      <c r="AI20" s="49">
        <f t="shared" si="7"/>
        <v>221.56958720835374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/>
      <c r="AP20" s="122">
        <v>8514968</v>
      </c>
      <c r="AQ20" s="122">
        <f t="shared" si="10"/>
        <v>0</v>
      </c>
      <c r="AR20" s="52">
        <v>1.0900000000000001</v>
      </c>
      <c r="AS20" s="51" t="s">
        <v>101</v>
      </c>
      <c r="AY20" s="100"/>
    </row>
    <row r="21" spans="1:51" x14ac:dyDescent="0.25">
      <c r="B21" s="39">
        <v>2.4166666666666701</v>
      </c>
      <c r="C21" s="39">
        <v>0.45833333333333298</v>
      </c>
      <c r="D21" s="117">
        <v>8</v>
      </c>
      <c r="E21" s="40">
        <f t="shared" si="0"/>
        <v>5.6338028169014089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141</v>
      </c>
      <c r="P21" s="118">
        <v>152</v>
      </c>
      <c r="Q21" s="118">
        <v>40113907</v>
      </c>
      <c r="R21" s="45">
        <f>Q21-Q20</f>
        <v>6204</v>
      </c>
      <c r="S21" s="46">
        <f t="shared" si="4"/>
        <v>148.89599999999999</v>
      </c>
      <c r="T21" s="46">
        <f t="shared" si="5"/>
        <v>6.2039999999999997</v>
      </c>
      <c r="U21" s="119">
        <v>7.2</v>
      </c>
      <c r="V21" s="119">
        <f t="shared" si="6"/>
        <v>7.2</v>
      </c>
      <c r="W21" s="120" t="s">
        <v>135</v>
      </c>
      <c r="X21" s="122">
        <v>0</v>
      </c>
      <c r="Y21" s="122">
        <v>1018</v>
      </c>
      <c r="Z21" s="122">
        <v>1189</v>
      </c>
      <c r="AA21" s="122">
        <v>1185</v>
      </c>
      <c r="AB21" s="122">
        <v>1188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37772748</v>
      </c>
      <c r="AH21" s="48">
        <f t="shared" si="8"/>
        <v>1376</v>
      </c>
      <c r="AI21" s="49">
        <f t="shared" si="7"/>
        <v>221.79239200515798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/>
      <c r="AP21" s="122">
        <v>8514968</v>
      </c>
      <c r="AQ21" s="122">
        <f t="shared" si="10"/>
        <v>0</v>
      </c>
      <c r="AR21" s="50"/>
      <c r="AS21" s="51" t="s">
        <v>101</v>
      </c>
      <c r="AY21" s="100"/>
    </row>
    <row r="22" spans="1:51" x14ac:dyDescent="0.25">
      <c r="B22" s="39">
        <v>2.4583333333333299</v>
      </c>
      <c r="C22" s="39">
        <v>0.5</v>
      </c>
      <c r="D22" s="117">
        <v>9</v>
      </c>
      <c r="E22" s="40">
        <f t="shared" si="0"/>
        <v>6.3380281690140849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143</v>
      </c>
      <c r="P22" s="118">
        <v>150</v>
      </c>
      <c r="Q22" s="118">
        <v>40119940</v>
      </c>
      <c r="R22" s="45">
        <f t="shared" si="3"/>
        <v>6033</v>
      </c>
      <c r="S22" s="46">
        <f t="shared" si="4"/>
        <v>144.792</v>
      </c>
      <c r="T22" s="46">
        <f t="shared" si="5"/>
        <v>6.0330000000000004</v>
      </c>
      <c r="U22" s="119">
        <v>6.8</v>
      </c>
      <c r="V22" s="119">
        <f t="shared" si="6"/>
        <v>6.8</v>
      </c>
      <c r="W22" s="120" t="s">
        <v>135</v>
      </c>
      <c r="X22" s="122">
        <v>0</v>
      </c>
      <c r="Y22" s="122">
        <v>1018</v>
      </c>
      <c r="Z22" s="122">
        <v>1189</v>
      </c>
      <c r="AA22" s="122">
        <v>1185</v>
      </c>
      <c r="AB22" s="122">
        <v>1188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37774104</v>
      </c>
      <c r="AH22" s="48">
        <f t="shared" si="8"/>
        <v>1356</v>
      </c>
      <c r="AI22" s="49">
        <f t="shared" si="7"/>
        <v>224.76379910492292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/>
      <c r="AP22" s="122">
        <v>8514968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125</v>
      </c>
      <c r="B23" s="39">
        <v>2.5</v>
      </c>
      <c r="C23" s="39">
        <v>0.54166666666666696</v>
      </c>
      <c r="D23" s="117">
        <v>5</v>
      </c>
      <c r="E23" s="40">
        <f t="shared" si="0"/>
        <v>3.5211267605633805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136</v>
      </c>
      <c r="P23" s="118">
        <v>144</v>
      </c>
      <c r="Q23" s="118">
        <v>40125827</v>
      </c>
      <c r="R23" s="45">
        <f t="shared" si="3"/>
        <v>5887</v>
      </c>
      <c r="S23" s="46">
        <f t="shared" si="4"/>
        <v>141.28800000000001</v>
      </c>
      <c r="T23" s="46">
        <f t="shared" si="5"/>
        <v>5.8869999999999996</v>
      </c>
      <c r="U23" s="119">
        <v>6.4</v>
      </c>
      <c r="V23" s="119">
        <f t="shared" si="6"/>
        <v>6.4</v>
      </c>
      <c r="W23" s="120" t="s">
        <v>135</v>
      </c>
      <c r="X23" s="122">
        <v>0</v>
      </c>
      <c r="Y23" s="122">
        <v>1018</v>
      </c>
      <c r="Z23" s="122">
        <v>1189</v>
      </c>
      <c r="AA23" s="122">
        <v>1185</v>
      </c>
      <c r="AB23" s="122">
        <v>1188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37775456</v>
      </c>
      <c r="AH23" s="48">
        <f t="shared" si="8"/>
        <v>1352</v>
      </c>
      <c r="AI23" s="49">
        <f t="shared" si="7"/>
        <v>229.65856972991338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/>
      <c r="AP23" s="122">
        <v>8514968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5</v>
      </c>
      <c r="E24" s="40">
        <f t="shared" si="0"/>
        <v>3.5211267605633805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135</v>
      </c>
      <c r="P24" s="118">
        <v>165</v>
      </c>
      <c r="Q24" s="118">
        <v>40131592</v>
      </c>
      <c r="R24" s="45">
        <f t="shared" si="3"/>
        <v>5765</v>
      </c>
      <c r="S24" s="46">
        <f t="shared" si="4"/>
        <v>138.36000000000001</v>
      </c>
      <c r="T24" s="46">
        <f t="shared" si="5"/>
        <v>5.7649999999999997</v>
      </c>
      <c r="U24" s="119">
        <v>6</v>
      </c>
      <c r="V24" s="119">
        <f t="shared" si="6"/>
        <v>6</v>
      </c>
      <c r="W24" s="120" t="s">
        <v>135</v>
      </c>
      <c r="X24" s="122">
        <v>0</v>
      </c>
      <c r="Y24" s="122">
        <v>1016</v>
      </c>
      <c r="Z24" s="122">
        <v>1189</v>
      </c>
      <c r="AA24" s="122">
        <v>1185</v>
      </c>
      <c r="AB24" s="122">
        <v>1188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37776810</v>
      </c>
      <c r="AH24" s="48">
        <f t="shared" si="8"/>
        <v>1354</v>
      </c>
      <c r="AI24" s="49">
        <f t="shared" si="7"/>
        <v>234.86556808326108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/>
      <c r="AP24" s="122">
        <v>8514968</v>
      </c>
      <c r="AQ24" s="122">
        <f t="shared" si="10"/>
        <v>0</v>
      </c>
      <c r="AR24" s="52">
        <v>0.91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6</v>
      </c>
      <c r="E25" s="40">
        <f t="shared" si="0"/>
        <v>4.2253521126760569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135</v>
      </c>
      <c r="P25" s="118">
        <v>136</v>
      </c>
      <c r="Q25" s="118">
        <v>40137357</v>
      </c>
      <c r="R25" s="45">
        <f t="shared" si="3"/>
        <v>5765</v>
      </c>
      <c r="S25" s="46">
        <f t="shared" si="4"/>
        <v>138.36000000000001</v>
      </c>
      <c r="T25" s="46">
        <f t="shared" si="5"/>
        <v>5.7649999999999997</v>
      </c>
      <c r="U25" s="119">
        <v>5.7</v>
      </c>
      <c r="V25" s="119">
        <f t="shared" si="6"/>
        <v>5.7</v>
      </c>
      <c r="W25" s="120" t="s">
        <v>135</v>
      </c>
      <c r="X25" s="122">
        <v>0</v>
      </c>
      <c r="Y25" s="122">
        <v>1016</v>
      </c>
      <c r="Z25" s="122">
        <v>1189</v>
      </c>
      <c r="AA25" s="122">
        <v>1185</v>
      </c>
      <c r="AB25" s="122">
        <v>1188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37778164</v>
      </c>
      <c r="AH25" s="48">
        <f t="shared" si="8"/>
        <v>1354</v>
      </c>
      <c r="AI25" s="49">
        <f t="shared" si="7"/>
        <v>234.86556808326108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/>
      <c r="AP25" s="122">
        <v>8514968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5</v>
      </c>
      <c r="E26" s="40">
        <f t="shared" si="0"/>
        <v>3.5211267605633805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136</v>
      </c>
      <c r="P26" s="118">
        <v>137</v>
      </c>
      <c r="Q26" s="118">
        <v>40143039</v>
      </c>
      <c r="R26" s="45">
        <f t="shared" si="3"/>
        <v>5682</v>
      </c>
      <c r="S26" s="46">
        <f t="shared" si="4"/>
        <v>136.36799999999999</v>
      </c>
      <c r="T26" s="46">
        <f t="shared" si="5"/>
        <v>5.6820000000000004</v>
      </c>
      <c r="U26" s="119">
        <v>5.5</v>
      </c>
      <c r="V26" s="119">
        <f t="shared" si="6"/>
        <v>5.5</v>
      </c>
      <c r="W26" s="120" t="s">
        <v>135</v>
      </c>
      <c r="X26" s="122">
        <v>0</v>
      </c>
      <c r="Y26" s="122">
        <v>1016</v>
      </c>
      <c r="Z26" s="122">
        <v>1189</v>
      </c>
      <c r="AA26" s="122">
        <v>1185</v>
      </c>
      <c r="AB26" s="122">
        <v>1188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37779496</v>
      </c>
      <c r="AH26" s="48">
        <f t="shared" si="8"/>
        <v>1332</v>
      </c>
      <c r="AI26" s="49">
        <f t="shared" si="7"/>
        <v>234.42449841605068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/>
      <c r="AP26" s="122">
        <v>8514968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4</v>
      </c>
      <c r="E27" s="40">
        <f t="shared" si="0"/>
        <v>2.8169014084507045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137</v>
      </c>
      <c r="P27" s="118">
        <v>143</v>
      </c>
      <c r="Q27" s="118">
        <v>40148721</v>
      </c>
      <c r="R27" s="45">
        <f t="shared" si="3"/>
        <v>5682</v>
      </c>
      <c r="S27" s="46">
        <f t="shared" si="4"/>
        <v>136.36799999999999</v>
      </c>
      <c r="T27" s="46">
        <f t="shared" si="5"/>
        <v>5.6820000000000004</v>
      </c>
      <c r="U27" s="119">
        <v>5.0999999999999996</v>
      </c>
      <c r="V27" s="119">
        <f t="shared" si="6"/>
        <v>5.0999999999999996</v>
      </c>
      <c r="W27" s="120" t="s">
        <v>135</v>
      </c>
      <c r="X27" s="122">
        <v>0</v>
      </c>
      <c r="Y27" s="122">
        <v>1017</v>
      </c>
      <c r="Z27" s="122">
        <v>1189</v>
      </c>
      <c r="AA27" s="122">
        <v>1185</v>
      </c>
      <c r="AB27" s="122">
        <v>1188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37780828</v>
      </c>
      <c r="AH27" s="48">
        <f t="shared" si="8"/>
        <v>1332</v>
      </c>
      <c r="AI27" s="49">
        <f t="shared" si="7"/>
        <v>234.42449841605068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/>
      <c r="AP27" s="122">
        <v>8514968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4</v>
      </c>
      <c r="E28" s="40">
        <f t="shared" si="0"/>
        <v>2.8169014084507045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139</v>
      </c>
      <c r="P28" s="118">
        <v>138</v>
      </c>
      <c r="Q28" s="118">
        <v>40154366</v>
      </c>
      <c r="R28" s="45">
        <f t="shared" si="3"/>
        <v>5645</v>
      </c>
      <c r="S28" s="46">
        <f t="shared" si="4"/>
        <v>135.47999999999999</v>
      </c>
      <c r="T28" s="46">
        <f t="shared" si="5"/>
        <v>5.6449999999999996</v>
      </c>
      <c r="U28" s="119">
        <v>4.8</v>
      </c>
      <c r="V28" s="119">
        <f t="shared" si="6"/>
        <v>4.8</v>
      </c>
      <c r="W28" s="120" t="s">
        <v>135</v>
      </c>
      <c r="X28" s="122">
        <v>0</v>
      </c>
      <c r="Y28" s="122">
        <v>984</v>
      </c>
      <c r="Z28" s="122">
        <v>1189</v>
      </c>
      <c r="AA28" s="122">
        <v>1185</v>
      </c>
      <c r="AB28" s="122">
        <v>1188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37782144</v>
      </c>
      <c r="AH28" s="48">
        <f t="shared" si="8"/>
        <v>1316</v>
      </c>
      <c r="AI28" s="49">
        <f t="shared" si="7"/>
        <v>233.12666076173608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/>
      <c r="AP28" s="122">
        <v>8514968</v>
      </c>
      <c r="AQ28" s="122">
        <f t="shared" si="10"/>
        <v>0</v>
      </c>
      <c r="AR28" s="52">
        <v>0.91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4</v>
      </c>
      <c r="E29" s="40">
        <f t="shared" si="0"/>
        <v>2.8169014084507045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138</v>
      </c>
      <c r="P29" s="118">
        <v>138</v>
      </c>
      <c r="Q29" s="118">
        <v>40159933</v>
      </c>
      <c r="R29" s="45">
        <f t="shared" si="3"/>
        <v>5567</v>
      </c>
      <c r="S29" s="46">
        <f t="shared" si="4"/>
        <v>133.608</v>
      </c>
      <c r="T29" s="46">
        <f t="shared" si="5"/>
        <v>5.5670000000000002</v>
      </c>
      <c r="U29" s="119">
        <v>4.7</v>
      </c>
      <c r="V29" s="119">
        <f t="shared" si="6"/>
        <v>4.7</v>
      </c>
      <c r="W29" s="120" t="s">
        <v>135</v>
      </c>
      <c r="X29" s="122">
        <v>0</v>
      </c>
      <c r="Y29" s="122">
        <v>986</v>
      </c>
      <c r="Z29" s="122">
        <v>1189</v>
      </c>
      <c r="AA29" s="122">
        <v>1185</v>
      </c>
      <c r="AB29" s="122">
        <v>1188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37783468</v>
      </c>
      <c r="AH29" s="48">
        <f t="shared" si="8"/>
        <v>1324</v>
      </c>
      <c r="AI29" s="49">
        <f t="shared" si="7"/>
        <v>237.83007005568527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/>
      <c r="AP29" s="122">
        <v>8514968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5</v>
      </c>
      <c r="E30" s="40">
        <f t="shared" si="0"/>
        <v>3.5211267605633805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141</v>
      </c>
      <c r="P30" s="118">
        <v>135</v>
      </c>
      <c r="Q30" s="118">
        <v>40165538</v>
      </c>
      <c r="R30" s="45">
        <f t="shared" si="3"/>
        <v>5605</v>
      </c>
      <c r="S30" s="46">
        <f t="shared" si="4"/>
        <v>134.52000000000001</v>
      </c>
      <c r="T30" s="46">
        <f t="shared" si="5"/>
        <v>5.6050000000000004</v>
      </c>
      <c r="U30" s="119">
        <v>4.5999999999999996</v>
      </c>
      <c r="V30" s="119">
        <f t="shared" si="6"/>
        <v>4.5999999999999996</v>
      </c>
      <c r="W30" s="120" t="s">
        <v>135</v>
      </c>
      <c r="X30" s="122">
        <v>0</v>
      </c>
      <c r="Y30" s="122">
        <v>986</v>
      </c>
      <c r="Z30" s="122">
        <v>1189</v>
      </c>
      <c r="AA30" s="122">
        <v>1185</v>
      </c>
      <c r="AB30" s="122">
        <v>1188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37784812</v>
      </c>
      <c r="AH30" s="48">
        <f t="shared" si="8"/>
        <v>1344</v>
      </c>
      <c r="AI30" s="49">
        <f t="shared" si="7"/>
        <v>239.78590544157001</v>
      </c>
      <c r="AJ30" s="101">
        <v>0</v>
      </c>
      <c r="AK30" s="101">
        <v>1</v>
      </c>
      <c r="AL30" s="101">
        <v>1</v>
      </c>
      <c r="AM30" s="101">
        <v>1</v>
      </c>
      <c r="AN30" s="101">
        <v>1</v>
      </c>
      <c r="AO30" s="101"/>
      <c r="AP30" s="122">
        <v>8514968</v>
      </c>
      <c r="AQ30" s="122">
        <f t="shared" si="10"/>
        <v>0</v>
      </c>
      <c r="AR30" s="50"/>
      <c r="AS30" s="51" t="s">
        <v>113</v>
      </c>
      <c r="AV30" s="248" t="s">
        <v>117</v>
      </c>
      <c r="AW30" s="248"/>
      <c r="AY30" s="104"/>
    </row>
    <row r="31" spans="1:51" x14ac:dyDescent="0.25">
      <c r="B31" s="39">
        <v>2.8333333333333299</v>
      </c>
      <c r="C31" s="39">
        <v>0.875000000000004</v>
      </c>
      <c r="D31" s="117">
        <v>10</v>
      </c>
      <c r="E31" s="40">
        <f t="shared" si="0"/>
        <v>7.042253521126761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115</v>
      </c>
      <c r="P31" s="118">
        <v>136</v>
      </c>
      <c r="Q31" s="118">
        <v>40170834</v>
      </c>
      <c r="R31" s="45">
        <f t="shared" si="3"/>
        <v>5296</v>
      </c>
      <c r="S31" s="46">
        <f t="shared" si="4"/>
        <v>127.104</v>
      </c>
      <c r="T31" s="46">
        <f t="shared" si="5"/>
        <v>5.2960000000000003</v>
      </c>
      <c r="U31" s="119">
        <v>3.7</v>
      </c>
      <c r="V31" s="119">
        <f t="shared" si="6"/>
        <v>3.7</v>
      </c>
      <c r="W31" s="120" t="s">
        <v>144</v>
      </c>
      <c r="X31" s="122">
        <v>0</v>
      </c>
      <c r="Y31" s="122">
        <v>1119</v>
      </c>
      <c r="Z31" s="122">
        <v>1189</v>
      </c>
      <c r="AA31" s="122">
        <v>0</v>
      </c>
      <c r="AB31" s="122">
        <v>1188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37785920</v>
      </c>
      <c r="AH31" s="48">
        <f t="shared" si="8"/>
        <v>1108</v>
      </c>
      <c r="AI31" s="49">
        <f t="shared" si="7"/>
        <v>209.214501510574</v>
      </c>
      <c r="AJ31" s="101">
        <v>0</v>
      </c>
      <c r="AK31" s="101">
        <v>1</v>
      </c>
      <c r="AL31" s="101">
        <v>1</v>
      </c>
      <c r="AM31" s="101">
        <v>0</v>
      </c>
      <c r="AN31" s="101">
        <v>1</v>
      </c>
      <c r="AO31" s="101"/>
      <c r="AP31" s="122">
        <v>8514968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10</v>
      </c>
      <c r="E32" s="40">
        <f t="shared" si="0"/>
        <v>7.042253521126761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112</v>
      </c>
      <c r="P32" s="118">
        <v>149</v>
      </c>
      <c r="Q32" s="118">
        <v>40175986</v>
      </c>
      <c r="R32" s="45">
        <f t="shared" si="3"/>
        <v>5152</v>
      </c>
      <c r="S32" s="46">
        <f t="shared" si="4"/>
        <v>123.648</v>
      </c>
      <c r="T32" s="46">
        <f t="shared" si="5"/>
        <v>5.1520000000000001</v>
      </c>
      <c r="U32" s="119">
        <v>2.9</v>
      </c>
      <c r="V32" s="119">
        <f t="shared" si="6"/>
        <v>2.9</v>
      </c>
      <c r="W32" s="120" t="s">
        <v>144</v>
      </c>
      <c r="X32" s="122">
        <v>0</v>
      </c>
      <c r="Y32" s="122">
        <v>1119</v>
      </c>
      <c r="Z32" s="122">
        <v>0</v>
      </c>
      <c r="AA32" s="122">
        <v>1185</v>
      </c>
      <c r="AB32" s="122">
        <v>1188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37786968</v>
      </c>
      <c r="AH32" s="48">
        <f t="shared" si="8"/>
        <v>1048</v>
      </c>
      <c r="AI32" s="49">
        <f t="shared" si="7"/>
        <v>203.41614906832297</v>
      </c>
      <c r="AJ32" s="101">
        <v>0</v>
      </c>
      <c r="AK32" s="101">
        <v>1</v>
      </c>
      <c r="AL32" s="101">
        <v>0</v>
      </c>
      <c r="AM32" s="101">
        <v>1</v>
      </c>
      <c r="AN32" s="101">
        <v>1</v>
      </c>
      <c r="AO32" s="101"/>
      <c r="AP32" s="122">
        <v>8514968</v>
      </c>
      <c r="AQ32" s="122">
        <f t="shared" si="10"/>
        <v>0</v>
      </c>
      <c r="AR32" s="52">
        <v>1.02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5</v>
      </c>
      <c r="E33" s="40">
        <f t="shared" si="0"/>
        <v>3.5211267605633805</v>
      </c>
      <c r="F33" s="103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130</v>
      </c>
      <c r="P33" s="118">
        <v>104</v>
      </c>
      <c r="Q33" s="118">
        <v>40180300</v>
      </c>
      <c r="R33" s="45">
        <f t="shared" si="3"/>
        <v>4314</v>
      </c>
      <c r="S33" s="46">
        <f t="shared" si="4"/>
        <v>103.536</v>
      </c>
      <c r="T33" s="46">
        <f t="shared" si="5"/>
        <v>4.3140000000000001</v>
      </c>
      <c r="U33" s="119">
        <v>3.4</v>
      </c>
      <c r="V33" s="119">
        <f t="shared" si="6"/>
        <v>3.4</v>
      </c>
      <c r="W33" s="120" t="s">
        <v>124</v>
      </c>
      <c r="X33" s="122">
        <v>0</v>
      </c>
      <c r="Y33" s="122">
        <v>0</v>
      </c>
      <c r="Z33" s="122">
        <v>1067</v>
      </c>
      <c r="AA33" s="122">
        <v>1185</v>
      </c>
      <c r="AB33" s="122">
        <v>0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37787895</v>
      </c>
      <c r="AH33" s="48">
        <f t="shared" si="8"/>
        <v>927</v>
      </c>
      <c r="AI33" s="49">
        <f t="shared" si="7"/>
        <v>214.8817802503477</v>
      </c>
      <c r="AJ33" s="101">
        <v>0</v>
      </c>
      <c r="AK33" s="101">
        <v>0</v>
      </c>
      <c r="AL33" s="101">
        <v>1</v>
      </c>
      <c r="AM33" s="101">
        <v>1</v>
      </c>
      <c r="AN33" s="101">
        <v>0</v>
      </c>
      <c r="AO33" s="101">
        <v>0.55000000000000004</v>
      </c>
      <c r="AP33" s="122">
        <v>8515620</v>
      </c>
      <c r="AQ33" s="122">
        <f t="shared" si="10"/>
        <v>652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5</v>
      </c>
      <c r="E34" s="40">
        <f t="shared" si="0"/>
        <v>3.5211267605633805</v>
      </c>
      <c r="F34" s="103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8">
        <v>131</v>
      </c>
      <c r="P34" s="118">
        <v>104</v>
      </c>
      <c r="Q34" s="118">
        <v>40184264</v>
      </c>
      <c r="R34" s="45">
        <f t="shared" si="3"/>
        <v>3964</v>
      </c>
      <c r="S34" s="46">
        <f t="shared" si="4"/>
        <v>95.135999999999996</v>
      </c>
      <c r="T34" s="46">
        <f t="shared" si="5"/>
        <v>3.964</v>
      </c>
      <c r="U34" s="119">
        <v>4.3</v>
      </c>
      <c r="V34" s="119">
        <f t="shared" si="6"/>
        <v>4.3</v>
      </c>
      <c r="W34" s="120" t="s">
        <v>124</v>
      </c>
      <c r="X34" s="122">
        <v>0</v>
      </c>
      <c r="Y34" s="122">
        <v>0</v>
      </c>
      <c r="Z34" s="122">
        <v>1117</v>
      </c>
      <c r="AA34" s="122">
        <v>1185</v>
      </c>
      <c r="AB34" s="122">
        <v>0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37788668</v>
      </c>
      <c r="AH34" s="48">
        <f t="shared" si="8"/>
        <v>773</v>
      </c>
      <c r="AI34" s="49">
        <f t="shared" si="7"/>
        <v>195.00504540867811</v>
      </c>
      <c r="AJ34" s="101">
        <v>0</v>
      </c>
      <c r="AK34" s="101">
        <v>0</v>
      </c>
      <c r="AL34" s="101">
        <v>1</v>
      </c>
      <c r="AM34" s="101">
        <v>1</v>
      </c>
      <c r="AN34" s="101">
        <v>0</v>
      </c>
      <c r="AO34" s="101">
        <v>0.55000000000000004</v>
      </c>
      <c r="AP34" s="122">
        <v>8516414</v>
      </c>
      <c r="AQ34" s="122">
        <f t="shared" si="10"/>
        <v>794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49" t="s">
        <v>120</v>
      </c>
      <c r="M35" s="250"/>
      <c r="N35" s="251"/>
      <c r="O35" s="62"/>
      <c r="P35" s="62"/>
      <c r="Q35" s="63">
        <f>Q34-Q10</f>
        <v>125336</v>
      </c>
      <c r="R35" s="64">
        <f>SUM(R11:R34)</f>
        <v>125336</v>
      </c>
      <c r="S35" s="123">
        <f>AVERAGE(S11:S34)</f>
        <v>125.336</v>
      </c>
      <c r="T35" s="123">
        <f>SUM(T11:T34)</f>
        <v>125.33600000000001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27392</v>
      </c>
      <c r="AH35" s="66">
        <f>SUM(AH11:AH34)</f>
        <v>27392</v>
      </c>
      <c r="AI35" s="67">
        <f>$AH$35/$T35</f>
        <v>218.54854152039317</v>
      </c>
      <c r="AJ35" s="92"/>
      <c r="AK35" s="93"/>
      <c r="AL35" s="93"/>
      <c r="AM35" s="93"/>
      <c r="AN35" s="94"/>
      <c r="AO35" s="68"/>
      <c r="AP35" s="69">
        <f>AP34-AP10</f>
        <v>6066</v>
      </c>
      <c r="AQ35" s="70">
        <f>SUM(AQ11:AQ34)</f>
        <v>6066</v>
      </c>
      <c r="AR35" s="145">
        <f>SUM(AR11:AR34)</f>
        <v>5.8900000000000006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0"/>
    </row>
    <row r="38" spans="2:51" x14ac:dyDescent="0.25">
      <c r="B38" s="81" t="s">
        <v>128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0"/>
    </row>
    <row r="39" spans="2:51" x14ac:dyDescent="0.25">
      <c r="B39" s="115" t="s">
        <v>129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0"/>
    </row>
    <row r="40" spans="2:51" x14ac:dyDescent="0.25">
      <c r="B40" s="80" t="s">
        <v>193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155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15" t="s">
        <v>140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15" t="s">
        <v>141</v>
      </c>
      <c r="C43" s="109"/>
      <c r="D43" s="109"/>
      <c r="E43" s="109"/>
      <c r="F43" s="109"/>
      <c r="G43" s="109"/>
      <c r="H43" s="109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84" t="s">
        <v>167</v>
      </c>
      <c r="C44" s="109"/>
      <c r="D44" s="109"/>
      <c r="E44" s="109"/>
      <c r="F44" s="109"/>
      <c r="G44" s="109"/>
      <c r="H44" s="109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82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84" t="s">
        <v>137</v>
      </c>
      <c r="C45" s="109"/>
      <c r="D45" s="109"/>
      <c r="E45" s="109"/>
      <c r="F45" s="109"/>
      <c r="G45" s="109"/>
      <c r="H45" s="115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82"/>
      <c r="T45" s="82"/>
      <c r="U45" s="82"/>
      <c r="V45" s="82"/>
      <c r="W45" s="105"/>
      <c r="X45" s="105"/>
      <c r="Y45" s="105"/>
      <c r="Z45" s="105"/>
      <c r="AA45" s="105"/>
      <c r="AB45" s="105"/>
      <c r="AC45" s="105"/>
      <c r="AD45" s="105"/>
      <c r="AE45" s="105"/>
      <c r="AM45" s="19"/>
      <c r="AN45" s="102"/>
      <c r="AO45" s="102"/>
      <c r="AP45" s="102"/>
      <c r="AQ45" s="102"/>
      <c r="AR45" s="105"/>
      <c r="AV45" s="136"/>
      <c r="AW45" s="136"/>
      <c r="AY45" s="100"/>
    </row>
    <row r="46" spans="2:51" x14ac:dyDescent="0.25">
      <c r="B46" s="115" t="s">
        <v>194</v>
      </c>
      <c r="C46" s="114"/>
      <c r="D46" s="114"/>
      <c r="E46" s="114"/>
      <c r="F46" s="109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3"/>
      <c r="R46" s="82"/>
      <c r="S46" s="82"/>
      <c r="T46" s="82"/>
      <c r="U46" s="105"/>
      <c r="V46" s="105"/>
      <c r="W46" s="105"/>
      <c r="X46" s="105"/>
      <c r="Y46" s="105"/>
      <c r="Z46" s="105"/>
      <c r="AA46" s="105"/>
      <c r="AB46" s="105"/>
      <c r="AC46" s="105"/>
      <c r="AK46" s="19"/>
      <c r="AL46" s="102"/>
      <c r="AM46" s="102"/>
      <c r="AN46" s="102"/>
      <c r="AO46" s="102"/>
      <c r="AP46" s="105"/>
      <c r="AQ46" s="11"/>
      <c r="AR46" s="102"/>
      <c r="AS46" s="102"/>
      <c r="AT46" s="136"/>
      <c r="AU46" s="136"/>
      <c r="AW46" s="100"/>
      <c r="AX46" s="100"/>
      <c r="AY46" s="100"/>
    </row>
    <row r="47" spans="2:51" x14ac:dyDescent="0.25">
      <c r="B47" s="115" t="s">
        <v>145</v>
      </c>
      <c r="C47" s="114"/>
      <c r="D47" s="114"/>
      <c r="E47" s="114"/>
      <c r="F47" s="114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3"/>
      <c r="R47" s="82"/>
      <c r="S47" s="82"/>
      <c r="T47" s="82"/>
      <c r="U47" s="105"/>
      <c r="V47" s="105"/>
      <c r="W47" s="105"/>
      <c r="X47" s="105"/>
      <c r="Y47" s="105"/>
      <c r="Z47" s="105"/>
      <c r="AA47" s="105"/>
      <c r="AB47" s="105"/>
      <c r="AC47" s="105"/>
      <c r="AK47" s="19"/>
      <c r="AL47" s="102"/>
      <c r="AM47" s="102"/>
      <c r="AN47" s="102"/>
      <c r="AO47" s="102"/>
      <c r="AP47" s="105"/>
      <c r="AQ47" s="11"/>
      <c r="AR47" s="102"/>
      <c r="AS47" s="102"/>
      <c r="AT47" s="136"/>
      <c r="AU47" s="136"/>
      <c r="AW47" s="100"/>
      <c r="AX47" s="100"/>
      <c r="AY47" s="100"/>
    </row>
    <row r="48" spans="2:51" x14ac:dyDescent="0.25">
      <c r="B48" s="115" t="s">
        <v>142</v>
      </c>
      <c r="C48" s="109"/>
      <c r="D48" s="114"/>
      <c r="E48" s="114"/>
      <c r="F48" s="114"/>
      <c r="G48" s="109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3"/>
      <c r="S48" s="82"/>
      <c r="T48" s="82"/>
      <c r="U48" s="82"/>
      <c r="V48" s="105"/>
      <c r="W48" s="105"/>
      <c r="X48" s="105"/>
      <c r="Y48" s="105"/>
      <c r="Z48" s="105"/>
      <c r="AA48" s="105"/>
      <c r="AB48" s="105"/>
      <c r="AC48" s="105"/>
      <c r="AD48" s="105"/>
      <c r="AL48" s="19"/>
      <c r="AM48" s="102"/>
      <c r="AN48" s="102"/>
      <c r="AO48" s="102"/>
      <c r="AP48" s="102"/>
      <c r="AQ48" s="105"/>
      <c r="AR48" s="11"/>
      <c r="AS48" s="102"/>
      <c r="AU48" s="136"/>
      <c r="AV48" s="136"/>
      <c r="AX48" s="100"/>
      <c r="AY48" s="100"/>
    </row>
    <row r="49" spans="2:51" x14ac:dyDescent="0.25">
      <c r="B49" s="115" t="s">
        <v>143</v>
      </c>
      <c r="C49" s="114"/>
      <c r="D49" s="114"/>
      <c r="E49" s="114"/>
      <c r="F49" s="114"/>
      <c r="G49" s="114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77"/>
      <c r="S49" s="112"/>
      <c r="T49" s="112"/>
      <c r="U49" s="112"/>
      <c r="V49" s="105"/>
      <c r="W49" s="105"/>
      <c r="X49" s="105"/>
      <c r="Y49" s="105"/>
      <c r="Z49" s="105"/>
      <c r="AA49" s="105"/>
      <c r="AB49" s="105"/>
      <c r="AC49" s="105"/>
      <c r="AD49" s="105"/>
      <c r="AL49" s="106"/>
      <c r="AM49" s="106"/>
      <c r="AN49" s="106"/>
      <c r="AO49" s="106"/>
      <c r="AP49" s="106"/>
      <c r="AQ49" s="106"/>
      <c r="AR49" s="107"/>
      <c r="AS49" s="102"/>
      <c r="AU49" s="104"/>
      <c r="AV49" s="100"/>
      <c r="AW49" s="100"/>
      <c r="AX49" s="100"/>
      <c r="AY49" s="100"/>
    </row>
    <row r="50" spans="2:51" x14ac:dyDescent="0.25">
      <c r="B50" s="84" t="s">
        <v>152</v>
      </c>
      <c r="C50" s="109"/>
      <c r="D50" s="109"/>
      <c r="E50" s="109"/>
      <c r="F50" s="109"/>
      <c r="G50" s="109"/>
      <c r="H50" s="124"/>
      <c r="I50" s="110"/>
      <c r="J50" s="110"/>
      <c r="K50" s="110"/>
      <c r="L50" s="110"/>
      <c r="M50" s="110"/>
      <c r="N50" s="110"/>
      <c r="O50" s="110"/>
      <c r="P50" s="110"/>
      <c r="Q50" s="110"/>
      <c r="R50" s="113"/>
      <c r="S50" s="112"/>
      <c r="T50" s="112"/>
      <c r="U50" s="112"/>
      <c r="V50" s="105"/>
      <c r="W50" s="105"/>
      <c r="X50" s="105"/>
      <c r="Y50" s="105"/>
      <c r="Z50" s="105"/>
      <c r="AA50" s="105"/>
      <c r="AB50" s="105"/>
      <c r="AC50" s="105"/>
      <c r="AD50" s="105"/>
      <c r="AL50" s="106"/>
      <c r="AM50" s="106"/>
      <c r="AN50" s="106"/>
      <c r="AO50" s="106"/>
      <c r="AP50" s="106"/>
      <c r="AQ50" s="106"/>
      <c r="AR50" s="107"/>
      <c r="AS50" s="102"/>
      <c r="AU50" s="104"/>
      <c r="AV50" s="100"/>
      <c r="AW50" s="100"/>
      <c r="AX50" s="100"/>
      <c r="AY50" s="100"/>
    </row>
    <row r="51" spans="2:51" x14ac:dyDescent="0.25">
      <c r="B51" s="161" t="s">
        <v>200</v>
      </c>
      <c r="C51" s="178"/>
      <c r="D51" s="178"/>
      <c r="E51" s="178"/>
      <c r="F51" s="109"/>
      <c r="G51" s="109"/>
      <c r="H51" s="124"/>
      <c r="I51" s="110"/>
      <c r="J51" s="110"/>
      <c r="K51" s="110"/>
      <c r="L51" s="110"/>
      <c r="M51" s="110"/>
      <c r="N51" s="110"/>
      <c r="O51" s="110"/>
      <c r="P51" s="110"/>
      <c r="Q51" s="110"/>
      <c r="R51" s="113"/>
      <c r="S51" s="113"/>
      <c r="T51" s="112"/>
      <c r="U51" s="112"/>
      <c r="V51" s="105"/>
      <c r="W51" s="105"/>
      <c r="X51" s="105"/>
      <c r="Y51" s="105"/>
      <c r="Z51" s="105"/>
      <c r="AA51" s="105"/>
      <c r="AB51" s="105"/>
      <c r="AC51" s="105"/>
      <c r="AD51" s="105"/>
      <c r="AL51" s="106"/>
      <c r="AM51" s="106"/>
      <c r="AN51" s="106"/>
      <c r="AO51" s="106"/>
      <c r="AP51" s="106"/>
      <c r="AQ51" s="106"/>
      <c r="AR51" s="107"/>
      <c r="AS51" s="102"/>
      <c r="AU51" s="104"/>
      <c r="AV51" s="100"/>
      <c r="AW51" s="100"/>
      <c r="AX51" s="100"/>
      <c r="AY51" s="100"/>
    </row>
    <row r="52" spans="2:51" x14ac:dyDescent="0.25">
      <c r="B52" s="115" t="s">
        <v>146</v>
      </c>
      <c r="C52" s="109"/>
      <c r="D52" s="109"/>
      <c r="E52" s="109"/>
      <c r="F52" s="109"/>
      <c r="G52" s="109"/>
      <c r="H52" s="124"/>
      <c r="I52" s="110"/>
      <c r="J52" s="110"/>
      <c r="K52" s="110"/>
      <c r="L52" s="110"/>
      <c r="M52" s="110"/>
      <c r="N52" s="110"/>
      <c r="O52" s="110"/>
      <c r="P52" s="110"/>
      <c r="Q52" s="110"/>
      <c r="R52" s="113"/>
      <c r="S52" s="113"/>
      <c r="T52" s="112"/>
      <c r="U52" s="112"/>
      <c r="V52" s="105"/>
      <c r="W52" s="105"/>
      <c r="X52" s="105"/>
      <c r="Y52" s="105"/>
      <c r="Z52" s="105"/>
      <c r="AA52" s="105"/>
      <c r="AB52" s="105"/>
      <c r="AC52" s="105"/>
      <c r="AD52" s="105"/>
      <c r="AL52" s="106"/>
      <c r="AM52" s="106"/>
      <c r="AN52" s="106"/>
      <c r="AO52" s="106"/>
      <c r="AP52" s="106"/>
      <c r="AQ52" s="106"/>
      <c r="AR52" s="107"/>
      <c r="AS52" s="102"/>
      <c r="AU52" s="104"/>
      <c r="AV52" s="100"/>
      <c r="AW52" s="100"/>
      <c r="AX52" s="100"/>
      <c r="AY52" s="100"/>
    </row>
    <row r="53" spans="2:51" x14ac:dyDescent="0.25">
      <c r="B53" s="84" t="s">
        <v>170</v>
      </c>
      <c r="C53" s="109"/>
      <c r="D53" s="109"/>
      <c r="E53" s="109"/>
      <c r="F53" s="109"/>
      <c r="G53" s="109"/>
      <c r="H53" s="124"/>
      <c r="I53" s="110"/>
      <c r="J53" s="110"/>
      <c r="K53" s="110"/>
      <c r="L53" s="110"/>
      <c r="M53" s="110"/>
      <c r="N53" s="110"/>
      <c r="O53" s="110"/>
      <c r="P53" s="110"/>
      <c r="Q53" s="110"/>
      <c r="R53" s="113"/>
      <c r="S53" s="113"/>
      <c r="T53" s="112"/>
      <c r="U53" s="112"/>
      <c r="V53" s="105"/>
      <c r="W53" s="105"/>
      <c r="X53" s="105"/>
      <c r="Y53" s="105"/>
      <c r="Z53" s="105"/>
      <c r="AA53" s="105"/>
      <c r="AB53" s="105"/>
      <c r="AC53" s="105"/>
      <c r="AD53" s="105"/>
      <c r="AL53" s="106"/>
      <c r="AM53" s="106"/>
      <c r="AN53" s="106"/>
      <c r="AO53" s="106"/>
      <c r="AP53" s="106"/>
      <c r="AQ53" s="106"/>
      <c r="AR53" s="107"/>
      <c r="AS53" s="102"/>
      <c r="AU53" s="104"/>
      <c r="AV53" s="100"/>
      <c r="AW53" s="100"/>
      <c r="AX53" s="100"/>
      <c r="AY53" s="100"/>
    </row>
    <row r="54" spans="2:51" x14ac:dyDescent="0.25">
      <c r="B54" s="84" t="s">
        <v>192</v>
      </c>
      <c r="C54" s="109"/>
      <c r="D54" s="109"/>
      <c r="E54" s="109"/>
      <c r="F54" s="109"/>
      <c r="G54" s="109"/>
      <c r="H54" s="124"/>
      <c r="I54" s="110"/>
      <c r="J54" s="110"/>
      <c r="K54" s="110"/>
      <c r="L54" s="110"/>
      <c r="M54" s="110"/>
      <c r="N54" s="110"/>
      <c r="O54" s="110"/>
      <c r="P54" s="110"/>
      <c r="Q54" s="110"/>
      <c r="R54" s="113"/>
      <c r="S54" s="113"/>
      <c r="T54" s="112"/>
      <c r="U54" s="112"/>
      <c r="V54" s="105"/>
      <c r="W54" s="105"/>
      <c r="X54" s="105"/>
      <c r="Y54" s="105"/>
      <c r="Z54" s="105"/>
      <c r="AA54" s="105"/>
      <c r="AB54" s="105"/>
      <c r="AC54" s="105"/>
      <c r="AD54" s="105"/>
      <c r="AL54" s="106"/>
      <c r="AM54" s="106"/>
      <c r="AN54" s="106"/>
      <c r="AO54" s="106"/>
      <c r="AP54" s="106"/>
      <c r="AQ54" s="106"/>
      <c r="AR54" s="107"/>
      <c r="AS54" s="102"/>
      <c r="AU54" s="104"/>
      <c r="AV54" s="100"/>
      <c r="AW54" s="100"/>
      <c r="AX54" s="100"/>
      <c r="AY54" s="100"/>
    </row>
    <row r="55" spans="2:51" x14ac:dyDescent="0.25">
      <c r="B55" s="84" t="s">
        <v>195</v>
      </c>
      <c r="C55" s="109"/>
      <c r="D55" s="109"/>
      <c r="E55" s="109"/>
      <c r="F55" s="109"/>
      <c r="G55" s="109"/>
      <c r="H55" s="124"/>
      <c r="I55" s="110"/>
      <c r="J55" s="110"/>
      <c r="K55" s="110"/>
      <c r="L55" s="110"/>
      <c r="M55" s="110"/>
      <c r="N55" s="110"/>
      <c r="O55" s="110"/>
      <c r="P55" s="110"/>
      <c r="Q55" s="110"/>
      <c r="R55" s="113"/>
      <c r="S55" s="113"/>
      <c r="T55" s="112"/>
      <c r="U55" s="112"/>
      <c r="V55" s="105"/>
      <c r="W55" s="105"/>
      <c r="X55" s="105"/>
      <c r="Y55" s="105"/>
      <c r="Z55" s="105"/>
      <c r="AA55" s="105"/>
      <c r="AB55" s="105"/>
      <c r="AC55" s="105"/>
      <c r="AD55" s="105"/>
      <c r="AL55" s="106"/>
      <c r="AM55" s="106"/>
      <c r="AN55" s="106"/>
      <c r="AO55" s="106"/>
      <c r="AP55" s="106"/>
      <c r="AQ55" s="106"/>
      <c r="AR55" s="107"/>
      <c r="AS55" s="102"/>
      <c r="AU55" s="104"/>
      <c r="AV55" s="100"/>
      <c r="AW55" s="100"/>
      <c r="AX55" s="100"/>
      <c r="AY55" s="100"/>
    </row>
    <row r="56" spans="2:51" x14ac:dyDescent="0.25">
      <c r="B56" s="84" t="s">
        <v>196</v>
      </c>
      <c r="C56" s="109"/>
      <c r="D56" s="109"/>
      <c r="E56" s="109"/>
      <c r="F56" s="109"/>
      <c r="G56" s="109"/>
      <c r="H56" s="124"/>
      <c r="I56" s="110"/>
      <c r="J56" s="110"/>
      <c r="K56" s="110"/>
      <c r="L56" s="110"/>
      <c r="M56" s="110"/>
      <c r="N56" s="110"/>
      <c r="O56" s="110"/>
      <c r="P56" s="110"/>
      <c r="Q56" s="110"/>
      <c r="R56" s="113"/>
      <c r="S56" s="113"/>
      <c r="T56" s="112"/>
      <c r="U56" s="112"/>
      <c r="V56" s="105"/>
      <c r="W56" s="105"/>
      <c r="X56" s="105"/>
      <c r="Y56" s="105"/>
      <c r="Z56" s="105"/>
      <c r="AA56" s="105"/>
      <c r="AB56" s="105"/>
      <c r="AC56" s="105"/>
      <c r="AD56" s="105"/>
      <c r="AL56" s="106"/>
      <c r="AM56" s="106"/>
      <c r="AN56" s="106"/>
      <c r="AO56" s="106"/>
      <c r="AP56" s="106"/>
      <c r="AQ56" s="106"/>
      <c r="AR56" s="107"/>
      <c r="AS56" s="102"/>
      <c r="AU56" s="104"/>
      <c r="AV56" s="100"/>
      <c r="AW56" s="100"/>
      <c r="AX56" s="100"/>
      <c r="AY56" s="100"/>
    </row>
    <row r="57" spans="2:51" x14ac:dyDescent="0.25">
      <c r="B57" s="84" t="s">
        <v>197</v>
      </c>
      <c r="C57" s="114"/>
      <c r="D57" s="114"/>
      <c r="E57" s="114"/>
      <c r="F57" s="114"/>
      <c r="G57" s="114"/>
      <c r="H57" s="147"/>
      <c r="I57" s="148"/>
      <c r="J57" s="148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C58" s="147"/>
      <c r="D58" s="147"/>
      <c r="E58" s="146"/>
      <c r="F58" s="146"/>
      <c r="G58" s="146"/>
      <c r="H58" s="147"/>
      <c r="I58" s="148"/>
      <c r="J58" s="148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84"/>
      <c r="C59" s="147"/>
      <c r="D59" s="147"/>
      <c r="E59" s="146"/>
      <c r="F59" s="146"/>
      <c r="G59" s="146"/>
      <c r="H59" s="147"/>
      <c r="I59" s="148"/>
      <c r="J59" s="148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84"/>
      <c r="C60" s="147"/>
      <c r="D60" s="147"/>
      <c r="E60" s="146"/>
      <c r="F60" s="146"/>
      <c r="G60" s="146"/>
      <c r="H60" s="147"/>
      <c r="I60" s="148"/>
      <c r="J60" s="148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84"/>
      <c r="C61" s="147"/>
      <c r="D61" s="147"/>
      <c r="E61" s="146"/>
      <c r="F61" s="146"/>
      <c r="G61" s="146"/>
      <c r="H61" s="147"/>
      <c r="I61" s="148"/>
      <c r="J61" s="148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84"/>
      <c r="C62" s="147"/>
      <c r="D62" s="147"/>
      <c r="E62" s="146"/>
      <c r="F62" s="146"/>
      <c r="G62" s="146"/>
      <c r="H62" s="147"/>
      <c r="I62" s="148"/>
      <c r="J62" s="148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88"/>
      <c r="C63" s="147"/>
      <c r="D63" s="147"/>
      <c r="E63" s="146"/>
      <c r="F63" s="146"/>
      <c r="G63" s="146"/>
      <c r="H63" s="147"/>
      <c r="I63" s="148"/>
      <c r="J63" s="148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108"/>
      <c r="C64" s="109"/>
      <c r="D64" s="109"/>
      <c r="E64" s="109"/>
      <c r="F64" s="109"/>
      <c r="G64" s="109"/>
      <c r="H64" s="109"/>
      <c r="I64" s="124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88"/>
      <c r="C65" s="109"/>
      <c r="D65" s="109"/>
      <c r="E65" s="109"/>
      <c r="F65" s="109"/>
      <c r="G65" s="109"/>
      <c r="H65" s="109"/>
      <c r="I65" s="124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8"/>
      <c r="C66" s="109"/>
      <c r="D66" s="109"/>
      <c r="E66" s="114"/>
      <c r="F66" s="114"/>
      <c r="G66" s="114"/>
      <c r="H66" s="109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88"/>
      <c r="C67" s="109"/>
      <c r="D67" s="109"/>
      <c r="E67" s="114"/>
      <c r="F67" s="114"/>
      <c r="G67" s="114"/>
      <c r="H67" s="109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4"/>
      <c r="C68" s="109"/>
      <c r="D68" s="109"/>
      <c r="E68" s="114"/>
      <c r="F68" s="114"/>
      <c r="G68" s="114"/>
      <c r="H68" s="109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3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88"/>
      <c r="C69" s="109"/>
      <c r="D69" s="109"/>
      <c r="E69" s="114"/>
      <c r="F69" s="114"/>
      <c r="G69" s="114"/>
      <c r="H69" s="109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3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88"/>
      <c r="C70" s="109"/>
      <c r="D70" s="109"/>
      <c r="E70" s="114"/>
      <c r="F70" s="114"/>
      <c r="G70" s="114"/>
      <c r="H70" s="109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3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115"/>
      <c r="C71" s="111"/>
      <c r="D71" s="109"/>
      <c r="E71" s="87"/>
      <c r="F71" s="109"/>
      <c r="G71" s="109"/>
      <c r="H71" s="109"/>
      <c r="I71" s="109"/>
      <c r="J71" s="110"/>
      <c r="K71" s="110"/>
      <c r="L71" s="110"/>
      <c r="M71" s="110"/>
      <c r="N71" s="110"/>
      <c r="O71" s="110"/>
      <c r="P71" s="110"/>
      <c r="Q71" s="110"/>
      <c r="R71" s="110"/>
      <c r="S71" s="113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4"/>
      <c r="C72" s="109"/>
      <c r="D72" s="109"/>
      <c r="E72" s="109"/>
      <c r="F72" s="109"/>
      <c r="G72" s="109"/>
      <c r="H72" s="109"/>
      <c r="I72" s="124"/>
      <c r="J72" s="110"/>
      <c r="K72" s="110"/>
      <c r="L72" s="110"/>
      <c r="M72" s="110"/>
      <c r="N72" s="110"/>
      <c r="O72" s="110"/>
      <c r="P72" s="110"/>
      <c r="Q72" s="110"/>
      <c r="R72" s="110"/>
      <c r="S72" s="113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09"/>
      <c r="D73" s="109"/>
      <c r="E73" s="109"/>
      <c r="F73" s="109"/>
      <c r="G73" s="109"/>
      <c r="H73" s="109"/>
      <c r="I73" s="124"/>
      <c r="J73" s="110"/>
      <c r="K73" s="110"/>
      <c r="L73" s="110"/>
      <c r="M73" s="110"/>
      <c r="N73" s="110"/>
      <c r="O73" s="110"/>
      <c r="P73" s="110"/>
      <c r="Q73" s="110"/>
      <c r="R73" s="110"/>
      <c r="S73" s="113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11"/>
      <c r="D74" s="109"/>
      <c r="E74" s="109"/>
      <c r="F74" s="109"/>
      <c r="G74" s="109"/>
      <c r="H74" s="109"/>
      <c r="I74" s="109"/>
      <c r="J74" s="110"/>
      <c r="K74" s="110"/>
      <c r="L74" s="110"/>
      <c r="M74" s="110"/>
      <c r="N74" s="110"/>
      <c r="O74" s="110"/>
      <c r="P74" s="110"/>
      <c r="Q74" s="110"/>
      <c r="R74" s="110"/>
      <c r="S74" s="113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11"/>
      <c r="D75" s="109"/>
      <c r="E75" s="87"/>
      <c r="F75" s="109"/>
      <c r="G75" s="109"/>
      <c r="H75" s="109"/>
      <c r="I75" s="109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2"/>
      <c r="U75" s="112"/>
      <c r="V75" s="112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09"/>
      <c r="D76" s="109"/>
      <c r="E76" s="109"/>
      <c r="F76" s="109"/>
      <c r="G76" s="87"/>
      <c r="H76" s="87"/>
      <c r="I76" s="124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2"/>
      <c r="U76" s="112"/>
      <c r="V76" s="112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09"/>
      <c r="D77" s="109"/>
      <c r="E77" s="109"/>
      <c r="F77" s="109"/>
      <c r="G77" s="87"/>
      <c r="H77" s="87"/>
      <c r="I77" s="116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2"/>
      <c r="U77" s="112"/>
      <c r="V77" s="112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15"/>
      <c r="D78" s="109"/>
      <c r="E78" s="87"/>
      <c r="F78" s="109"/>
      <c r="G78" s="109"/>
      <c r="H78" s="109"/>
      <c r="I78" s="109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2"/>
      <c r="U78" s="112"/>
      <c r="V78" s="112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11"/>
      <c r="D79" s="109"/>
      <c r="E79" s="109"/>
      <c r="F79" s="109"/>
      <c r="G79" s="109"/>
      <c r="H79" s="109"/>
      <c r="I79" s="109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2"/>
      <c r="U79" s="112"/>
      <c r="V79" s="112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11"/>
      <c r="D80" s="109"/>
      <c r="E80" s="87"/>
      <c r="F80" s="109"/>
      <c r="G80" s="109"/>
      <c r="H80" s="109"/>
      <c r="I80" s="109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2"/>
      <c r="U80" s="112"/>
      <c r="V80" s="112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2:51" x14ac:dyDescent="0.25">
      <c r="B81" s="88"/>
      <c r="C81" s="109"/>
      <c r="D81" s="109"/>
      <c r="E81" s="109"/>
      <c r="F81" s="109"/>
      <c r="G81" s="87"/>
      <c r="H81" s="87"/>
      <c r="I81" s="124"/>
      <c r="J81" s="110"/>
      <c r="K81" s="110"/>
      <c r="L81" s="110"/>
      <c r="M81" s="110"/>
      <c r="N81" s="110"/>
      <c r="O81" s="110"/>
      <c r="P81" s="110"/>
      <c r="Q81" s="110"/>
      <c r="R81" s="110"/>
      <c r="S81" s="113"/>
      <c r="T81" s="112"/>
      <c r="U81" s="112"/>
      <c r="V81" s="112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2:51" x14ac:dyDescent="0.25">
      <c r="B82" s="88"/>
      <c r="C82" s="109"/>
      <c r="D82" s="109"/>
      <c r="E82" s="109"/>
      <c r="F82" s="109"/>
      <c r="G82" s="87"/>
      <c r="H82" s="87"/>
      <c r="I82" s="116"/>
      <c r="J82" s="110"/>
      <c r="K82" s="110"/>
      <c r="L82" s="110"/>
      <c r="M82" s="110"/>
      <c r="N82" s="110"/>
      <c r="O82" s="110"/>
      <c r="P82" s="110"/>
      <c r="Q82" s="110"/>
      <c r="R82" s="110"/>
      <c r="S82" s="113"/>
      <c r="T82" s="113"/>
      <c r="U82" s="113"/>
      <c r="V82" s="113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2:51" x14ac:dyDescent="0.25">
      <c r="B83" s="88"/>
      <c r="C83" s="115"/>
      <c r="D83" s="109"/>
      <c r="E83" s="87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113"/>
      <c r="V83" s="113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2:51" x14ac:dyDescent="0.25">
      <c r="B84" s="88"/>
      <c r="C84" s="115"/>
      <c r="D84" s="109"/>
      <c r="E84" s="87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10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2:51" x14ac:dyDescent="0.25">
      <c r="B85" s="88"/>
      <c r="C85" s="115"/>
      <c r="D85" s="109"/>
      <c r="E85" s="87"/>
      <c r="F85" s="109"/>
      <c r="G85" s="109"/>
      <c r="H85" s="109"/>
      <c r="I85" s="109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3"/>
      <c r="U85" s="77"/>
      <c r="V85" s="77"/>
      <c r="W85" s="105"/>
      <c r="X85" s="105"/>
      <c r="Y85" s="105"/>
      <c r="Z85" s="105"/>
      <c r="AA85" s="105"/>
      <c r="AB85" s="105"/>
      <c r="AC85" s="105"/>
      <c r="AD85" s="105"/>
      <c r="AE85" s="105"/>
      <c r="AM85" s="106"/>
      <c r="AN85" s="106"/>
      <c r="AO85" s="106"/>
      <c r="AP85" s="106"/>
      <c r="AQ85" s="106"/>
      <c r="AR85" s="106"/>
      <c r="AS85" s="107"/>
      <c r="AV85" s="104"/>
      <c r="AW85" s="100"/>
      <c r="AX85" s="100"/>
      <c r="AY85" s="100"/>
    </row>
    <row r="86" spans="2:51" x14ac:dyDescent="0.25">
      <c r="B86" s="88"/>
      <c r="C86" s="111"/>
      <c r="D86" s="109"/>
      <c r="E86" s="87"/>
      <c r="F86" s="109"/>
      <c r="G86" s="109"/>
      <c r="H86" s="109"/>
      <c r="I86" s="109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3"/>
      <c r="U86" s="77"/>
      <c r="V86" s="77"/>
      <c r="W86" s="105"/>
      <c r="X86" s="105"/>
      <c r="Y86" s="105"/>
      <c r="Z86" s="105"/>
      <c r="AA86" s="105"/>
      <c r="AB86" s="105"/>
      <c r="AC86" s="105"/>
      <c r="AD86" s="105"/>
      <c r="AE86" s="105"/>
      <c r="AM86" s="106"/>
      <c r="AN86" s="106"/>
      <c r="AO86" s="106"/>
      <c r="AP86" s="106"/>
      <c r="AQ86" s="106"/>
      <c r="AR86" s="106"/>
      <c r="AS86" s="107"/>
      <c r="AV86" s="104"/>
      <c r="AW86" s="100"/>
      <c r="AX86" s="100"/>
      <c r="AY86" s="100"/>
    </row>
    <row r="87" spans="2:51" x14ac:dyDescent="0.25">
      <c r="B87" s="88"/>
      <c r="C87" s="111"/>
      <c r="D87" s="109"/>
      <c r="E87" s="109"/>
      <c r="F87" s="109"/>
      <c r="G87" s="109"/>
      <c r="H87" s="109"/>
      <c r="I87" s="109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3"/>
      <c r="U87" s="77"/>
      <c r="V87" s="77"/>
      <c r="W87" s="105"/>
      <c r="X87" s="105"/>
      <c r="Y87" s="105"/>
      <c r="Z87" s="105"/>
      <c r="AA87" s="105"/>
      <c r="AB87" s="105"/>
      <c r="AC87" s="105"/>
      <c r="AD87" s="105"/>
      <c r="AE87" s="105"/>
      <c r="AM87" s="106"/>
      <c r="AN87" s="106"/>
      <c r="AO87" s="106"/>
      <c r="AP87" s="106"/>
      <c r="AQ87" s="106"/>
      <c r="AR87" s="106"/>
      <c r="AS87" s="107"/>
      <c r="AV87" s="104"/>
      <c r="AW87" s="100"/>
      <c r="AX87" s="100"/>
      <c r="AY87" s="100"/>
    </row>
    <row r="88" spans="2:51" x14ac:dyDescent="0.25">
      <c r="B88" s="88"/>
      <c r="C88" s="111"/>
      <c r="D88" s="109"/>
      <c r="E88" s="109"/>
      <c r="F88" s="109"/>
      <c r="G88" s="109"/>
      <c r="H88" s="109"/>
      <c r="I88" s="109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3"/>
      <c r="U88" s="77"/>
      <c r="V88" s="77"/>
      <c r="W88" s="105"/>
      <c r="X88" s="105"/>
      <c r="Y88" s="105"/>
      <c r="Z88" s="10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2:51" x14ac:dyDescent="0.25">
      <c r="B89" s="88"/>
      <c r="C89" s="111"/>
      <c r="D89" s="109"/>
      <c r="E89" s="87"/>
      <c r="F89" s="109"/>
      <c r="G89" s="109"/>
      <c r="H89" s="109"/>
      <c r="I89" s="109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3"/>
      <c r="U89" s="77"/>
      <c r="V89" s="77"/>
      <c r="W89" s="105"/>
      <c r="X89" s="105"/>
      <c r="Y89" s="105"/>
      <c r="Z89" s="105"/>
      <c r="AA89" s="105"/>
      <c r="AB89" s="105"/>
      <c r="AC89" s="105"/>
      <c r="AD89" s="105"/>
      <c r="AE89" s="105"/>
      <c r="AM89" s="106"/>
      <c r="AN89" s="106"/>
      <c r="AO89" s="106"/>
      <c r="AP89" s="106"/>
      <c r="AQ89" s="106"/>
      <c r="AR89" s="106"/>
      <c r="AS89" s="107"/>
      <c r="AV89" s="104"/>
      <c r="AW89" s="100"/>
      <c r="AX89" s="100"/>
      <c r="AY89" s="100"/>
    </row>
    <row r="90" spans="2:51" x14ac:dyDescent="0.25">
      <c r="B90" s="125"/>
      <c r="C90" s="111"/>
      <c r="D90" s="109"/>
      <c r="E90" s="109"/>
      <c r="F90" s="109"/>
      <c r="G90" s="109"/>
      <c r="H90" s="109"/>
      <c r="I90" s="109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3"/>
      <c r="U90" s="77"/>
      <c r="V90" s="77"/>
      <c r="W90" s="105"/>
      <c r="X90" s="105"/>
      <c r="Y90" s="105"/>
      <c r="Z90" s="105"/>
      <c r="AA90" s="105"/>
      <c r="AB90" s="105"/>
      <c r="AC90" s="105"/>
      <c r="AD90" s="105"/>
      <c r="AE90" s="105"/>
      <c r="AM90" s="106"/>
      <c r="AN90" s="106"/>
      <c r="AO90" s="106"/>
      <c r="AP90" s="106"/>
      <c r="AQ90" s="106"/>
      <c r="AR90" s="106"/>
      <c r="AS90" s="107"/>
      <c r="AV90" s="104"/>
      <c r="AW90" s="100"/>
      <c r="AX90" s="100"/>
      <c r="AY90" s="100"/>
    </row>
    <row r="91" spans="2:51" x14ac:dyDescent="0.25">
      <c r="B91" s="125"/>
      <c r="C91" s="108"/>
      <c r="D91" s="109"/>
      <c r="E91" s="109"/>
      <c r="F91" s="109"/>
      <c r="G91" s="109"/>
      <c r="H91" s="109"/>
      <c r="I91" s="109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3"/>
      <c r="U91" s="77"/>
      <c r="V91" s="77"/>
      <c r="W91" s="105"/>
      <c r="X91" s="105"/>
      <c r="Y91" s="105"/>
      <c r="Z91" s="85"/>
      <c r="AA91" s="105"/>
      <c r="AB91" s="105"/>
      <c r="AC91" s="105"/>
      <c r="AD91" s="105"/>
      <c r="AE91" s="105"/>
      <c r="AM91" s="106"/>
      <c r="AN91" s="106"/>
      <c r="AO91" s="106"/>
      <c r="AP91" s="106"/>
      <c r="AQ91" s="106"/>
      <c r="AR91" s="106"/>
      <c r="AS91" s="107"/>
      <c r="AV91" s="104"/>
      <c r="AW91" s="100"/>
      <c r="AX91" s="100"/>
      <c r="AY91" s="100"/>
    </row>
    <row r="92" spans="2:51" x14ac:dyDescent="0.25">
      <c r="B92" s="128"/>
      <c r="C92" s="108"/>
      <c r="D92" s="87"/>
      <c r="E92" s="109"/>
      <c r="F92" s="109"/>
      <c r="G92" s="109"/>
      <c r="H92" s="109"/>
      <c r="I92" s="87"/>
      <c r="J92" s="110"/>
      <c r="K92" s="110"/>
      <c r="L92" s="110"/>
      <c r="M92" s="110"/>
      <c r="N92" s="110"/>
      <c r="O92" s="110"/>
      <c r="P92" s="110"/>
      <c r="Q92" s="110"/>
      <c r="R92" s="110"/>
      <c r="S92" s="85"/>
      <c r="T92" s="85"/>
      <c r="U92" s="85"/>
      <c r="V92" s="85"/>
      <c r="W92" s="85"/>
      <c r="X92" s="85"/>
      <c r="Y92" s="85"/>
      <c r="Z92" s="78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104"/>
      <c r="AW92" s="100"/>
      <c r="AX92" s="100"/>
      <c r="AY92" s="100"/>
    </row>
    <row r="93" spans="2:51" x14ac:dyDescent="0.25">
      <c r="B93" s="128"/>
      <c r="C93" s="115"/>
      <c r="D93" s="87"/>
      <c r="E93" s="109"/>
      <c r="F93" s="109"/>
      <c r="G93" s="109"/>
      <c r="H93" s="109"/>
      <c r="I93" s="87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78"/>
      <c r="X93" s="78"/>
      <c r="Y93" s="78"/>
      <c r="Z93" s="105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78"/>
      <c r="AP93" s="78"/>
      <c r="AQ93" s="78"/>
      <c r="AR93" s="78"/>
      <c r="AS93" s="78"/>
      <c r="AT93" s="78"/>
      <c r="AU93" s="78"/>
      <c r="AV93" s="104"/>
      <c r="AW93" s="100"/>
      <c r="AX93" s="100"/>
      <c r="AY93" s="100"/>
    </row>
    <row r="94" spans="2:51" x14ac:dyDescent="0.25">
      <c r="B94" s="128"/>
      <c r="C94" s="115"/>
      <c r="D94" s="109"/>
      <c r="E94" s="87"/>
      <c r="F94" s="109"/>
      <c r="G94" s="109"/>
      <c r="H94" s="109"/>
      <c r="I94" s="109"/>
      <c r="J94" s="85"/>
      <c r="K94" s="85"/>
      <c r="L94" s="85"/>
      <c r="M94" s="85"/>
      <c r="N94" s="85"/>
      <c r="O94" s="85"/>
      <c r="P94" s="85"/>
      <c r="Q94" s="85"/>
      <c r="R94" s="85"/>
      <c r="S94" s="110"/>
      <c r="T94" s="113"/>
      <c r="U94" s="77"/>
      <c r="V94" s="77"/>
      <c r="W94" s="105"/>
      <c r="X94" s="105"/>
      <c r="Y94" s="105"/>
      <c r="Z94" s="105"/>
      <c r="AA94" s="105"/>
      <c r="AB94" s="105"/>
      <c r="AC94" s="105"/>
      <c r="AD94" s="105"/>
      <c r="AE94" s="105"/>
      <c r="AM94" s="106"/>
      <c r="AN94" s="106"/>
      <c r="AO94" s="106"/>
      <c r="AP94" s="106"/>
      <c r="AQ94" s="106"/>
      <c r="AR94" s="106"/>
      <c r="AS94" s="107"/>
      <c r="AV94" s="104"/>
      <c r="AW94" s="100"/>
      <c r="AX94" s="100"/>
      <c r="AY94" s="100"/>
    </row>
    <row r="95" spans="2:51" x14ac:dyDescent="0.25">
      <c r="B95" s="128"/>
      <c r="C95" s="111"/>
      <c r="D95" s="109"/>
      <c r="E95" s="87"/>
      <c r="F95" s="87"/>
      <c r="G95" s="109"/>
      <c r="H95" s="109"/>
      <c r="I95" s="109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3"/>
      <c r="U95" s="77"/>
      <c r="V95" s="77"/>
      <c r="W95" s="105"/>
      <c r="X95" s="105"/>
      <c r="Y95" s="105"/>
      <c r="Z95" s="105"/>
      <c r="AA95" s="105"/>
      <c r="AB95" s="105"/>
      <c r="AC95" s="105"/>
      <c r="AD95" s="105"/>
      <c r="AE95" s="105"/>
      <c r="AM95" s="106"/>
      <c r="AN95" s="106"/>
      <c r="AO95" s="106"/>
      <c r="AP95" s="106"/>
      <c r="AQ95" s="106"/>
      <c r="AR95" s="106"/>
      <c r="AS95" s="107"/>
      <c r="AV95" s="104"/>
      <c r="AW95" s="100"/>
      <c r="AX95" s="100"/>
      <c r="AY95" s="100"/>
    </row>
    <row r="96" spans="2:51" x14ac:dyDescent="0.25">
      <c r="B96" s="78"/>
      <c r="C96" s="111"/>
      <c r="D96" s="109"/>
      <c r="E96" s="109"/>
      <c r="F96" s="87"/>
      <c r="G96" s="87"/>
      <c r="H96" s="87"/>
      <c r="I96" s="109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3"/>
      <c r="U96" s="77"/>
      <c r="V96" s="77"/>
      <c r="W96" s="105"/>
      <c r="X96" s="105"/>
      <c r="Y96" s="105"/>
      <c r="Z96" s="105"/>
      <c r="AA96" s="105"/>
      <c r="AB96" s="105"/>
      <c r="AC96" s="105"/>
      <c r="AD96" s="105"/>
      <c r="AE96" s="105"/>
      <c r="AM96" s="106"/>
      <c r="AN96" s="106"/>
      <c r="AO96" s="106"/>
      <c r="AP96" s="106"/>
      <c r="AQ96" s="106"/>
      <c r="AR96" s="106"/>
      <c r="AS96" s="107"/>
      <c r="AV96" s="104"/>
      <c r="AW96" s="100"/>
      <c r="AX96" s="100"/>
      <c r="AY96" s="130"/>
    </row>
    <row r="97" spans="1:51" x14ac:dyDescent="0.25">
      <c r="B97" s="78"/>
      <c r="C97" s="85"/>
      <c r="D97" s="109"/>
      <c r="E97" s="109"/>
      <c r="F97" s="109"/>
      <c r="G97" s="87"/>
      <c r="H97" s="87"/>
      <c r="I97" s="109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3"/>
      <c r="U97" s="77"/>
      <c r="V97" s="77"/>
      <c r="W97" s="105"/>
      <c r="X97" s="105"/>
      <c r="Y97" s="105"/>
      <c r="Z97" s="105"/>
      <c r="AA97" s="105"/>
      <c r="AB97" s="105"/>
      <c r="AC97" s="105"/>
      <c r="AD97" s="105"/>
      <c r="AE97" s="105"/>
      <c r="AM97" s="106"/>
      <c r="AN97" s="106"/>
      <c r="AO97" s="106"/>
      <c r="AP97" s="106"/>
      <c r="AQ97" s="106"/>
      <c r="AR97" s="106"/>
      <c r="AS97" s="107"/>
      <c r="AV97" s="104"/>
      <c r="AW97" s="100"/>
      <c r="AX97" s="100"/>
      <c r="AY97" s="100"/>
    </row>
    <row r="98" spans="1:51" x14ac:dyDescent="0.25">
      <c r="B98" s="128"/>
      <c r="C98" s="115"/>
      <c r="D98" s="85"/>
      <c r="E98" s="109"/>
      <c r="F98" s="109"/>
      <c r="G98" s="109"/>
      <c r="H98" s="109"/>
      <c r="I98" s="85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3"/>
      <c r="U98" s="77"/>
      <c r="V98" s="77"/>
      <c r="W98" s="105"/>
      <c r="X98" s="105"/>
      <c r="Y98" s="105"/>
      <c r="Z98" s="105"/>
      <c r="AA98" s="105"/>
      <c r="AB98" s="105"/>
      <c r="AC98" s="105"/>
      <c r="AD98" s="105"/>
      <c r="AE98" s="105"/>
      <c r="AM98" s="106"/>
      <c r="AN98" s="106"/>
      <c r="AO98" s="106"/>
      <c r="AP98" s="106"/>
      <c r="AQ98" s="106"/>
      <c r="AR98" s="106"/>
      <c r="AS98" s="107"/>
      <c r="AV98" s="104"/>
      <c r="AW98" s="100"/>
      <c r="AX98" s="100"/>
      <c r="AY98" s="100"/>
    </row>
    <row r="99" spans="1:51" x14ac:dyDescent="0.25">
      <c r="C99" s="131"/>
      <c r="D99" s="78"/>
      <c r="E99" s="126"/>
      <c r="F99" s="126"/>
      <c r="G99" s="126"/>
      <c r="H99" s="126"/>
      <c r="I99" s="78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32"/>
      <c r="U99" s="133"/>
      <c r="V99" s="133"/>
      <c r="W99" s="105"/>
      <c r="X99" s="105"/>
      <c r="Y99" s="105"/>
      <c r="Z99" s="105"/>
      <c r="AA99" s="105"/>
      <c r="AB99" s="105"/>
      <c r="AC99" s="105"/>
      <c r="AD99" s="105"/>
      <c r="AE99" s="105"/>
      <c r="AM99" s="106"/>
      <c r="AN99" s="106"/>
      <c r="AO99" s="106"/>
      <c r="AP99" s="106"/>
      <c r="AQ99" s="106"/>
      <c r="AR99" s="106"/>
      <c r="AS99" s="107"/>
      <c r="AU99" s="100"/>
      <c r="AV99" s="104"/>
      <c r="AW99" s="100"/>
      <c r="AX99" s="100"/>
      <c r="AY99" s="100"/>
    </row>
    <row r="100" spans="1:51" s="130" customFormat="1" x14ac:dyDescent="0.25">
      <c r="B100" s="100"/>
      <c r="C100" s="134"/>
      <c r="D100" s="126"/>
      <c r="E100" s="78"/>
      <c r="F100" s="126"/>
      <c r="G100" s="126"/>
      <c r="H100" s="126"/>
      <c r="I100" s="126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32"/>
      <c r="U100" s="133"/>
      <c r="V100" s="133"/>
      <c r="W100" s="105"/>
      <c r="X100" s="105"/>
      <c r="Y100" s="105"/>
      <c r="Z100" s="105"/>
      <c r="AA100" s="105"/>
      <c r="AB100" s="105"/>
      <c r="AC100" s="105"/>
      <c r="AD100" s="105"/>
      <c r="AE100" s="105"/>
      <c r="AM100" s="106"/>
      <c r="AN100" s="106"/>
      <c r="AO100" s="106"/>
      <c r="AP100" s="106"/>
      <c r="AQ100" s="106"/>
      <c r="AR100" s="106"/>
      <c r="AS100" s="107"/>
      <c r="AT100" s="19"/>
      <c r="AV100" s="104"/>
      <c r="AY100" s="100"/>
    </row>
    <row r="101" spans="1:51" x14ac:dyDescent="0.25">
      <c r="A101" s="105"/>
      <c r="C101" s="129"/>
      <c r="D101" s="126"/>
      <c r="E101" s="78"/>
      <c r="F101" s="78"/>
      <c r="G101" s="126"/>
      <c r="H101" s="126"/>
      <c r="I101" s="106"/>
      <c r="J101" s="106"/>
      <c r="K101" s="106"/>
      <c r="L101" s="106"/>
      <c r="M101" s="106"/>
      <c r="N101" s="106"/>
      <c r="O101" s="107"/>
      <c r="P101" s="102"/>
      <c r="R101" s="104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A102" s="105"/>
      <c r="C102" s="130"/>
      <c r="D102" s="130"/>
      <c r="E102" s="130"/>
      <c r="F102" s="130"/>
      <c r="G102" s="78"/>
      <c r="H102" s="78"/>
      <c r="I102" s="106"/>
      <c r="J102" s="106"/>
      <c r="K102" s="106"/>
      <c r="L102" s="106"/>
      <c r="M102" s="106"/>
      <c r="N102" s="106"/>
      <c r="O102" s="107"/>
      <c r="P102" s="102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A103" s="105"/>
      <c r="C103" s="130"/>
      <c r="D103" s="130"/>
      <c r="E103" s="130"/>
      <c r="F103" s="130"/>
      <c r="G103" s="78"/>
      <c r="H103" s="78"/>
      <c r="I103" s="106"/>
      <c r="J103" s="106"/>
      <c r="K103" s="106"/>
      <c r="L103" s="106"/>
      <c r="M103" s="106"/>
      <c r="N103" s="106"/>
      <c r="O103" s="107"/>
      <c r="P103" s="102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A104" s="105"/>
      <c r="C104" s="130"/>
      <c r="D104" s="130"/>
      <c r="E104" s="130"/>
      <c r="F104" s="130"/>
      <c r="G104" s="130"/>
      <c r="H104" s="130"/>
      <c r="I104" s="106"/>
      <c r="J104" s="106"/>
      <c r="K104" s="106"/>
      <c r="L104" s="106"/>
      <c r="M104" s="106"/>
      <c r="N104" s="106"/>
      <c r="O104" s="107"/>
      <c r="P104" s="102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A105" s="105"/>
      <c r="C105" s="130"/>
      <c r="D105" s="130"/>
      <c r="E105" s="130"/>
      <c r="F105" s="130"/>
      <c r="G105" s="130"/>
      <c r="H105" s="130"/>
      <c r="I105" s="106"/>
      <c r="J105" s="106"/>
      <c r="K105" s="106"/>
      <c r="L105" s="106"/>
      <c r="M105" s="106"/>
      <c r="N105" s="106"/>
      <c r="O105" s="107"/>
      <c r="P105" s="102"/>
      <c r="R105" s="102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A106" s="105"/>
      <c r="C106" s="130"/>
      <c r="D106" s="130"/>
      <c r="E106" s="130"/>
      <c r="F106" s="130"/>
      <c r="G106" s="130"/>
      <c r="H106" s="130"/>
      <c r="I106" s="106"/>
      <c r="J106" s="106"/>
      <c r="K106" s="106"/>
      <c r="L106" s="106"/>
      <c r="M106" s="106"/>
      <c r="N106" s="106"/>
      <c r="O106" s="107"/>
      <c r="P106" s="102"/>
      <c r="R106" s="102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A107" s="105"/>
      <c r="C107" s="130"/>
      <c r="D107" s="130"/>
      <c r="E107" s="130"/>
      <c r="F107" s="130"/>
      <c r="G107" s="130"/>
      <c r="H107" s="130"/>
      <c r="I107" s="106"/>
      <c r="J107" s="106"/>
      <c r="K107" s="106"/>
      <c r="L107" s="106"/>
      <c r="M107" s="106"/>
      <c r="N107" s="106"/>
      <c r="O107" s="107"/>
      <c r="P107" s="102"/>
      <c r="R107" s="78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A108" s="105"/>
      <c r="I108" s="106"/>
      <c r="J108" s="106"/>
      <c r="K108" s="106"/>
      <c r="L108" s="106"/>
      <c r="M108" s="106"/>
      <c r="N108" s="106"/>
      <c r="O108" s="107"/>
      <c r="R108" s="102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R109" s="102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R110" s="102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R111" s="102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R112" s="102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07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07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07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07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07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07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07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Q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1"/>
      <c r="P126" s="102"/>
      <c r="Q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Q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Q128" s="102"/>
      <c r="AS128" s="100"/>
      <c r="AT128" s="100"/>
      <c r="AU128" s="100"/>
      <c r="AV128" s="100"/>
      <c r="AW128" s="100"/>
      <c r="AX128" s="100"/>
      <c r="AY128" s="100"/>
    </row>
    <row r="129" spans="15:51" x14ac:dyDescent="0.25">
      <c r="O129" s="11"/>
      <c r="P129" s="102"/>
      <c r="Q129" s="102"/>
      <c r="R129" s="102"/>
      <c r="S129" s="102"/>
      <c r="AS129" s="100"/>
      <c r="AT129" s="100"/>
      <c r="AU129" s="100"/>
      <c r="AV129" s="100"/>
      <c r="AW129" s="100"/>
      <c r="AX129" s="100"/>
      <c r="AY129" s="100"/>
    </row>
    <row r="130" spans="15:51" x14ac:dyDescent="0.25">
      <c r="O130" s="11"/>
      <c r="P130" s="102"/>
      <c r="Q130" s="102"/>
      <c r="R130" s="102"/>
      <c r="S130" s="102"/>
      <c r="T130" s="102"/>
      <c r="AS130" s="100"/>
      <c r="AT130" s="100"/>
      <c r="AU130" s="100"/>
      <c r="AV130" s="100"/>
      <c r="AW130" s="100"/>
      <c r="AX130" s="100"/>
      <c r="AY130" s="100"/>
    </row>
    <row r="131" spans="15:51" x14ac:dyDescent="0.25">
      <c r="O131" s="11"/>
      <c r="P131" s="102"/>
      <c r="Q131" s="102"/>
      <c r="R131" s="102"/>
      <c r="S131" s="102"/>
      <c r="T131" s="102"/>
      <c r="AS131" s="100"/>
      <c r="AT131" s="100"/>
      <c r="AU131" s="100"/>
      <c r="AV131" s="100"/>
      <c r="AW131" s="100"/>
      <c r="AX131" s="100"/>
      <c r="AY131" s="100"/>
    </row>
    <row r="132" spans="15:51" x14ac:dyDescent="0.25">
      <c r="O132" s="11"/>
      <c r="P132" s="102"/>
      <c r="T132" s="102"/>
      <c r="AS132" s="100"/>
      <c r="AT132" s="100"/>
      <c r="AU132" s="100"/>
      <c r="AV132" s="100"/>
      <c r="AW132" s="100"/>
      <c r="AX132" s="100"/>
      <c r="AY132" s="100"/>
    </row>
    <row r="133" spans="15:51" x14ac:dyDescent="0.25">
      <c r="O133" s="102"/>
      <c r="Q133" s="102"/>
      <c r="R133" s="102"/>
      <c r="S133" s="102"/>
      <c r="AS133" s="100"/>
      <c r="AT133" s="100"/>
      <c r="AU133" s="100"/>
      <c r="AV133" s="100"/>
      <c r="AW133" s="100"/>
      <c r="AX133" s="100"/>
    </row>
    <row r="134" spans="15:51" x14ac:dyDescent="0.25">
      <c r="O134" s="11"/>
      <c r="P134" s="102"/>
      <c r="Q134" s="102"/>
      <c r="R134" s="102"/>
      <c r="S134" s="102"/>
      <c r="T134" s="102"/>
      <c r="AS134" s="100"/>
      <c r="AT134" s="100"/>
      <c r="AU134" s="100"/>
      <c r="AV134" s="100"/>
      <c r="AW134" s="100"/>
      <c r="AX134" s="100"/>
    </row>
    <row r="135" spans="15:51" x14ac:dyDescent="0.25">
      <c r="O135" s="11"/>
      <c r="P135" s="102"/>
      <c r="Q135" s="102"/>
      <c r="R135" s="102"/>
      <c r="S135" s="102"/>
      <c r="T135" s="102"/>
      <c r="U135" s="102"/>
      <c r="AS135" s="100"/>
      <c r="AT135" s="100"/>
      <c r="AU135" s="100"/>
      <c r="AV135" s="100"/>
      <c r="AW135" s="100"/>
      <c r="AX135" s="100"/>
    </row>
    <row r="136" spans="15:51" x14ac:dyDescent="0.25">
      <c r="O136" s="11"/>
      <c r="P136" s="102"/>
      <c r="T136" s="102"/>
      <c r="U136" s="102"/>
      <c r="AS136" s="100"/>
      <c r="AT136" s="100"/>
      <c r="AU136" s="100"/>
      <c r="AV136" s="100"/>
      <c r="AW136" s="100"/>
      <c r="AX136" s="100"/>
    </row>
    <row r="144" spans="15:51" x14ac:dyDescent="0.25">
      <c r="AY144" s="100"/>
    </row>
    <row r="148" spans="45:50" x14ac:dyDescent="0.25">
      <c r="AS148" s="100"/>
      <c r="AT148" s="100"/>
      <c r="AU148" s="100"/>
      <c r="AV148" s="100"/>
      <c r="AW148" s="100"/>
      <c r="AX148" s="100"/>
    </row>
  </sheetData>
  <protectedRanges>
    <protectedRange sqref="N92:R92 B98 S94:T100 B90:B95 S90:T91 N95:R100 T82:T89 T67:T73 T57:T65 S49:S56" name="Range2_12_5_1_1"/>
    <protectedRange sqref="L10 L6 D6 D8 AD8 AF8 O8:U8 AJ8:AR8 AF10 L24:N31 N32:N34 E11:E34 G11:G34 AC17:AF34 N10:N23 O11:P34 X11:AF16 R11:V34" name="Range1_16_3_1_1"/>
    <protectedRange sqref="I97 J95:M100 J92:M92 I100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101:H101 F100 E99" name="Range2_2_2_9_2_1_1"/>
    <protectedRange sqref="D97 D100:D101" name="Range2_1_1_1_1_1_9_2_1_1"/>
    <protectedRange sqref="AG11:AG34" name="Range1_18_1_1_1"/>
    <protectedRange sqref="C98 C100" name="Range2_4_1_1_1"/>
    <protectedRange sqref="AS16:AS34" name="Range1_1_1_1"/>
    <protectedRange sqref="P3:U4" name="Range1_16_1_1_1_1"/>
    <protectedRange sqref="C101 C99 C96" name="Range2_1_3_1_1"/>
    <protectedRange sqref="H11:H34" name="Range1_1_1_1_1_1_1"/>
    <protectedRange sqref="B96:B97 J93:R94 D98:D99 I98:I99 Z91:Z92 S92:Y93 AA92:AU93 E100:E101 G102:H103 F101" name="Range2_2_1_10_1_1_1_2"/>
    <protectedRange sqref="C97" name="Range2_2_1_10_2_1_1_1"/>
    <protectedRange sqref="N90:R91 G98:H98 D94 F97 E96" name="Range2_12_1_6_1_1"/>
    <protectedRange sqref="D89:D90 I94:I96 I90:M91 G99:H100 G92:H94 E97:E98 F98:F99 F91:F93 E90:E92" name="Range2_2_12_1_7_1_1"/>
    <protectedRange sqref="D95:D96" name="Range2_1_1_1_1_11_1_2_1_1"/>
    <protectedRange sqref="E93 G95:H95 F94" name="Range2_2_2_9_1_1_1_1"/>
    <protectedRange sqref="D91" name="Range2_1_1_1_1_1_9_1_1_1_1"/>
    <protectedRange sqref="C95 C90" name="Range2_1_1_2_1_1"/>
    <protectedRange sqref="C94" name="Range2_1_2_2_1_1"/>
    <protectedRange sqref="C93" name="Range2_3_2_1_1"/>
    <protectedRange sqref="F89:F90 E89 G91:H91" name="Range2_2_12_1_1_1_1_1"/>
    <protectedRange sqref="C89" name="Range2_1_4_2_1_1_1"/>
    <protectedRange sqref="C91:C92" name="Range2_5_1_1_1"/>
    <protectedRange sqref="E94:E95 F95:F96 G96:H97 I92:I93" name="Range2_2_1_1_1_1"/>
    <protectedRange sqref="D92:D93" name="Range2_1_1_1_1_1_1_1_1"/>
    <protectedRange sqref="AS11:AS15" name="Range1_4_1_1_1_1"/>
    <protectedRange sqref="J11:J15 J26:J34" name="Range1_1_2_1_10_1_1_1_1"/>
    <protectedRange sqref="R107" name="Range2_2_1_10_1_1_1_1_1"/>
    <protectedRange sqref="S38:S44" name="Range2_12_3_1_1_1_1"/>
    <protectedRange sqref="D38:H38 F39:G39 N38:R44" name="Range2_12_1_3_1_1_1_1"/>
    <protectedRange sqref="I38:M38 E39 H39:M39 E40:M44" name="Range2_2_12_1_6_1_1_1_1"/>
    <protectedRange sqref="D39:D44" name="Range2_1_1_1_1_11_1_1_1_1_1_1"/>
    <protectedRange sqref="C39:C44" name="Range2_1_2_1_1_1_1_1"/>
    <protectedRange sqref="C38" name="Range2_3_1_1_1_1_1"/>
    <protectedRange sqref="T79:T81" name="Range2_12_5_1_1_3"/>
    <protectedRange sqref="T75:T78" name="Range2_12_5_1_1_2_2"/>
    <protectedRange sqref="T74" name="Range2_12_5_1_1_2_1_1"/>
    <protectedRange sqref="S74" name="Range2_12_4_1_1_1_4_2_2_1_1"/>
    <protectedRange sqref="B87:B89" name="Range2_12_5_1_1_2"/>
    <protectedRange sqref="B86" name="Range2_12_5_1_1_2_1_4_1_1_1_2_1_1_1_1_1_1_1"/>
    <protectedRange sqref="F88 G90:H90" name="Range2_2_12_1_1_1_1_1_1"/>
    <protectedRange sqref="D88:E88" name="Range2_2_12_1_7_1_1_2_1"/>
    <protectedRange sqref="C88" name="Range2_1_1_2_1_1_1"/>
    <protectedRange sqref="B84:B85" name="Range2_12_5_1_1_2_1"/>
    <protectedRange sqref="B83" name="Range2_12_5_1_1_2_1_2_1"/>
    <protectedRange sqref="B82" name="Range2_12_5_1_1_2_1_2_2"/>
    <protectedRange sqref="S86:S89" name="Range2_12_5_1_1_5"/>
    <protectedRange sqref="N86:R89" name="Range2_12_1_6_1_1_1"/>
    <protectedRange sqref="J86:M89" name="Range2_2_12_1_7_1_1_2"/>
    <protectedRange sqref="S83:S85" name="Range2_12_2_1_1_1_2_1_1_1"/>
    <protectedRange sqref="Q84:R85" name="Range2_12_1_4_1_1_1_1_1_1_1_1_1_1_1_1_1_1_1"/>
    <protectedRange sqref="N84:P85" name="Range2_12_1_2_1_1_1_1_1_1_1_1_1_1_1_1_1_1_1_1"/>
    <protectedRange sqref="J84:M85" name="Range2_2_12_1_4_1_1_1_1_1_1_1_1_1_1_1_1_1_1_1_1"/>
    <protectedRange sqref="Q83:R83" name="Range2_12_1_6_1_1_1_2_3_1_1_3_1_1_1_1_1_1_1"/>
    <protectedRange sqref="N83:P83" name="Range2_12_1_2_3_1_1_1_2_3_1_1_3_1_1_1_1_1_1_1"/>
    <protectedRange sqref="J83:M83" name="Range2_2_12_1_4_3_1_1_1_3_3_1_1_3_1_1_1_1_1_1_1"/>
    <protectedRange sqref="S81:S82" name="Range2_12_4_1_1_1_4_2_2_2_1"/>
    <protectedRange sqref="Q81:R82" name="Range2_12_1_6_1_1_1_2_3_2_1_1_3_2"/>
    <protectedRange sqref="N81:P82" name="Range2_12_1_2_3_1_1_1_2_3_2_1_1_3_2"/>
    <protectedRange sqref="K81:M82" name="Range2_2_12_1_4_3_1_1_1_3_3_2_1_1_3_2"/>
    <protectedRange sqref="J81:J82" name="Range2_2_12_1_4_3_1_1_1_3_2_1_2_2_2"/>
    <protectedRange sqref="I81" name="Range2_2_12_1_4_3_1_1_1_3_3_1_1_3_1_1_1_1_1_1_2_2"/>
    <protectedRange sqref="I83:I89" name="Range2_2_12_1_7_1_1_2_2_1_1"/>
    <protectedRange sqref="I82" name="Range2_2_12_1_4_3_1_1_1_3_3_1_1_3_1_1_1_1_1_1_2_1_1"/>
    <protectedRange sqref="G89:H89" name="Range2_2_12_1_3_1_2_1_1_1_2_1_1_1_1_1_1_2_1_1_1_1_1_1_1_1_1"/>
    <protectedRange sqref="F87 G86:H88" name="Range2_2_12_1_3_3_1_1_1_2_1_1_1_1_1_1_1_1_1_1_1_1_1_1_1_1"/>
    <protectedRange sqref="G83:H83" name="Range2_2_12_1_3_1_2_1_1_1_2_1_1_1_1_1_1_2_1_1_1_1_1_2_1"/>
    <protectedRange sqref="F83:F86" name="Range2_2_12_1_3_1_2_1_1_1_3_1_1_1_1_1_3_1_1_1_1_1_1_1_1_1"/>
    <protectedRange sqref="G84:H85" name="Range2_2_12_1_3_1_2_1_1_1_1_2_1_1_1_1_1_1_1_1_1_1_1"/>
    <protectedRange sqref="D83:E84" name="Range2_2_12_1_3_1_2_1_1_1_3_1_1_1_1_1_1_1_2_1_1_1_1_1_1_1"/>
    <protectedRange sqref="B80" name="Range2_12_5_1_1_2_1_4_1_1_1_2_1_1_1_1_1_1_1_1_1_2_1_1_1_1_1"/>
    <protectedRange sqref="B81" name="Range2_12_5_1_1_2_1_2_2_1_1_1_1_1"/>
    <protectedRange sqref="D87:E87" name="Range2_2_12_1_7_1_1_2_1_1"/>
    <protectedRange sqref="C87" name="Range2_1_1_2_1_1_1_1"/>
    <protectedRange sqref="D86" name="Range2_2_12_1_7_1_1_2_1_1_1_1_1_1"/>
    <protectedRange sqref="E86" name="Range2_2_12_1_1_1_1_1_1_1_1_1_1_1_1"/>
    <protectedRange sqref="C86" name="Range2_1_4_2_1_1_1_1_1_1_1_1_1"/>
    <protectedRange sqref="D85:E85" name="Range2_2_12_1_3_1_2_1_1_1_3_1_1_1_1_1_1_1_2_1_1_1_1_1_1_1_1"/>
    <protectedRange sqref="B79" name="Range2_12_5_1_1_2_1_2_2_1_1_1_1"/>
    <protectedRange sqref="S75:S80" name="Range2_12_5_1_1_5_1"/>
    <protectedRange sqref="N77:R80" name="Range2_12_1_6_1_1_1_1"/>
    <protectedRange sqref="J79:M80 L77:M78" name="Range2_2_12_1_7_1_1_2_2"/>
    <protectedRange sqref="I79:I80" name="Range2_2_12_1_7_1_1_2_2_1_1_1"/>
    <protectedRange sqref="B78" name="Range2_12_5_1_1_2_1_2_2_1_1_1_1_2_1_1_1"/>
    <protectedRange sqref="B77" name="Range2_12_5_1_1_2_1_2_2_1_1_1_1_2_1_1_1_2"/>
    <protectedRange sqref="B76" name="Range2_12_5_1_1_2_1_2_2_1_1_1_1_2_1_1_1_2_1_1"/>
    <protectedRange sqref="B41" name="Range2_12_5_1_1_1_1_1_2"/>
    <protectedRange sqref="G60:H63" name="Range2_2_12_1_3_1_1_1_1_1_4_1_1_2"/>
    <protectedRange sqref="E60:F63" name="Range2_2_12_1_7_1_1_3_1_1_2"/>
    <protectedRange sqref="S60:S65 S67:S73" name="Range2_12_5_1_1_2_3_1_1"/>
    <protectedRange sqref="Q60:R65" name="Range2_12_1_6_1_1_1_1_2_1_2"/>
    <protectedRange sqref="N60:P65" name="Range2_12_1_2_3_1_1_1_1_2_1_2"/>
    <protectedRange sqref="L64:M65 I60:M63" name="Range2_2_12_1_4_3_1_1_1_1_2_1_2"/>
    <protectedRange sqref="D60:D63" name="Range2_2_12_1_3_1_2_1_1_1_2_1_2_1_2"/>
    <protectedRange sqref="Q67:R69" name="Range2_12_1_6_1_1_1_1_2_1_1_1"/>
    <protectedRange sqref="N67:P69" name="Range2_12_1_2_3_1_1_1_1_2_1_1_1"/>
    <protectedRange sqref="L67:M69" name="Range2_2_12_1_4_3_1_1_1_1_2_1_1_1"/>
    <protectedRange sqref="B75" name="Range2_12_5_1_1_2_1_2_2_1_1_1_1_2_1_1_1_2_1_1_1_2"/>
    <protectedRange sqref="N70:R76" name="Range2_12_1_6_1_1_1_1_1"/>
    <protectedRange sqref="J72:M73 L74:M76 L70:M71" name="Range2_2_12_1_7_1_1_2_2_1"/>
    <protectedRange sqref="G72:H73" name="Range2_2_12_1_3_1_2_1_1_1_2_1_1_1_1_1_1_2_1_1_1_1"/>
    <protectedRange sqref="I72:I73" name="Range2_2_12_1_4_3_1_1_1_2_1_2_1_1_3_1_1_1_1_1_1_1_1"/>
    <protectedRange sqref="D72:E73" name="Range2_2_12_1_3_1_2_1_1_1_2_1_1_1_1_3_1_1_1_1_1_1_1"/>
    <protectedRange sqref="F72:F73" name="Range2_2_12_1_3_1_2_1_1_1_3_1_1_1_1_1_3_1_1_1_1_1_1_1"/>
    <protectedRange sqref="G82:H82" name="Range2_2_12_1_3_1_2_1_1_1_1_2_1_1_1_1_1_1_2_1_1_2"/>
    <protectedRange sqref="F82" name="Range2_2_12_1_3_1_2_1_1_1_1_2_1_1_1_1_1_1_1_1_1_1_1_2"/>
    <protectedRange sqref="D82:E82" name="Range2_2_12_1_3_1_2_1_1_1_2_1_1_1_1_3_1_1_1_1_1_1_1_1_1_1_2"/>
    <protectedRange sqref="G81:H81" name="Range2_2_12_1_3_1_2_1_1_1_1_2_1_1_1_1_1_1_2_1_1_1_1"/>
    <protectedRange sqref="F81" name="Range2_2_12_1_3_1_2_1_1_1_1_2_1_1_1_1_1_1_1_1_1_1_1_1_1"/>
    <protectedRange sqref="D81:E81" name="Range2_2_12_1_3_1_2_1_1_1_2_1_1_1_1_3_1_1_1_1_1_1_1_1_1_1_1_1"/>
    <protectedRange sqref="D80" name="Range2_2_12_1_7_1_1_1_1"/>
    <protectedRange sqref="E80:F80" name="Range2_2_12_1_1_1_1_1_2_1"/>
    <protectedRange sqref="C80" name="Range2_1_4_2_1_1_1_1_1"/>
    <protectedRange sqref="G80:H80" name="Range2_2_12_1_3_1_2_1_1_1_2_1_1_1_1_1_1_2_1_1_1_1_1_1_1_1_1_1_1"/>
    <protectedRange sqref="F79:H79" name="Range2_2_12_1_3_3_1_1_1_2_1_1_1_1_1_1_1_1_1_1_1_1_1_1_1_1_1_2"/>
    <protectedRange sqref="D79:E79" name="Range2_2_12_1_7_1_1_2_1_1_1_2"/>
    <protectedRange sqref="C79" name="Range2_1_1_2_1_1_1_1_1_2"/>
    <protectedRange sqref="B73" name="Range2_12_5_1_1_2_1_4_1_1_1_2_1_1_1_1_1_1_1_1_1_2_1_1_1_1_2_1_1_1_2_1_1_1_2_2_2_1"/>
    <protectedRange sqref="B74" name="Range2_12_5_1_1_2_1_2_2_1_1_1_1_2_1_1_1_2_1_1_1_2_2_2_1"/>
    <protectedRange sqref="J78:K78" name="Range2_2_12_1_4_3_1_1_1_3_3_1_1_3_1_1_1_1_1_1_1_1"/>
    <protectedRange sqref="K76:K77" name="Range2_2_12_1_4_3_1_1_1_3_3_2_1_1_3_2_1"/>
    <protectedRange sqref="J76:J77" name="Range2_2_12_1_4_3_1_1_1_3_2_1_2_2_2_1"/>
    <protectedRange sqref="I76" name="Range2_2_12_1_4_3_1_1_1_3_3_1_1_3_1_1_1_1_1_1_2_2_2"/>
    <protectedRange sqref="I78" name="Range2_2_12_1_7_1_1_2_2_1_1_2"/>
    <protectedRange sqref="I77" name="Range2_2_12_1_4_3_1_1_1_3_3_1_1_3_1_1_1_1_1_1_2_1_1_1"/>
    <protectedRange sqref="G78:H78" name="Range2_2_12_1_3_1_2_1_1_1_2_1_1_1_1_1_1_2_1_1_1_1_1_2_1_1"/>
    <protectedRange sqref="F78" name="Range2_2_12_1_3_1_2_1_1_1_3_1_1_1_1_1_3_1_1_1_1_1_1_1_1_1_2"/>
    <protectedRange sqref="D78:E78" name="Range2_2_12_1_3_1_2_1_1_1_3_1_1_1_1_1_1_1_2_1_1_1_1_1_1_1_2"/>
    <protectedRange sqref="J74:K75" name="Range2_2_12_1_7_1_1_2_2_2"/>
    <protectedRange sqref="I74:I75" name="Range2_2_12_1_7_1_1_2_2_1_1_1_2"/>
    <protectedRange sqref="G77:H77" name="Range2_2_12_1_3_1_2_1_1_1_1_2_1_1_1_1_1_1_2_1_1_2_1"/>
    <protectedRange sqref="F77" name="Range2_2_12_1_3_1_2_1_1_1_1_2_1_1_1_1_1_1_1_1_1_1_1_2_1"/>
    <protectedRange sqref="D77:E77" name="Range2_2_12_1_3_1_2_1_1_1_2_1_1_1_1_3_1_1_1_1_1_1_1_1_1_1_2_1"/>
    <protectedRange sqref="G76:H76" name="Range2_2_12_1_3_1_2_1_1_1_1_2_1_1_1_1_1_1_2_1_1_1_1_1"/>
    <protectedRange sqref="F76" name="Range2_2_12_1_3_1_2_1_1_1_1_2_1_1_1_1_1_1_1_1_1_1_1_1_1_1"/>
    <protectedRange sqref="D76:E76" name="Range2_2_12_1_3_1_2_1_1_1_2_1_1_1_1_3_1_1_1_1_1_1_1_1_1_1_1_1_1"/>
    <protectedRange sqref="D75" name="Range2_2_12_1_7_1_1_1_1_1"/>
    <protectedRange sqref="E75:F75" name="Range2_2_12_1_1_1_1_1_2_1_1"/>
    <protectedRange sqref="C75" name="Range2_1_4_2_1_1_1_1_1_1"/>
    <protectedRange sqref="G75:H75" name="Range2_2_12_1_3_1_2_1_1_1_2_1_1_1_1_1_1_2_1_1_1_1_1_1_1_1_1_1_1_1"/>
    <protectedRange sqref="F74:H74" name="Range2_2_12_1_3_3_1_1_1_2_1_1_1_1_1_1_1_1_1_1_1_1_1_1_1_1_1_2_1"/>
    <protectedRange sqref="D74:E74" name="Range2_2_12_1_7_1_1_2_1_1_1_2_1"/>
    <protectedRange sqref="C74" name="Range2_1_1_2_1_1_1_1_1_2_1"/>
    <protectedRange sqref="B69" name="Range2_12_5_1_1_2_1_4_1_1_1_2_1_1_1_1_1_1_1_1_1_2_1_1_1_1_2_1_1_1_2_1_1_1_2_2_2_1_1"/>
    <protectedRange sqref="B70" name="Range2_12_5_1_1_2_1_2_2_1_1_1_1_2_1_1_1_2_1_1_1_2_2_2_1_1"/>
    <protectedRange sqref="B66" name="Range2_12_5_1_1_2_1_4_1_1_1_2_1_1_1_1_1_1_1_1_1_2_1_1_1_1_2_1_1_1_2_1_1_1_2_2_2_1_1_1"/>
    <protectedRange sqref="B67" name="Range2_12_5_1_1_2_1_2_2_1_1_1_1_2_1_1_1_2_1_1_1_2_2_2_1_1_1"/>
    <protectedRange sqref="S45" name="Range2_12_3_1_1_1_1_2"/>
    <protectedRange sqref="N45:R45" name="Range2_12_1_3_1_1_1_1_2"/>
    <protectedRange sqref="E45:G45 I45:M45" name="Range2_2_12_1_6_1_1_1_1_2"/>
    <protectedRange sqref="D45" name="Range2_1_1_1_1_11_1_1_1_1_1_1_2"/>
    <protectedRange sqref="E46:F46" name="Range2_2_12_1_3_1_1_1_1_1_4_1_1"/>
    <protectedRange sqref="C46:D46" name="Range2_2_12_1_7_1_1_3_1_1"/>
    <protectedRange sqref="Q46:Q47 S57:S58 R48:R56" name="Range2_12_5_1_1_2_3_1"/>
    <protectedRange sqref="O46:P46" name="Range2_12_1_6_1_1_1_1_2_1"/>
    <protectedRange sqref="L46:N46" name="Range2_12_1_2_3_1_1_1_1_2_1"/>
    <protectedRange sqref="G46:K46" name="Range2_2_12_1_4_3_1_1_1_1_2_1"/>
    <protectedRange sqref="S59" name="Range2_12_4_1_1_1_4_2_2_1_1_1"/>
    <protectedRange sqref="E47:F47 G57:H59 F48:G56" name="Range2_2_12_1_3_1_1_1_1_1_4_1_1_1"/>
    <protectedRange sqref="C47:D47 E57:F59 D48:E56" name="Range2_2_12_1_7_1_1_3_1_1_1"/>
    <protectedRange sqref="O47:P47 Q57:R58 P48:Q56" name="Range2_12_1_6_1_1_1_1_2_1_1"/>
    <protectedRange sqref="L47:N47 N57:P58 M48:O56" name="Range2_12_1_2_3_1_1_1_1_2_1_1"/>
    <protectedRange sqref="G47:K47 I57:M58 H48:L56" name="Range2_2_12_1_4_3_1_1_1_1_2_1_1"/>
    <protectedRange sqref="D57:D59 C48:C56" name="Range2_2_12_1_3_1_2_1_1_1_2_1_2_1_1"/>
    <protectedRange sqref="Q59:R59" name="Range2_12_1_6_1_1_1_2_3_2_1_1_1_1_1"/>
    <protectedRange sqref="N59:P59" name="Range2_12_1_2_3_1_1_1_2_3_2_1_1_1_1_1"/>
    <protectedRange sqref="K59:M59" name="Range2_2_12_1_4_3_1_1_1_3_3_2_1_1_1_1_1"/>
    <protectedRange sqref="J59" name="Range2_2_12_1_4_3_1_1_1_3_2_1_2_1_1_1"/>
    <protectedRange sqref="I59" name="Range2_2_12_1_4_2_1_1_1_4_1_2_1_1_1_2_1_1_1"/>
    <protectedRange sqref="C45" name="Range2_1_2_1_1_1_1_1_1_2"/>
    <protectedRange sqref="Q11:Q34" name="Range1_16_3_1_1_1"/>
    <protectedRange sqref="T66" name="Range2_12_5_1_1_1"/>
    <protectedRange sqref="S66" name="Range2_12_5_1_1_2_3_1_1_1"/>
    <protectedRange sqref="Q66:R66" name="Range2_12_1_6_1_1_1_1_2_1_1_1_1"/>
    <protectedRange sqref="N66:P66" name="Range2_12_1_2_3_1_1_1_1_2_1_1_1_1"/>
    <protectedRange sqref="L66:M66" name="Range2_2_12_1_4_3_1_1_1_1_2_1_1_1_1"/>
    <protectedRange sqref="J64:K65" name="Range2_2_12_1_7_1_1_2_2_3"/>
    <protectedRange sqref="G64:H65" name="Range2_2_12_1_3_1_2_1_1_1_2_1_1_1_1_1_1_2_1_1_1"/>
    <protectedRange sqref="I64:I65" name="Range2_2_12_1_4_3_1_1_1_2_1_2_1_1_3_1_1_1_1_1_1_1"/>
    <protectedRange sqref="D64:E65" name="Range2_2_12_1_3_1_2_1_1_1_2_1_1_1_1_3_1_1_1_1_1_1"/>
    <protectedRange sqref="F64:F65" name="Range2_2_12_1_3_1_2_1_1_1_3_1_1_1_1_1_3_1_1_1_1_1_1"/>
    <protectedRange sqref="AG10" name="Range1_18_1_1_1_1"/>
    <protectedRange sqref="F11:F34" name="Range1_16_3_1_1_2"/>
    <protectedRange sqref="W11:W34" name="Range1_16_3_1_1_4"/>
    <protectedRange sqref="X17:AB34" name="Range1_16_3_1_1_6"/>
    <protectedRange sqref="G66:H70" name="Range2_2_12_1_3_1_1_1_1_1_4_1_1_1_1_2"/>
    <protectedRange sqref="E66:F70" name="Range2_2_12_1_7_1_1_3_1_1_1_1_2"/>
    <protectedRange sqref="I66:K70" name="Range2_2_12_1_4_3_1_1_1_1_2_1_1_1_2"/>
    <protectedRange sqref="D66:D70" name="Range2_2_12_1_3_1_2_1_1_1_2_1_2_1_1_1_2"/>
    <protectedRange sqref="J71:K71" name="Range2_2_12_1_7_1_1_2_2_1_2"/>
    <protectedRange sqref="I71" name="Range2_2_12_1_7_1_1_2_2_1_1_1_1_1"/>
    <protectedRange sqref="G71:H71" name="Range2_2_12_1_3_3_1_1_1_2_1_1_1_1_1_1_1_1_1_1_1_1_1_1_1_1_1_1_1"/>
    <protectedRange sqref="F71" name="Range2_2_12_1_3_1_2_1_1_1_3_1_1_1_1_1_3_1_1_1_1_1_1_1_1_1_1_1"/>
    <protectedRange sqref="D71" name="Range2_2_12_1_7_1_1_2_1_1_1_1_1_1_1_1"/>
    <protectedRange sqref="E71" name="Range2_2_12_1_1_1_1_1_1_1_1_1_1_1_1_1_1"/>
    <protectedRange sqref="C71" name="Range2_1_4_2_1_1_1_1_1_1_1_1_1_1_1"/>
    <protectedRange sqref="AR11:AR34" name="Range1_16_3_1_1_5"/>
    <protectedRange sqref="H45" name="Range2_12_5_1_1_1_2_1_1_1_1_1_1_1_1_1_1_1_1"/>
    <protectedRange sqref="B64" name="Range2_12_5_1_1_1_2_2_1_1_1_1_1_1_1_1_1_1_1_2_1_1_1_1_1_1_1_1_1_3_1_3_1_1"/>
    <protectedRange sqref="B65" name="Range2_12_5_1_1_2_1_4_1_1_1_2_1_1_1_1_1_1_1_1_1_2_1_1_1_1_2_1_1_1_2_1_1_1_2_2_2_1_1_4_1"/>
    <protectedRange sqref="B63" name="Range2_12_5_1_1_2_1_4_1_1_1_2_1_1_1_1_1_1_1_1_1_2_1_1_1_1_2_1_1_1_2_1_1_1_2_2_2_1_1_1_1_1_1_1_1_1_1_2_1"/>
    <protectedRange sqref="Q10" name="Range1_16_3_1_1_1_1"/>
    <protectedRange sqref="B42" name="Range2_12_5_1_1_1_1_1_2_1_3_1"/>
    <protectedRange sqref="B43" name="Range2_12_5_1_1_1_2_1_1_1_1_1_1_1_1_1_1_1_2_1_1_1_1_1_1"/>
    <protectedRange sqref="P5:U5" name="Range1_16_1_1_1_1_2"/>
    <protectedRange sqref="B44" name="Range2_12_5_1_1_1_2_2_1_1_1_1_1_1_1_1_1_1_1_1_1_1_1_1"/>
    <protectedRange sqref="B45" name="Range2_12_5_1_1_1_2_2_1_1_1_1_1_1_1_1_1_1_1_2_1_1_1_1_1_1_1_1_1_1_1_1_1_1_1_1_1_1_1"/>
    <protectedRange sqref="B47" name="Range2_12_5_1_1_1_2_1_1_1_1_1_1_1_1_1_1_1_2_1_2_1_1_1_1_1"/>
    <protectedRange sqref="B46" name="Range2_12_5_1_1_1_2_2_1_1_1_1_1_1_1_1_1_1_1_2_1_1_1_2_1_1_1_2_1_1_1_3_1_1_1_1_1_1_1_1_1_1_1"/>
    <protectedRange sqref="B48" name="Range2_12_5_1_1_1_1_1_2_1_1_1_1"/>
    <protectedRange sqref="B49" name="Range2_12_5_1_1_1_1_1_2_1_1_2_1"/>
    <protectedRange sqref="B50 B51" name="Range2_12_5_1_1_1_2_2_1_1_1_1_1_1_1_1_1_1_1_2_1_1_1_2"/>
    <protectedRange sqref="B53" name="Range2_12_5_1_1_1_2_2_1_1_1_1_1_1_1_1_1_1_1_2_1_1_1_1_1_1"/>
    <protectedRange sqref="B61:B62 B59 B52 B55:B57" name="Range2_12_5_1_1_1_1_1_2_1_2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7:AE34 X11:AE16">
    <cfRule type="containsText" dxfId="611" priority="17" operator="containsText" text="N/A">
      <formula>NOT(ISERROR(SEARCH("N/A",X11)))</formula>
    </cfRule>
    <cfRule type="cellIs" dxfId="610" priority="35" operator="equal">
      <formula>0</formula>
    </cfRule>
  </conditionalFormatting>
  <conditionalFormatting sqref="AC17:AE34 X11:AE16">
    <cfRule type="cellIs" dxfId="609" priority="34" operator="greaterThanOrEqual">
      <formula>1185</formula>
    </cfRule>
  </conditionalFormatting>
  <conditionalFormatting sqref="AC17:AE34 X11:AE16">
    <cfRule type="cellIs" dxfId="608" priority="33" operator="between">
      <formula>0.1</formula>
      <formula>1184</formula>
    </cfRule>
  </conditionalFormatting>
  <conditionalFormatting sqref="X8 AJ16:AJ34 AK16 AJ11:AO15 AL16:AL34 AN16:AO34">
    <cfRule type="cellIs" dxfId="607" priority="32" operator="equal">
      <formula>0</formula>
    </cfRule>
  </conditionalFormatting>
  <conditionalFormatting sqref="X8 AJ16:AJ34 AK16 AJ11:AO15 AL16:AL34 AN16:AO34">
    <cfRule type="cellIs" dxfId="606" priority="31" operator="greaterThan">
      <formula>1179</formula>
    </cfRule>
  </conditionalFormatting>
  <conditionalFormatting sqref="X8 AJ16:AJ34 AK16 AJ11:AO15 AL16:AL34 AN16:AO34">
    <cfRule type="cellIs" dxfId="605" priority="30" operator="greaterThan">
      <formula>99</formula>
    </cfRule>
  </conditionalFormatting>
  <conditionalFormatting sqref="X8 AJ16:AJ34 AK16 AJ11:AO15 AL16:AL34 AN16:AO34">
    <cfRule type="cellIs" dxfId="604" priority="29" operator="greaterThan">
      <formula>0.99</formula>
    </cfRule>
  </conditionalFormatting>
  <conditionalFormatting sqref="AB8">
    <cfRule type="cellIs" dxfId="603" priority="28" operator="equal">
      <formula>0</formula>
    </cfRule>
  </conditionalFormatting>
  <conditionalFormatting sqref="AB8">
    <cfRule type="cellIs" dxfId="602" priority="27" operator="greaterThan">
      <formula>1179</formula>
    </cfRule>
  </conditionalFormatting>
  <conditionalFormatting sqref="AB8">
    <cfRule type="cellIs" dxfId="601" priority="26" operator="greaterThan">
      <formula>99</formula>
    </cfRule>
  </conditionalFormatting>
  <conditionalFormatting sqref="AB8">
    <cfRule type="cellIs" dxfId="600" priority="25" operator="greaterThan">
      <formula>0.99</formula>
    </cfRule>
  </conditionalFormatting>
  <conditionalFormatting sqref="AQ11:AQ34">
    <cfRule type="cellIs" dxfId="599" priority="24" operator="equal">
      <formula>0</formula>
    </cfRule>
  </conditionalFormatting>
  <conditionalFormatting sqref="AQ11:AQ34">
    <cfRule type="cellIs" dxfId="598" priority="23" operator="greaterThan">
      <formula>1179</formula>
    </cfRule>
  </conditionalFormatting>
  <conditionalFormatting sqref="AQ11:AQ34">
    <cfRule type="cellIs" dxfId="597" priority="22" operator="greaterThan">
      <formula>99</formula>
    </cfRule>
  </conditionalFormatting>
  <conditionalFormatting sqref="AQ11:AQ34">
    <cfRule type="cellIs" dxfId="596" priority="21" operator="greaterThan">
      <formula>0.99</formula>
    </cfRule>
  </conditionalFormatting>
  <conditionalFormatting sqref="AI11:AI34">
    <cfRule type="cellIs" dxfId="595" priority="20" operator="greaterThan">
      <formula>$AI$8</formula>
    </cfRule>
  </conditionalFormatting>
  <conditionalFormatting sqref="AH11:AH34">
    <cfRule type="cellIs" dxfId="594" priority="18" operator="greaterThan">
      <formula>$AH$8</formula>
    </cfRule>
    <cfRule type="cellIs" dxfId="593" priority="19" operator="greaterThan">
      <formula>$AH$8</formula>
    </cfRule>
  </conditionalFormatting>
  <conditionalFormatting sqref="AP11:AP34">
    <cfRule type="cellIs" dxfId="592" priority="16" operator="equal">
      <formula>0</formula>
    </cfRule>
  </conditionalFormatting>
  <conditionalFormatting sqref="AP11:AP34">
    <cfRule type="cellIs" dxfId="591" priority="15" operator="greaterThan">
      <formula>1179</formula>
    </cfRule>
  </conditionalFormatting>
  <conditionalFormatting sqref="AP11:AP34">
    <cfRule type="cellIs" dxfId="590" priority="14" operator="greaterThan">
      <formula>99</formula>
    </cfRule>
  </conditionalFormatting>
  <conditionalFormatting sqref="AP11:AP34">
    <cfRule type="cellIs" dxfId="589" priority="13" operator="greaterThan">
      <formula>0.99</formula>
    </cfRule>
  </conditionalFormatting>
  <conditionalFormatting sqref="X17:AB34">
    <cfRule type="containsText" dxfId="588" priority="9" operator="containsText" text="N/A">
      <formula>NOT(ISERROR(SEARCH("N/A",X17)))</formula>
    </cfRule>
    <cfRule type="cellIs" dxfId="587" priority="12" operator="equal">
      <formula>0</formula>
    </cfRule>
  </conditionalFormatting>
  <conditionalFormatting sqref="X17:AB34">
    <cfRule type="cellIs" dxfId="586" priority="11" operator="greaterThanOrEqual">
      <formula>1185</formula>
    </cfRule>
  </conditionalFormatting>
  <conditionalFormatting sqref="X17:AB34">
    <cfRule type="cellIs" dxfId="585" priority="10" operator="between">
      <formula>0.1</formula>
      <formula>1184</formula>
    </cfRule>
  </conditionalFormatting>
  <conditionalFormatting sqref="AM16:AM34">
    <cfRule type="cellIs" dxfId="584" priority="8" operator="equal">
      <formula>0</formula>
    </cfRule>
  </conditionalFormatting>
  <conditionalFormatting sqref="AM16:AM34">
    <cfRule type="cellIs" dxfId="583" priority="7" operator="greaterThan">
      <formula>1179</formula>
    </cfRule>
  </conditionalFormatting>
  <conditionalFormatting sqref="AM16:AM34">
    <cfRule type="cellIs" dxfId="582" priority="6" operator="greaterThan">
      <formula>99</formula>
    </cfRule>
  </conditionalFormatting>
  <conditionalFormatting sqref="AM16:AM34">
    <cfRule type="cellIs" dxfId="581" priority="5" operator="greaterThan">
      <formula>0.99</formula>
    </cfRule>
  </conditionalFormatting>
  <conditionalFormatting sqref="AK17:AK34">
    <cfRule type="cellIs" dxfId="580" priority="4" operator="equal">
      <formula>0</formula>
    </cfRule>
  </conditionalFormatting>
  <conditionalFormatting sqref="AK17:AK34">
    <cfRule type="cellIs" dxfId="579" priority="3" operator="greaterThan">
      <formula>1179</formula>
    </cfRule>
  </conditionalFormatting>
  <conditionalFormatting sqref="AK17:AK34">
    <cfRule type="cellIs" dxfId="578" priority="2" operator="greaterThan">
      <formula>99</formula>
    </cfRule>
  </conditionalFormatting>
  <conditionalFormatting sqref="AK17:AK34">
    <cfRule type="cellIs" dxfId="577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$AY$10:$AY$35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47"/>
  <sheetViews>
    <sheetView showGridLines="0" topLeftCell="A19" zoomScaleNormal="100" workbookViewId="0">
      <selection activeCell="B53" sqref="B53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86" t="s">
        <v>126</v>
      </c>
      <c r="Q3" s="287"/>
      <c r="R3" s="287"/>
      <c r="S3" s="287"/>
      <c r="T3" s="287"/>
      <c r="U3" s="28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86" t="s">
        <v>149</v>
      </c>
      <c r="Q4" s="287"/>
      <c r="R4" s="287"/>
      <c r="S4" s="287"/>
      <c r="T4" s="287"/>
      <c r="U4" s="28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86"/>
      <c r="Q5" s="287"/>
      <c r="R5" s="287"/>
      <c r="S5" s="287"/>
      <c r="T5" s="287"/>
      <c r="U5" s="28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86" t="s">
        <v>6</v>
      </c>
      <c r="C6" s="288"/>
      <c r="D6" s="289" t="s">
        <v>7</v>
      </c>
      <c r="E6" s="290"/>
      <c r="F6" s="290"/>
      <c r="G6" s="290"/>
      <c r="H6" s="291"/>
      <c r="I6" s="102"/>
      <c r="J6" s="102"/>
      <c r="K6" s="176"/>
      <c r="L6" s="292">
        <v>41686</v>
      </c>
      <c r="M6" s="29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5" t="s">
        <v>8</v>
      </c>
      <c r="C7" s="276"/>
      <c r="D7" s="275" t="s">
        <v>9</v>
      </c>
      <c r="E7" s="277"/>
      <c r="F7" s="277"/>
      <c r="G7" s="276"/>
      <c r="H7" s="171" t="s">
        <v>10</v>
      </c>
      <c r="I7" s="172" t="s">
        <v>11</v>
      </c>
      <c r="J7" s="172" t="s">
        <v>12</v>
      </c>
      <c r="K7" s="172" t="s">
        <v>13</v>
      </c>
      <c r="L7" s="11"/>
      <c r="M7" s="11"/>
      <c r="N7" s="11"/>
      <c r="O7" s="171" t="s">
        <v>14</v>
      </c>
      <c r="P7" s="275" t="s">
        <v>15</v>
      </c>
      <c r="Q7" s="277"/>
      <c r="R7" s="277"/>
      <c r="S7" s="277"/>
      <c r="T7" s="276"/>
      <c r="U7" s="274" t="s">
        <v>16</v>
      </c>
      <c r="V7" s="274"/>
      <c r="W7" s="172" t="s">
        <v>17</v>
      </c>
      <c r="X7" s="275" t="s">
        <v>18</v>
      </c>
      <c r="Y7" s="276"/>
      <c r="Z7" s="275" t="s">
        <v>19</v>
      </c>
      <c r="AA7" s="276"/>
      <c r="AB7" s="275" t="s">
        <v>20</v>
      </c>
      <c r="AC7" s="276"/>
      <c r="AD7" s="275" t="s">
        <v>21</v>
      </c>
      <c r="AE7" s="276"/>
      <c r="AF7" s="172" t="s">
        <v>22</v>
      </c>
      <c r="AG7" s="172" t="s">
        <v>23</v>
      </c>
      <c r="AH7" s="172" t="s">
        <v>24</v>
      </c>
      <c r="AI7" s="172" t="s">
        <v>25</v>
      </c>
      <c r="AJ7" s="275" t="s">
        <v>26</v>
      </c>
      <c r="AK7" s="277"/>
      <c r="AL7" s="277"/>
      <c r="AM7" s="277"/>
      <c r="AN7" s="276"/>
      <c r="AO7" s="275" t="s">
        <v>27</v>
      </c>
      <c r="AP7" s="277"/>
      <c r="AQ7" s="276"/>
      <c r="AR7" s="172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78">
        <v>42167</v>
      </c>
      <c r="C8" s="279"/>
      <c r="D8" s="280" t="s">
        <v>29</v>
      </c>
      <c r="E8" s="281"/>
      <c r="F8" s="281"/>
      <c r="G8" s="282"/>
      <c r="H8" s="27"/>
      <c r="I8" s="280" t="s">
        <v>29</v>
      </c>
      <c r="J8" s="281"/>
      <c r="K8" s="28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3" t="s">
        <v>33</v>
      </c>
      <c r="V8" s="283"/>
      <c r="W8" s="29" t="s">
        <v>34</v>
      </c>
      <c r="X8" s="266">
        <v>0</v>
      </c>
      <c r="Y8" s="267"/>
      <c r="Z8" s="284" t="s">
        <v>35</v>
      </c>
      <c r="AA8" s="285"/>
      <c r="AB8" s="266">
        <v>1185</v>
      </c>
      <c r="AC8" s="267"/>
      <c r="AD8" s="268">
        <v>800</v>
      </c>
      <c r="AE8" s="269"/>
      <c r="AF8" s="27"/>
      <c r="AG8" s="29">
        <f>AG34-AG10</f>
        <v>28236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58" t="s">
        <v>39</v>
      </c>
      <c r="C9" s="258"/>
      <c r="D9" s="270" t="s">
        <v>40</v>
      </c>
      <c r="E9" s="271"/>
      <c r="F9" s="272" t="s">
        <v>41</v>
      </c>
      <c r="G9" s="271"/>
      <c r="H9" s="273" t="s">
        <v>42</v>
      </c>
      <c r="I9" s="258" t="s">
        <v>43</v>
      </c>
      <c r="J9" s="258"/>
      <c r="K9" s="258"/>
      <c r="L9" s="172" t="s">
        <v>44</v>
      </c>
      <c r="M9" s="274" t="s">
        <v>45</v>
      </c>
      <c r="N9" s="32" t="s">
        <v>46</v>
      </c>
      <c r="O9" s="264" t="s">
        <v>47</v>
      </c>
      <c r="P9" s="264" t="s">
        <v>48</v>
      </c>
      <c r="Q9" s="33" t="s">
        <v>49</v>
      </c>
      <c r="R9" s="252" t="s">
        <v>50</v>
      </c>
      <c r="S9" s="253"/>
      <c r="T9" s="254"/>
      <c r="U9" s="173" t="s">
        <v>51</v>
      </c>
      <c r="V9" s="173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75" t="s">
        <v>55</v>
      </c>
      <c r="AG9" s="175" t="s">
        <v>56</v>
      </c>
      <c r="AH9" s="247" t="s">
        <v>57</v>
      </c>
      <c r="AI9" s="262" t="s">
        <v>58</v>
      </c>
      <c r="AJ9" s="173" t="s">
        <v>59</v>
      </c>
      <c r="AK9" s="173" t="s">
        <v>60</v>
      </c>
      <c r="AL9" s="173" t="s">
        <v>61</v>
      </c>
      <c r="AM9" s="173" t="s">
        <v>62</v>
      </c>
      <c r="AN9" s="173" t="s">
        <v>63</v>
      </c>
      <c r="AO9" s="173" t="s">
        <v>64</v>
      </c>
      <c r="AP9" s="173" t="s">
        <v>65</v>
      </c>
      <c r="AQ9" s="264" t="s">
        <v>66</v>
      </c>
      <c r="AR9" s="173" t="s">
        <v>67</v>
      </c>
      <c r="AS9" s="24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73" t="s">
        <v>72</v>
      </c>
      <c r="C10" s="173" t="s">
        <v>73</v>
      </c>
      <c r="D10" s="173" t="s">
        <v>74</v>
      </c>
      <c r="E10" s="173" t="s">
        <v>75</v>
      </c>
      <c r="F10" s="173" t="s">
        <v>74</v>
      </c>
      <c r="G10" s="173" t="s">
        <v>75</v>
      </c>
      <c r="H10" s="273"/>
      <c r="I10" s="173" t="s">
        <v>75</v>
      </c>
      <c r="J10" s="173" t="s">
        <v>75</v>
      </c>
      <c r="K10" s="173" t="s">
        <v>75</v>
      </c>
      <c r="L10" s="27" t="s">
        <v>29</v>
      </c>
      <c r="M10" s="274"/>
      <c r="N10" s="27" t="s">
        <v>29</v>
      </c>
      <c r="O10" s="265"/>
      <c r="P10" s="265"/>
      <c r="Q10" s="143">
        <f>'JUNE 11'!Q34</f>
        <v>40184264</v>
      </c>
      <c r="R10" s="255"/>
      <c r="S10" s="256"/>
      <c r="T10" s="257"/>
      <c r="U10" s="173" t="s">
        <v>75</v>
      </c>
      <c r="V10" s="173" t="s">
        <v>75</v>
      </c>
      <c r="W10" s="25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 t="s">
        <v>90</v>
      </c>
      <c r="AG10" s="118">
        <f>'JUNE 11'!AG34</f>
        <v>37788668</v>
      </c>
      <c r="AH10" s="247"/>
      <c r="AI10" s="263"/>
      <c r="AJ10" s="173" t="s">
        <v>84</v>
      </c>
      <c r="AK10" s="173" t="s">
        <v>84</v>
      </c>
      <c r="AL10" s="173" t="s">
        <v>84</v>
      </c>
      <c r="AM10" s="173" t="s">
        <v>84</v>
      </c>
      <c r="AN10" s="173" t="s">
        <v>84</v>
      </c>
      <c r="AO10" s="173" t="s">
        <v>84</v>
      </c>
      <c r="AP10" s="144">
        <f>'JUNE 11'!AP34</f>
        <v>8516414</v>
      </c>
      <c r="AQ10" s="265"/>
      <c r="AR10" s="174" t="s">
        <v>85</v>
      </c>
      <c r="AS10" s="247"/>
      <c r="AV10" s="38" t="s">
        <v>86</v>
      </c>
      <c r="AW10" s="38" t="s">
        <v>87</v>
      </c>
      <c r="AY10" s="79" t="s">
        <v>126</v>
      </c>
    </row>
    <row r="11" spans="2:51" x14ac:dyDescent="0.25">
      <c r="B11" s="39">
        <v>2</v>
      </c>
      <c r="C11" s="39">
        <v>4.1666666666666664E-2</v>
      </c>
      <c r="D11" s="117">
        <v>6</v>
      </c>
      <c r="E11" s="40">
        <f>D11/1.42</f>
        <v>4.2253521126760569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129</v>
      </c>
      <c r="P11" s="118">
        <v>96</v>
      </c>
      <c r="Q11" s="118">
        <v>40188438</v>
      </c>
      <c r="R11" s="45">
        <f>Q11-Q10</f>
        <v>4174</v>
      </c>
      <c r="S11" s="46">
        <f>R11*24/1000</f>
        <v>100.176</v>
      </c>
      <c r="T11" s="46">
        <f>R11/1000</f>
        <v>4.1740000000000004</v>
      </c>
      <c r="U11" s="119">
        <v>5</v>
      </c>
      <c r="V11" s="119">
        <f>U11</f>
        <v>5</v>
      </c>
      <c r="W11" s="120" t="s">
        <v>124</v>
      </c>
      <c r="X11" s="122">
        <v>0</v>
      </c>
      <c r="Y11" s="122">
        <v>0</v>
      </c>
      <c r="Z11" s="122">
        <v>1118</v>
      </c>
      <c r="AA11" s="122">
        <v>1185</v>
      </c>
      <c r="AB11" s="122">
        <v>0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37789492</v>
      </c>
      <c r="AH11" s="48">
        <f>IF(ISBLANK(AG11),"-",AG11-AG10)</f>
        <v>824</v>
      </c>
      <c r="AI11" s="49">
        <f>AH11/T11</f>
        <v>197.41255390512697</v>
      </c>
      <c r="AJ11" s="101">
        <v>0</v>
      </c>
      <c r="AK11" s="101">
        <v>0</v>
      </c>
      <c r="AL11" s="101">
        <v>1</v>
      </c>
      <c r="AM11" s="101">
        <v>1</v>
      </c>
      <c r="AN11" s="101">
        <v>0</v>
      </c>
      <c r="AO11" s="101">
        <v>0.7</v>
      </c>
      <c r="AP11" s="122">
        <v>8517159</v>
      </c>
      <c r="AQ11" s="122">
        <f>AP11-AP10</f>
        <v>745</v>
      </c>
      <c r="AR11" s="50"/>
      <c r="AS11" s="51" t="s">
        <v>113</v>
      </c>
      <c r="AV11" s="38" t="s">
        <v>88</v>
      </c>
      <c r="AW11" s="38" t="s">
        <v>91</v>
      </c>
      <c r="AY11" s="79" t="s">
        <v>149</v>
      </c>
    </row>
    <row r="12" spans="2:51" x14ac:dyDescent="0.25">
      <c r="B12" s="39">
        <v>2.0416666666666701</v>
      </c>
      <c r="C12" s="39">
        <v>8.3333333333333329E-2</v>
      </c>
      <c r="D12" s="117">
        <v>7</v>
      </c>
      <c r="E12" s="40">
        <f t="shared" ref="E12:E34" si="0">D12/1.42</f>
        <v>4.9295774647887329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131</v>
      </c>
      <c r="P12" s="118">
        <v>105</v>
      </c>
      <c r="Q12" s="118">
        <v>40192552</v>
      </c>
      <c r="R12" s="45">
        <f t="shared" ref="R12:R34" si="3">Q12-Q11</f>
        <v>4114</v>
      </c>
      <c r="S12" s="46">
        <f t="shared" ref="S12:S34" si="4">R12*24/1000</f>
        <v>98.736000000000004</v>
      </c>
      <c r="T12" s="46">
        <f t="shared" ref="T12:T34" si="5">R12/1000</f>
        <v>4.1139999999999999</v>
      </c>
      <c r="U12" s="119">
        <v>5.9</v>
      </c>
      <c r="V12" s="119">
        <f t="shared" ref="V12:V34" si="6">U12</f>
        <v>5.9</v>
      </c>
      <c r="W12" s="120" t="s">
        <v>124</v>
      </c>
      <c r="X12" s="122">
        <v>0</v>
      </c>
      <c r="Y12" s="122">
        <v>0</v>
      </c>
      <c r="Z12" s="122">
        <v>1117</v>
      </c>
      <c r="AA12" s="122">
        <v>1185</v>
      </c>
      <c r="AB12" s="122">
        <v>0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37790320</v>
      </c>
      <c r="AH12" s="48">
        <f>IF(ISBLANK(AG12),"-",AG12-AG11)</f>
        <v>828</v>
      </c>
      <c r="AI12" s="49">
        <f t="shared" ref="AI12:AI34" si="7">AH12/T12</f>
        <v>201.26397666504619</v>
      </c>
      <c r="AJ12" s="101">
        <v>0</v>
      </c>
      <c r="AK12" s="101">
        <v>0</v>
      </c>
      <c r="AL12" s="101">
        <v>1</v>
      </c>
      <c r="AM12" s="101">
        <v>1</v>
      </c>
      <c r="AN12" s="101">
        <v>0</v>
      </c>
      <c r="AO12" s="101">
        <v>0.7</v>
      </c>
      <c r="AP12" s="122">
        <v>8518030</v>
      </c>
      <c r="AQ12" s="122">
        <f>AP12-AP11</f>
        <v>871</v>
      </c>
      <c r="AR12" s="52">
        <v>1.08</v>
      </c>
      <c r="AS12" s="51" t="s">
        <v>113</v>
      </c>
      <c r="AV12" s="38" t="s">
        <v>92</v>
      </c>
      <c r="AW12" s="38" t="s">
        <v>93</v>
      </c>
      <c r="AY12" s="79" t="s">
        <v>127</v>
      </c>
    </row>
    <row r="13" spans="2:51" x14ac:dyDescent="0.25">
      <c r="B13" s="39">
        <v>2.0833333333333299</v>
      </c>
      <c r="C13" s="39">
        <v>0.125</v>
      </c>
      <c r="D13" s="117">
        <v>8</v>
      </c>
      <c r="E13" s="40">
        <f t="shared" si="0"/>
        <v>5.6338028169014089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130</v>
      </c>
      <c r="P13" s="118">
        <v>96</v>
      </c>
      <c r="Q13" s="118">
        <v>40196525</v>
      </c>
      <c r="R13" s="45">
        <f t="shared" si="3"/>
        <v>3973</v>
      </c>
      <c r="S13" s="46">
        <f t="shared" si="4"/>
        <v>95.352000000000004</v>
      </c>
      <c r="T13" s="46">
        <f t="shared" si="5"/>
        <v>3.9729999999999999</v>
      </c>
      <c r="U13" s="119">
        <v>6.9</v>
      </c>
      <c r="V13" s="119">
        <f t="shared" si="6"/>
        <v>6.9</v>
      </c>
      <c r="W13" s="120" t="s">
        <v>124</v>
      </c>
      <c r="X13" s="122">
        <v>0</v>
      </c>
      <c r="Y13" s="122">
        <v>0</v>
      </c>
      <c r="Z13" s="122">
        <v>1117</v>
      </c>
      <c r="AA13" s="122">
        <v>0</v>
      </c>
      <c r="AB13" s="122">
        <v>1188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37791156</v>
      </c>
      <c r="AH13" s="48">
        <f>IF(ISBLANK(AG13),"-",AG13-AG12)</f>
        <v>836</v>
      </c>
      <c r="AI13" s="49">
        <f t="shared" si="7"/>
        <v>210.42033727661718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0.7</v>
      </c>
      <c r="AP13" s="122">
        <v>8518972</v>
      </c>
      <c r="AQ13" s="122">
        <f>AP13-AP12</f>
        <v>942</v>
      </c>
      <c r="AR13" s="50"/>
      <c r="AS13" s="51" t="s">
        <v>113</v>
      </c>
      <c r="AV13" s="38" t="s">
        <v>94</v>
      </c>
      <c r="AW13" s="38" t="s">
        <v>95</v>
      </c>
      <c r="AY13" s="79" t="s">
        <v>159</v>
      </c>
    </row>
    <row r="14" spans="2:51" x14ac:dyDescent="0.25">
      <c r="B14" s="39">
        <v>2.125</v>
      </c>
      <c r="C14" s="39">
        <v>0.16666666666666666</v>
      </c>
      <c r="D14" s="117">
        <v>11</v>
      </c>
      <c r="E14" s="40">
        <f t="shared" si="0"/>
        <v>7.746478873239437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135</v>
      </c>
      <c r="P14" s="118">
        <v>86</v>
      </c>
      <c r="Q14" s="118">
        <v>40200165</v>
      </c>
      <c r="R14" s="45">
        <f t="shared" si="3"/>
        <v>3640</v>
      </c>
      <c r="S14" s="46">
        <f t="shared" si="4"/>
        <v>87.36</v>
      </c>
      <c r="T14" s="46">
        <f t="shared" si="5"/>
        <v>3.64</v>
      </c>
      <c r="U14" s="119">
        <v>8.1</v>
      </c>
      <c r="V14" s="119">
        <f t="shared" si="6"/>
        <v>8.1</v>
      </c>
      <c r="W14" s="120" t="s">
        <v>124</v>
      </c>
      <c r="X14" s="122">
        <v>0</v>
      </c>
      <c r="Y14" s="122">
        <v>0</v>
      </c>
      <c r="Z14" s="122">
        <v>996</v>
      </c>
      <c r="AA14" s="122">
        <v>0</v>
      </c>
      <c r="AB14" s="122">
        <v>1188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37791892</v>
      </c>
      <c r="AH14" s="48">
        <f t="shared" ref="AH14:AH34" si="8">IF(ISBLANK(AG14),"-",AG14-AG13)</f>
        <v>736</v>
      </c>
      <c r="AI14" s="49">
        <f t="shared" si="7"/>
        <v>202.19780219780219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0.7</v>
      </c>
      <c r="AP14" s="122">
        <v>8520153</v>
      </c>
      <c r="AQ14" s="122">
        <f>AP14-AP13</f>
        <v>1181</v>
      </c>
      <c r="AR14" s="50"/>
      <c r="AS14" s="51" t="s">
        <v>113</v>
      </c>
      <c r="AT14" s="53"/>
      <c r="AV14" s="38" t="s">
        <v>96</v>
      </c>
      <c r="AW14" s="38" t="s">
        <v>97</v>
      </c>
      <c r="AY14" s="100"/>
    </row>
    <row r="15" spans="2:51" x14ac:dyDescent="0.25">
      <c r="B15" s="39">
        <v>2.1666666666666701</v>
      </c>
      <c r="C15" s="39">
        <v>0.20833333333333301</v>
      </c>
      <c r="D15" s="117">
        <v>12</v>
      </c>
      <c r="E15" s="40">
        <f t="shared" si="0"/>
        <v>8.4507042253521139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144</v>
      </c>
      <c r="P15" s="118">
        <v>91</v>
      </c>
      <c r="Q15" s="118">
        <v>40203869</v>
      </c>
      <c r="R15" s="45">
        <f t="shared" si="3"/>
        <v>3704</v>
      </c>
      <c r="S15" s="46">
        <f t="shared" si="4"/>
        <v>88.896000000000001</v>
      </c>
      <c r="T15" s="46">
        <f t="shared" si="5"/>
        <v>3.7040000000000002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996</v>
      </c>
      <c r="AA15" s="122">
        <v>0</v>
      </c>
      <c r="AB15" s="122">
        <v>1188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37792628</v>
      </c>
      <c r="AH15" s="48">
        <f t="shared" si="8"/>
        <v>736</v>
      </c>
      <c r="AI15" s="49">
        <f t="shared" si="7"/>
        <v>198.70410367170626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0.7</v>
      </c>
      <c r="AP15" s="122">
        <v>8521263</v>
      </c>
      <c r="AQ15" s="122">
        <f>AP15-AP14</f>
        <v>1110</v>
      </c>
      <c r="AR15" s="50"/>
      <c r="AS15" s="51" t="s">
        <v>113</v>
      </c>
      <c r="AV15" s="38" t="s">
        <v>98</v>
      </c>
      <c r="AW15" s="38" t="s">
        <v>99</v>
      </c>
      <c r="AY15" s="100"/>
    </row>
    <row r="16" spans="2:51" x14ac:dyDescent="0.25">
      <c r="B16" s="39">
        <v>2.2083333333333299</v>
      </c>
      <c r="C16" s="39">
        <v>0.25</v>
      </c>
      <c r="D16" s="117">
        <v>12</v>
      </c>
      <c r="E16" s="40">
        <f t="shared" si="0"/>
        <v>8.4507042253521139</v>
      </c>
      <c r="F16" s="103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139</v>
      </c>
      <c r="P16" s="118">
        <v>127</v>
      </c>
      <c r="Q16" s="118">
        <v>40208319</v>
      </c>
      <c r="R16" s="45">
        <f t="shared" si="3"/>
        <v>4450</v>
      </c>
      <c r="S16" s="46">
        <f t="shared" si="4"/>
        <v>106.8</v>
      </c>
      <c r="T16" s="46">
        <f t="shared" si="5"/>
        <v>4.45</v>
      </c>
      <c r="U16" s="119">
        <v>9.5</v>
      </c>
      <c r="V16" s="119">
        <f t="shared" si="6"/>
        <v>9.5</v>
      </c>
      <c r="W16" s="120" t="s">
        <v>124</v>
      </c>
      <c r="X16" s="122">
        <v>0</v>
      </c>
      <c r="Y16" s="122">
        <v>0</v>
      </c>
      <c r="Z16" s="122">
        <v>1189</v>
      </c>
      <c r="AA16" s="122">
        <v>0</v>
      </c>
      <c r="AB16" s="122">
        <v>1188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37793444</v>
      </c>
      <c r="AH16" s="48">
        <f t="shared" si="8"/>
        <v>816</v>
      </c>
      <c r="AI16" s="49">
        <f t="shared" si="7"/>
        <v>183.37078651685391</v>
      </c>
      <c r="AJ16" s="101">
        <v>0</v>
      </c>
      <c r="AK16" s="101">
        <v>0</v>
      </c>
      <c r="AL16" s="101">
        <v>1</v>
      </c>
      <c r="AM16" s="101">
        <v>0</v>
      </c>
      <c r="AN16" s="101">
        <v>1</v>
      </c>
      <c r="AO16" s="101"/>
      <c r="AP16" s="122">
        <v>8521263</v>
      </c>
      <c r="AQ16" s="122">
        <f t="shared" ref="AQ16:AQ34" si="10">AP16-AP15</f>
        <v>0</v>
      </c>
      <c r="AR16" s="52">
        <v>0.81</v>
      </c>
      <c r="AS16" s="51" t="s">
        <v>101</v>
      </c>
      <c r="AV16" s="38" t="s">
        <v>102</v>
      </c>
      <c r="AW16" s="38" t="s">
        <v>103</v>
      </c>
      <c r="AY16" s="100"/>
    </row>
    <row r="17" spans="1:51" x14ac:dyDescent="0.25">
      <c r="B17" s="39">
        <v>2.25</v>
      </c>
      <c r="C17" s="39">
        <v>0.29166666666666702</v>
      </c>
      <c r="D17" s="117">
        <v>11</v>
      </c>
      <c r="E17" s="40">
        <f t="shared" si="0"/>
        <v>7.746478873239437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145</v>
      </c>
      <c r="P17" s="118">
        <v>143</v>
      </c>
      <c r="Q17" s="118">
        <v>40214225</v>
      </c>
      <c r="R17" s="45">
        <f t="shared" si="3"/>
        <v>5906</v>
      </c>
      <c r="S17" s="46">
        <f t="shared" si="4"/>
        <v>141.744</v>
      </c>
      <c r="T17" s="46">
        <f t="shared" si="5"/>
        <v>5.9059999999999997</v>
      </c>
      <c r="U17" s="119">
        <v>9.5</v>
      </c>
      <c r="V17" s="119">
        <f t="shared" si="6"/>
        <v>9.5</v>
      </c>
      <c r="W17" s="120" t="s">
        <v>135</v>
      </c>
      <c r="X17" s="122">
        <v>0</v>
      </c>
      <c r="Y17" s="122">
        <v>1020</v>
      </c>
      <c r="Z17" s="122">
        <v>1189</v>
      </c>
      <c r="AA17" s="122">
        <v>1185</v>
      </c>
      <c r="AB17" s="122">
        <v>1188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37794756</v>
      </c>
      <c r="AH17" s="48">
        <f t="shared" si="8"/>
        <v>1312</v>
      </c>
      <c r="AI17" s="49">
        <f t="shared" si="7"/>
        <v>222.1469691838808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/>
      <c r="AP17" s="122">
        <v>8521263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0"/>
    </row>
    <row r="18" spans="1:51" x14ac:dyDescent="0.25">
      <c r="B18" s="39">
        <v>2.2916666666666701</v>
      </c>
      <c r="C18" s="39">
        <v>0.33333333333333298</v>
      </c>
      <c r="D18" s="117">
        <v>8</v>
      </c>
      <c r="E18" s="40">
        <f t="shared" si="0"/>
        <v>5.6338028169014089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144</v>
      </c>
      <c r="P18" s="118">
        <v>151</v>
      </c>
      <c r="Q18" s="118">
        <v>40220437</v>
      </c>
      <c r="R18" s="45">
        <f t="shared" si="3"/>
        <v>6212</v>
      </c>
      <c r="S18" s="46">
        <f t="shared" si="4"/>
        <v>149.08799999999999</v>
      </c>
      <c r="T18" s="46">
        <f t="shared" si="5"/>
        <v>6.2119999999999997</v>
      </c>
      <c r="U18" s="119">
        <v>9.1999999999999993</v>
      </c>
      <c r="V18" s="119">
        <f t="shared" si="6"/>
        <v>9.1999999999999993</v>
      </c>
      <c r="W18" s="120" t="s">
        <v>135</v>
      </c>
      <c r="X18" s="122">
        <v>0</v>
      </c>
      <c r="Y18" s="122">
        <v>1020</v>
      </c>
      <c r="Z18" s="122">
        <v>1189</v>
      </c>
      <c r="AA18" s="122">
        <v>1185</v>
      </c>
      <c r="AB18" s="122">
        <v>1188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37796140</v>
      </c>
      <c r="AH18" s="48">
        <f t="shared" si="8"/>
        <v>1384</v>
      </c>
      <c r="AI18" s="49">
        <f t="shared" si="7"/>
        <v>222.79459111397296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/>
      <c r="AP18" s="122">
        <v>8521263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0"/>
    </row>
    <row r="19" spans="1:51" x14ac:dyDescent="0.25">
      <c r="B19" s="39">
        <v>2.3333333333333299</v>
      </c>
      <c r="C19" s="39">
        <v>0.375</v>
      </c>
      <c r="D19" s="117">
        <v>7</v>
      </c>
      <c r="E19" s="40">
        <f t="shared" si="0"/>
        <v>4.9295774647887329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141</v>
      </c>
      <c r="P19" s="118">
        <v>156</v>
      </c>
      <c r="Q19" s="118">
        <v>40226633</v>
      </c>
      <c r="R19" s="45">
        <f t="shared" si="3"/>
        <v>6196</v>
      </c>
      <c r="S19" s="46">
        <f t="shared" si="4"/>
        <v>148.70400000000001</v>
      </c>
      <c r="T19" s="46">
        <f t="shared" si="5"/>
        <v>6.1959999999999997</v>
      </c>
      <c r="U19" s="119">
        <v>8.6999999999999993</v>
      </c>
      <c r="V19" s="119">
        <f t="shared" si="6"/>
        <v>8.6999999999999993</v>
      </c>
      <c r="W19" s="120" t="s">
        <v>135</v>
      </c>
      <c r="X19" s="122">
        <v>0</v>
      </c>
      <c r="Y19" s="122">
        <v>1020</v>
      </c>
      <c r="Z19" s="122">
        <v>1189</v>
      </c>
      <c r="AA19" s="122">
        <v>1185</v>
      </c>
      <c r="AB19" s="122">
        <v>1188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37797516</v>
      </c>
      <c r="AH19" s="48">
        <f t="shared" si="8"/>
        <v>1376</v>
      </c>
      <c r="AI19" s="49">
        <f t="shared" si="7"/>
        <v>222.07876049063913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/>
      <c r="AP19" s="122">
        <v>8521263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0"/>
    </row>
    <row r="20" spans="1:51" x14ac:dyDescent="0.25">
      <c r="B20" s="39">
        <v>2.375</v>
      </c>
      <c r="C20" s="39">
        <v>0.41666666666666669</v>
      </c>
      <c r="D20" s="117">
        <v>7</v>
      </c>
      <c r="E20" s="40">
        <f t="shared" si="0"/>
        <v>4.9295774647887329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141</v>
      </c>
      <c r="P20" s="118">
        <v>153</v>
      </c>
      <c r="Q20" s="118">
        <v>40233007</v>
      </c>
      <c r="R20" s="45">
        <f t="shared" si="3"/>
        <v>6374</v>
      </c>
      <c r="S20" s="46">
        <f t="shared" si="4"/>
        <v>152.976</v>
      </c>
      <c r="T20" s="46">
        <f t="shared" si="5"/>
        <v>6.3739999999999997</v>
      </c>
      <c r="U20" s="119">
        <v>8</v>
      </c>
      <c r="V20" s="119">
        <f t="shared" si="6"/>
        <v>8</v>
      </c>
      <c r="W20" s="120" t="s">
        <v>135</v>
      </c>
      <c r="X20" s="122">
        <v>0</v>
      </c>
      <c r="Y20" s="122">
        <v>1060</v>
      </c>
      <c r="Z20" s="122">
        <v>1189</v>
      </c>
      <c r="AA20" s="122">
        <v>1185</v>
      </c>
      <c r="AB20" s="122">
        <v>1188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37798932</v>
      </c>
      <c r="AH20" s="48">
        <f>IF(ISBLANK(AG20),"-",AG20-AG19)</f>
        <v>1416</v>
      </c>
      <c r="AI20" s="49">
        <f t="shared" si="7"/>
        <v>222.1524945089426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/>
      <c r="AP20" s="122">
        <v>8521263</v>
      </c>
      <c r="AQ20" s="122">
        <f t="shared" si="10"/>
        <v>0</v>
      </c>
      <c r="AR20" s="52">
        <v>0.92</v>
      </c>
      <c r="AS20" s="51" t="s">
        <v>101</v>
      </c>
      <c r="AY20" s="100"/>
    </row>
    <row r="21" spans="1:51" x14ac:dyDescent="0.25">
      <c r="B21" s="39">
        <v>2.4166666666666701</v>
      </c>
      <c r="C21" s="39">
        <v>0.45833333333333298</v>
      </c>
      <c r="D21" s="117">
        <v>7</v>
      </c>
      <c r="E21" s="40">
        <f t="shared" si="0"/>
        <v>4.9295774647887329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141</v>
      </c>
      <c r="P21" s="118">
        <v>129</v>
      </c>
      <c r="Q21" s="118">
        <v>40239218</v>
      </c>
      <c r="R21" s="45">
        <f>Q21-Q20</f>
        <v>6211</v>
      </c>
      <c r="S21" s="46">
        <f t="shared" si="4"/>
        <v>149.06399999999999</v>
      </c>
      <c r="T21" s="46">
        <f t="shared" si="5"/>
        <v>6.2110000000000003</v>
      </c>
      <c r="U21" s="119">
        <v>7.3</v>
      </c>
      <c r="V21" s="119">
        <f t="shared" si="6"/>
        <v>7.3</v>
      </c>
      <c r="W21" s="120" t="s">
        <v>135</v>
      </c>
      <c r="X21" s="122">
        <v>0</v>
      </c>
      <c r="Y21" s="122">
        <v>1060</v>
      </c>
      <c r="Z21" s="122">
        <v>1189</v>
      </c>
      <c r="AA21" s="122">
        <v>1185</v>
      </c>
      <c r="AB21" s="122">
        <v>1188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37800320</v>
      </c>
      <c r="AH21" s="48">
        <f t="shared" si="8"/>
        <v>1388</v>
      </c>
      <c r="AI21" s="49">
        <f t="shared" si="7"/>
        <v>223.47448075994203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/>
      <c r="AP21" s="122">
        <v>8521263</v>
      </c>
      <c r="AQ21" s="122">
        <f t="shared" si="10"/>
        <v>0</v>
      </c>
      <c r="AR21" s="50"/>
      <c r="AS21" s="51" t="s">
        <v>101</v>
      </c>
      <c r="AY21" s="100"/>
    </row>
    <row r="22" spans="1:51" x14ac:dyDescent="0.25">
      <c r="B22" s="39">
        <v>2.4583333333333299</v>
      </c>
      <c r="C22" s="39">
        <v>0.5</v>
      </c>
      <c r="D22" s="117">
        <v>8</v>
      </c>
      <c r="E22" s="40">
        <f t="shared" si="0"/>
        <v>5.6338028169014089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143</v>
      </c>
      <c r="P22" s="118">
        <v>148</v>
      </c>
      <c r="Q22" s="118">
        <v>40245422</v>
      </c>
      <c r="R22" s="45">
        <f t="shared" si="3"/>
        <v>6204</v>
      </c>
      <c r="S22" s="46">
        <f t="shared" si="4"/>
        <v>148.89599999999999</v>
      </c>
      <c r="T22" s="46">
        <f t="shared" si="5"/>
        <v>6.2039999999999997</v>
      </c>
      <c r="U22" s="119">
        <v>6.8</v>
      </c>
      <c r="V22" s="119">
        <f t="shared" si="6"/>
        <v>6.8</v>
      </c>
      <c r="W22" s="120" t="s">
        <v>135</v>
      </c>
      <c r="X22" s="122">
        <v>0</v>
      </c>
      <c r="Y22" s="122">
        <v>1030</v>
      </c>
      <c r="Z22" s="122">
        <v>1189</v>
      </c>
      <c r="AA22" s="122">
        <v>1185</v>
      </c>
      <c r="AB22" s="122">
        <v>1188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37801720</v>
      </c>
      <c r="AH22" s="48">
        <f t="shared" si="8"/>
        <v>1400</v>
      </c>
      <c r="AI22" s="49">
        <f t="shared" si="7"/>
        <v>225.66086395873631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/>
      <c r="AP22" s="122">
        <v>8521263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125</v>
      </c>
      <c r="B23" s="39">
        <v>2.5</v>
      </c>
      <c r="C23" s="39">
        <v>0.54166666666666696</v>
      </c>
      <c r="D23" s="117">
        <v>4</v>
      </c>
      <c r="E23" s="40">
        <f t="shared" si="0"/>
        <v>2.8169014084507045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135</v>
      </c>
      <c r="P23" s="118">
        <v>158</v>
      </c>
      <c r="Q23" s="118">
        <v>40251402</v>
      </c>
      <c r="R23" s="45">
        <f t="shared" si="3"/>
        <v>5980</v>
      </c>
      <c r="S23" s="46">
        <f t="shared" si="4"/>
        <v>143.52000000000001</v>
      </c>
      <c r="T23" s="46">
        <f t="shared" si="5"/>
        <v>5.98</v>
      </c>
      <c r="U23" s="119">
        <v>6.2</v>
      </c>
      <c r="V23" s="119">
        <f t="shared" si="6"/>
        <v>6.2</v>
      </c>
      <c r="W23" s="120" t="s">
        <v>135</v>
      </c>
      <c r="X23" s="122">
        <v>0</v>
      </c>
      <c r="Y23" s="122">
        <v>1050</v>
      </c>
      <c r="Z23" s="122">
        <v>1189</v>
      </c>
      <c r="AA23" s="122">
        <v>1185</v>
      </c>
      <c r="AB23" s="122">
        <v>1188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37803044</v>
      </c>
      <c r="AH23" s="48">
        <f t="shared" si="8"/>
        <v>1324</v>
      </c>
      <c r="AI23" s="49">
        <f t="shared" si="7"/>
        <v>221.40468227424748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/>
      <c r="AP23" s="122">
        <v>8521263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5</v>
      </c>
      <c r="E24" s="40">
        <f t="shared" si="0"/>
        <v>3.5211267605633805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135</v>
      </c>
      <c r="P24" s="118">
        <v>146</v>
      </c>
      <c r="Q24" s="118">
        <v>40257312</v>
      </c>
      <c r="R24" s="45">
        <f t="shared" si="3"/>
        <v>5910</v>
      </c>
      <c r="S24" s="46">
        <f t="shared" si="4"/>
        <v>141.84</v>
      </c>
      <c r="T24" s="46">
        <f t="shared" si="5"/>
        <v>5.91</v>
      </c>
      <c r="U24" s="119">
        <v>5.7</v>
      </c>
      <c r="V24" s="119">
        <f t="shared" si="6"/>
        <v>5.7</v>
      </c>
      <c r="W24" s="120" t="s">
        <v>135</v>
      </c>
      <c r="X24" s="122">
        <v>0</v>
      </c>
      <c r="Y24" s="122">
        <v>1060</v>
      </c>
      <c r="Z24" s="122">
        <v>1189</v>
      </c>
      <c r="AA24" s="122">
        <v>1185</v>
      </c>
      <c r="AB24" s="122">
        <v>1188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37804466</v>
      </c>
      <c r="AH24" s="48">
        <f t="shared" si="8"/>
        <v>1422</v>
      </c>
      <c r="AI24" s="49">
        <f t="shared" si="7"/>
        <v>240.60913705583755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/>
      <c r="AP24" s="122">
        <v>8521263</v>
      </c>
      <c r="AQ24" s="122">
        <f t="shared" si="10"/>
        <v>0</v>
      </c>
      <c r="AR24" s="52">
        <v>0.86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5</v>
      </c>
      <c r="E25" s="40">
        <f t="shared" si="0"/>
        <v>3.5211267605633805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131</v>
      </c>
      <c r="P25" s="118">
        <v>144</v>
      </c>
      <c r="Q25" s="118">
        <v>40263222</v>
      </c>
      <c r="R25" s="45">
        <f t="shared" si="3"/>
        <v>5910</v>
      </c>
      <c r="S25" s="46">
        <f t="shared" si="4"/>
        <v>141.84</v>
      </c>
      <c r="T25" s="46">
        <f t="shared" si="5"/>
        <v>5.91</v>
      </c>
      <c r="U25" s="119">
        <v>4.9000000000000004</v>
      </c>
      <c r="V25" s="119">
        <f t="shared" si="6"/>
        <v>4.9000000000000004</v>
      </c>
      <c r="W25" s="120" t="s">
        <v>135</v>
      </c>
      <c r="X25" s="122">
        <v>0</v>
      </c>
      <c r="Y25" s="122">
        <v>1129</v>
      </c>
      <c r="Z25" s="122">
        <v>1189</v>
      </c>
      <c r="AA25" s="122">
        <v>1185</v>
      </c>
      <c r="AB25" s="122">
        <v>1188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37805888</v>
      </c>
      <c r="AH25" s="48">
        <f t="shared" si="8"/>
        <v>1422</v>
      </c>
      <c r="AI25" s="49">
        <f t="shared" si="7"/>
        <v>240.60913705583755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/>
      <c r="AP25" s="122">
        <v>8521263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5</v>
      </c>
      <c r="E26" s="40">
        <f t="shared" si="0"/>
        <v>3.5211267605633805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133</v>
      </c>
      <c r="P26" s="118">
        <v>139</v>
      </c>
      <c r="Q26" s="118">
        <v>40269062</v>
      </c>
      <c r="R26" s="45">
        <f t="shared" si="3"/>
        <v>5840</v>
      </c>
      <c r="S26" s="46">
        <f t="shared" si="4"/>
        <v>140.16</v>
      </c>
      <c r="T26" s="46">
        <f t="shared" si="5"/>
        <v>5.84</v>
      </c>
      <c r="U26" s="119">
        <v>3.9</v>
      </c>
      <c r="V26" s="119">
        <f t="shared" si="6"/>
        <v>3.9</v>
      </c>
      <c r="W26" s="120" t="s">
        <v>135</v>
      </c>
      <c r="X26" s="122">
        <v>0</v>
      </c>
      <c r="Y26" s="122">
        <v>1068</v>
      </c>
      <c r="Z26" s="122">
        <v>1189</v>
      </c>
      <c r="AA26" s="122">
        <v>1185</v>
      </c>
      <c r="AB26" s="122">
        <v>1188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37807300</v>
      </c>
      <c r="AH26" s="48">
        <f t="shared" si="8"/>
        <v>1412</v>
      </c>
      <c r="AI26" s="49">
        <f t="shared" si="7"/>
        <v>241.78082191780823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/>
      <c r="AP26" s="122">
        <v>8521263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4</v>
      </c>
      <c r="E27" s="40">
        <f t="shared" si="0"/>
        <v>2.8169014084507045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133</v>
      </c>
      <c r="P27" s="118">
        <v>141</v>
      </c>
      <c r="Q27" s="118">
        <v>40274771</v>
      </c>
      <c r="R27" s="45">
        <f t="shared" si="3"/>
        <v>5709</v>
      </c>
      <c r="S27" s="46">
        <f t="shared" si="4"/>
        <v>137.01599999999999</v>
      </c>
      <c r="T27" s="46">
        <f t="shared" si="5"/>
        <v>5.7089999999999996</v>
      </c>
      <c r="U27" s="119">
        <v>3.3</v>
      </c>
      <c r="V27" s="119">
        <f t="shared" si="6"/>
        <v>3.3</v>
      </c>
      <c r="W27" s="120" t="s">
        <v>135</v>
      </c>
      <c r="X27" s="122">
        <v>0</v>
      </c>
      <c r="Y27" s="122">
        <v>1068</v>
      </c>
      <c r="Z27" s="122">
        <v>1189</v>
      </c>
      <c r="AA27" s="122">
        <v>1185</v>
      </c>
      <c r="AB27" s="122">
        <v>1188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37808668</v>
      </c>
      <c r="AH27" s="48">
        <f t="shared" si="8"/>
        <v>1368</v>
      </c>
      <c r="AI27" s="49">
        <f t="shared" si="7"/>
        <v>239.62165002627432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/>
      <c r="AP27" s="122">
        <v>8521263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3</v>
      </c>
      <c r="E28" s="40">
        <f t="shared" si="0"/>
        <v>2.1126760563380285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136</v>
      </c>
      <c r="P28" s="118">
        <v>140</v>
      </c>
      <c r="Q28" s="118">
        <v>40280592</v>
      </c>
      <c r="R28" s="45">
        <f t="shared" si="3"/>
        <v>5821</v>
      </c>
      <c r="S28" s="46">
        <f t="shared" si="4"/>
        <v>139.70400000000001</v>
      </c>
      <c r="T28" s="46">
        <f t="shared" si="5"/>
        <v>5.8209999999999997</v>
      </c>
      <c r="U28" s="119">
        <v>2.8</v>
      </c>
      <c r="V28" s="119">
        <f t="shared" si="6"/>
        <v>2.8</v>
      </c>
      <c r="W28" s="120" t="s">
        <v>135</v>
      </c>
      <c r="X28" s="122">
        <v>0</v>
      </c>
      <c r="Y28" s="122">
        <v>1069</v>
      </c>
      <c r="Z28" s="122">
        <v>1189</v>
      </c>
      <c r="AA28" s="122">
        <v>1185</v>
      </c>
      <c r="AB28" s="122">
        <v>1188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37810060</v>
      </c>
      <c r="AH28" s="48">
        <f t="shared" si="8"/>
        <v>1392</v>
      </c>
      <c r="AI28" s="49">
        <f t="shared" si="7"/>
        <v>239.13416938670332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/>
      <c r="AP28" s="122">
        <v>8521263</v>
      </c>
      <c r="AQ28" s="122">
        <f t="shared" si="10"/>
        <v>0</v>
      </c>
      <c r="AR28" s="52">
        <v>1.03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3</v>
      </c>
      <c r="E29" s="40">
        <f t="shared" si="0"/>
        <v>2.1126760563380285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137</v>
      </c>
      <c r="P29" s="118">
        <v>144</v>
      </c>
      <c r="Q29" s="118">
        <v>40286415</v>
      </c>
      <c r="R29" s="45">
        <f t="shared" si="3"/>
        <v>5823</v>
      </c>
      <c r="S29" s="46">
        <f t="shared" si="4"/>
        <v>139.75200000000001</v>
      </c>
      <c r="T29" s="46">
        <f t="shared" si="5"/>
        <v>5.8230000000000004</v>
      </c>
      <c r="U29" s="119">
        <v>2.4</v>
      </c>
      <c r="V29" s="119">
        <f t="shared" si="6"/>
        <v>2.4</v>
      </c>
      <c r="W29" s="120" t="s">
        <v>135</v>
      </c>
      <c r="X29" s="122">
        <v>0</v>
      </c>
      <c r="Y29" s="122">
        <v>1069</v>
      </c>
      <c r="Z29" s="122">
        <v>1189</v>
      </c>
      <c r="AA29" s="122">
        <v>1185</v>
      </c>
      <c r="AB29" s="122">
        <v>1188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37811432</v>
      </c>
      <c r="AH29" s="48">
        <f t="shared" si="8"/>
        <v>1372</v>
      </c>
      <c r="AI29" s="49">
        <f t="shared" si="7"/>
        <v>235.61737935771939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/>
      <c r="AP29" s="122">
        <v>8521263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3</v>
      </c>
      <c r="E30" s="40">
        <f t="shared" si="0"/>
        <v>2.1126760563380285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138</v>
      </c>
      <c r="P30" s="118">
        <v>130</v>
      </c>
      <c r="Q30" s="118">
        <v>40291857</v>
      </c>
      <c r="R30" s="45">
        <f t="shared" si="3"/>
        <v>5442</v>
      </c>
      <c r="S30" s="46">
        <f t="shared" si="4"/>
        <v>130.608</v>
      </c>
      <c r="T30" s="46">
        <f t="shared" si="5"/>
        <v>5.4420000000000002</v>
      </c>
      <c r="U30" s="119">
        <v>2.2000000000000002</v>
      </c>
      <c r="V30" s="119">
        <f t="shared" si="6"/>
        <v>2.2000000000000002</v>
      </c>
      <c r="W30" s="120" t="s">
        <v>135</v>
      </c>
      <c r="X30" s="122">
        <v>0</v>
      </c>
      <c r="Y30" s="122">
        <v>1005</v>
      </c>
      <c r="Z30" s="122">
        <v>1189</v>
      </c>
      <c r="AA30" s="122">
        <v>1185</v>
      </c>
      <c r="AB30" s="122">
        <v>1188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37812740</v>
      </c>
      <c r="AH30" s="48">
        <f t="shared" si="8"/>
        <v>1308</v>
      </c>
      <c r="AI30" s="49">
        <f t="shared" si="7"/>
        <v>240.35281146637266</v>
      </c>
      <c r="AJ30" s="101">
        <v>0</v>
      </c>
      <c r="AK30" s="101">
        <v>1</v>
      </c>
      <c r="AL30" s="101">
        <v>1</v>
      </c>
      <c r="AM30" s="101">
        <v>1</v>
      </c>
      <c r="AN30" s="101">
        <v>1</v>
      </c>
      <c r="AO30" s="101"/>
      <c r="AP30" s="122">
        <v>8521263</v>
      </c>
      <c r="AQ30" s="122">
        <f t="shared" si="10"/>
        <v>0</v>
      </c>
      <c r="AR30" s="50"/>
      <c r="AS30" s="51" t="s">
        <v>113</v>
      </c>
      <c r="AV30" s="248" t="s">
        <v>117</v>
      </c>
      <c r="AW30" s="248"/>
      <c r="AY30" s="104"/>
    </row>
    <row r="31" spans="1:51" x14ac:dyDescent="0.25">
      <c r="B31" s="39">
        <v>2.8333333333333299</v>
      </c>
      <c r="C31" s="39">
        <v>0.875000000000004</v>
      </c>
      <c r="D31" s="117">
        <v>6</v>
      </c>
      <c r="E31" s="40">
        <f t="shared" si="0"/>
        <v>4.2253521126760569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141</v>
      </c>
      <c r="P31" s="118">
        <v>132</v>
      </c>
      <c r="Q31" s="118">
        <v>40297120</v>
      </c>
      <c r="R31" s="45">
        <f t="shared" si="3"/>
        <v>5263</v>
      </c>
      <c r="S31" s="46">
        <f t="shared" si="4"/>
        <v>126.312</v>
      </c>
      <c r="T31" s="46">
        <f t="shared" si="5"/>
        <v>5.2629999999999999</v>
      </c>
      <c r="U31" s="119">
        <v>2.1</v>
      </c>
      <c r="V31" s="119">
        <f t="shared" si="6"/>
        <v>2.1</v>
      </c>
      <c r="W31" s="120" t="s">
        <v>135</v>
      </c>
      <c r="X31" s="122">
        <v>0</v>
      </c>
      <c r="Y31" s="122">
        <v>1005</v>
      </c>
      <c r="Z31" s="122">
        <v>1189</v>
      </c>
      <c r="AA31" s="122">
        <v>1185</v>
      </c>
      <c r="AB31" s="122">
        <v>1188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37814063</v>
      </c>
      <c r="AH31" s="48">
        <f t="shared" si="8"/>
        <v>1323</v>
      </c>
      <c r="AI31" s="49">
        <f t="shared" si="7"/>
        <v>251.37754132623979</v>
      </c>
      <c r="AJ31" s="101">
        <v>0</v>
      </c>
      <c r="AK31" s="101">
        <v>1</v>
      </c>
      <c r="AL31" s="101">
        <v>1</v>
      </c>
      <c r="AM31" s="101">
        <v>1</v>
      </c>
      <c r="AN31" s="101">
        <v>1</v>
      </c>
      <c r="AO31" s="101"/>
      <c r="AP31" s="122">
        <v>8521263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12</v>
      </c>
      <c r="E32" s="40">
        <f t="shared" si="0"/>
        <v>8.4507042253521139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118</v>
      </c>
      <c r="P32" s="118">
        <v>123</v>
      </c>
      <c r="Q32" s="118">
        <v>40302315</v>
      </c>
      <c r="R32" s="45">
        <f t="shared" si="3"/>
        <v>5195</v>
      </c>
      <c r="S32" s="46">
        <f t="shared" si="4"/>
        <v>124.68</v>
      </c>
      <c r="T32" s="46">
        <f t="shared" si="5"/>
        <v>5.1950000000000003</v>
      </c>
      <c r="U32" s="119">
        <v>1.5</v>
      </c>
      <c r="V32" s="119">
        <f t="shared" si="6"/>
        <v>1.5</v>
      </c>
      <c r="W32" s="120" t="s">
        <v>144</v>
      </c>
      <c r="X32" s="122">
        <v>0</v>
      </c>
      <c r="Y32" s="122">
        <v>1098</v>
      </c>
      <c r="Z32" s="122">
        <v>1187</v>
      </c>
      <c r="AA32" s="122">
        <v>0</v>
      </c>
      <c r="AB32" s="122">
        <v>1188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37815084</v>
      </c>
      <c r="AH32" s="48">
        <f t="shared" si="8"/>
        <v>1021</v>
      </c>
      <c r="AI32" s="49">
        <f t="shared" si="7"/>
        <v>196.53512993262751</v>
      </c>
      <c r="AJ32" s="101">
        <v>0</v>
      </c>
      <c r="AK32" s="101">
        <v>1</v>
      </c>
      <c r="AL32" s="101">
        <v>1</v>
      </c>
      <c r="AM32" s="101">
        <v>0</v>
      </c>
      <c r="AN32" s="101">
        <v>1</v>
      </c>
      <c r="AO32" s="101"/>
      <c r="AP32" s="122">
        <v>8521263</v>
      </c>
      <c r="AQ32" s="122">
        <f t="shared" si="10"/>
        <v>0</v>
      </c>
      <c r="AR32" s="52">
        <v>0.98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4</v>
      </c>
      <c r="E33" s="40">
        <f t="shared" si="0"/>
        <v>2.8169014084507045</v>
      </c>
      <c r="F33" s="103">
        <v>70</v>
      </c>
      <c r="G33" s="40">
        <f t="shared" si="1"/>
        <v>49.295774647887328</v>
      </c>
      <c r="H33" s="41" t="s">
        <v>88</v>
      </c>
      <c r="I33" s="41">
        <f>J33-(2/1.42)</f>
        <v>44.366197183098592</v>
      </c>
      <c r="J33" s="42">
        <f t="shared" ref="J33:J34" si="14">(F33-5)/1.42</f>
        <v>45.774647887323944</v>
      </c>
      <c r="K33" s="41">
        <f t="shared" si="12"/>
        <v>50</v>
      </c>
      <c r="L33" s="43">
        <v>14</v>
      </c>
      <c r="M33" s="44" t="s">
        <v>118</v>
      </c>
      <c r="N33" s="44">
        <v>11.9</v>
      </c>
      <c r="O33" s="118">
        <v>147</v>
      </c>
      <c r="P33" s="118">
        <v>113</v>
      </c>
      <c r="Q33" s="118">
        <v>40306683</v>
      </c>
      <c r="R33" s="45">
        <f t="shared" si="3"/>
        <v>4368</v>
      </c>
      <c r="S33" s="46">
        <f t="shared" si="4"/>
        <v>104.83199999999999</v>
      </c>
      <c r="T33" s="46">
        <f t="shared" si="5"/>
        <v>4.3680000000000003</v>
      </c>
      <c r="U33" s="119">
        <v>2.2999999999999998</v>
      </c>
      <c r="V33" s="119">
        <f t="shared" si="6"/>
        <v>2.2999999999999998</v>
      </c>
      <c r="W33" s="120" t="s">
        <v>124</v>
      </c>
      <c r="X33" s="122">
        <v>0</v>
      </c>
      <c r="Y33" s="122">
        <v>0</v>
      </c>
      <c r="Z33" s="122">
        <v>1187</v>
      </c>
      <c r="AA33" s="122">
        <v>0</v>
      </c>
      <c r="AB33" s="122">
        <v>1188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37815988</v>
      </c>
      <c r="AH33" s="48">
        <f t="shared" si="8"/>
        <v>904</v>
      </c>
      <c r="AI33" s="49">
        <f t="shared" si="7"/>
        <v>206.95970695970695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0.55000000000000004</v>
      </c>
      <c r="AP33" s="122">
        <v>8522549</v>
      </c>
      <c r="AQ33" s="122">
        <f t="shared" si="10"/>
        <v>1286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6</v>
      </c>
      <c r="E34" s="40">
        <f t="shared" si="0"/>
        <v>4.2253521126760569</v>
      </c>
      <c r="F34" s="103">
        <v>70</v>
      </c>
      <c r="G34" s="40">
        <f t="shared" si="1"/>
        <v>49.295774647887328</v>
      </c>
      <c r="H34" s="41" t="s">
        <v>88</v>
      </c>
      <c r="I34" s="41">
        <f t="shared" si="2"/>
        <v>44.366197183098592</v>
      </c>
      <c r="J34" s="42">
        <f t="shared" si="14"/>
        <v>45.774647887323944</v>
      </c>
      <c r="K34" s="41">
        <f t="shared" si="12"/>
        <v>50</v>
      </c>
      <c r="L34" s="43">
        <v>14</v>
      </c>
      <c r="M34" s="44" t="s">
        <v>118</v>
      </c>
      <c r="N34" s="60">
        <v>11.5</v>
      </c>
      <c r="O34" s="118">
        <v>148</v>
      </c>
      <c r="P34" s="118">
        <v>102</v>
      </c>
      <c r="Q34" s="118">
        <v>40311214</v>
      </c>
      <c r="R34" s="45">
        <f t="shared" si="3"/>
        <v>4531</v>
      </c>
      <c r="S34" s="46">
        <f t="shared" si="4"/>
        <v>108.744</v>
      </c>
      <c r="T34" s="46">
        <f t="shared" si="5"/>
        <v>4.5309999999999997</v>
      </c>
      <c r="U34" s="119">
        <v>3.6</v>
      </c>
      <c r="V34" s="119">
        <f t="shared" si="6"/>
        <v>3.6</v>
      </c>
      <c r="W34" s="120" t="s">
        <v>124</v>
      </c>
      <c r="X34" s="122">
        <v>0</v>
      </c>
      <c r="Y34" s="122">
        <v>0</v>
      </c>
      <c r="Z34" s="122">
        <v>1187</v>
      </c>
      <c r="AA34" s="122">
        <v>0</v>
      </c>
      <c r="AB34" s="122">
        <v>1187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37816904</v>
      </c>
      <c r="AH34" s="48">
        <f t="shared" si="8"/>
        <v>916</v>
      </c>
      <c r="AI34" s="49">
        <f t="shared" si="7"/>
        <v>202.16287795188703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0.55000000000000004</v>
      </c>
      <c r="AP34" s="122">
        <v>8523783</v>
      </c>
      <c r="AQ34" s="122">
        <f t="shared" si="10"/>
        <v>1234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49" t="s">
        <v>120</v>
      </c>
      <c r="M35" s="250"/>
      <c r="N35" s="251"/>
      <c r="O35" s="62"/>
      <c r="P35" s="62"/>
      <c r="Q35" s="63">
        <f>Q34-Q10</f>
        <v>126950</v>
      </c>
      <c r="R35" s="64">
        <f>SUM(R11:R34)</f>
        <v>126950</v>
      </c>
      <c r="S35" s="123">
        <f>AVERAGE(S11:S34)</f>
        <v>126.94999999999999</v>
      </c>
      <c r="T35" s="123">
        <f>SUM(T11:T34)</f>
        <v>126.95000000000002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28236</v>
      </c>
      <c r="AH35" s="66">
        <f>SUM(AH11:AH34)</f>
        <v>28236</v>
      </c>
      <c r="AI35" s="67">
        <f>$AH$35/$T35</f>
        <v>222.41827491138241</v>
      </c>
      <c r="AJ35" s="92"/>
      <c r="AK35" s="93"/>
      <c r="AL35" s="93"/>
      <c r="AM35" s="93"/>
      <c r="AN35" s="94"/>
      <c r="AO35" s="68"/>
      <c r="AP35" s="69">
        <f>AP34-AP10</f>
        <v>7369</v>
      </c>
      <c r="AQ35" s="70">
        <f>SUM(AQ11:AQ34)</f>
        <v>7369</v>
      </c>
      <c r="AR35" s="145">
        <f>SUM(AR11:AR34)</f>
        <v>5.68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0"/>
    </row>
    <row r="38" spans="2:51" x14ac:dyDescent="0.25">
      <c r="B38" s="81" t="s">
        <v>128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0"/>
    </row>
    <row r="39" spans="2:51" x14ac:dyDescent="0.25">
      <c r="B39" s="115" t="s">
        <v>129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0"/>
    </row>
    <row r="40" spans="2:51" x14ac:dyDescent="0.25">
      <c r="B40" s="80" t="s">
        <v>193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155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15" t="s">
        <v>140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15" t="s">
        <v>141</v>
      </c>
      <c r="C43" s="109"/>
      <c r="D43" s="109"/>
      <c r="E43" s="109"/>
      <c r="F43" s="109"/>
      <c r="G43" s="109"/>
      <c r="H43" s="109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84" t="s">
        <v>167</v>
      </c>
      <c r="C44" s="109"/>
      <c r="D44" s="109"/>
      <c r="E44" s="109"/>
      <c r="F44" s="109"/>
      <c r="G44" s="109"/>
      <c r="H44" s="109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82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84" t="s">
        <v>198</v>
      </c>
      <c r="C45" s="109"/>
      <c r="D45" s="109"/>
      <c r="E45" s="109"/>
      <c r="F45" s="109"/>
      <c r="G45" s="109"/>
      <c r="H45" s="115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82"/>
      <c r="T45" s="82"/>
      <c r="U45" s="82"/>
      <c r="V45" s="82"/>
      <c r="W45" s="105"/>
      <c r="X45" s="105"/>
      <c r="Y45" s="105"/>
      <c r="Z45" s="105"/>
      <c r="AA45" s="105"/>
      <c r="AB45" s="105"/>
      <c r="AC45" s="105"/>
      <c r="AD45" s="105"/>
      <c r="AE45" s="105"/>
      <c r="AM45" s="19"/>
      <c r="AN45" s="102"/>
      <c r="AO45" s="102"/>
      <c r="AP45" s="102"/>
      <c r="AQ45" s="102"/>
      <c r="AR45" s="105"/>
      <c r="AV45" s="136"/>
      <c r="AW45" s="136"/>
      <c r="AY45" s="100"/>
    </row>
    <row r="46" spans="2:51" x14ac:dyDescent="0.25">
      <c r="B46" s="115" t="s">
        <v>199</v>
      </c>
      <c r="C46" s="114"/>
      <c r="D46" s="114"/>
      <c r="E46" s="114"/>
      <c r="F46" s="109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3"/>
      <c r="R46" s="82"/>
      <c r="S46" s="82"/>
      <c r="T46" s="82"/>
      <c r="U46" s="105"/>
      <c r="V46" s="105"/>
      <c r="W46" s="105"/>
      <c r="X46" s="105"/>
      <c r="Y46" s="105"/>
      <c r="Z46" s="105"/>
      <c r="AA46" s="105"/>
      <c r="AB46" s="105"/>
      <c r="AC46" s="105"/>
      <c r="AK46" s="19"/>
      <c r="AL46" s="102"/>
      <c r="AM46" s="102"/>
      <c r="AN46" s="102"/>
      <c r="AO46" s="102"/>
      <c r="AP46" s="105"/>
      <c r="AQ46" s="11"/>
      <c r="AR46" s="102"/>
      <c r="AS46" s="102"/>
      <c r="AT46" s="136"/>
      <c r="AU46" s="136"/>
      <c r="AW46" s="100"/>
      <c r="AX46" s="100"/>
      <c r="AY46" s="100"/>
    </row>
    <row r="47" spans="2:51" x14ac:dyDescent="0.25">
      <c r="B47" s="115" t="s">
        <v>145</v>
      </c>
      <c r="C47" s="114"/>
      <c r="D47" s="114"/>
      <c r="E47" s="114"/>
      <c r="F47" s="114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3"/>
      <c r="R47" s="82"/>
      <c r="S47" s="82"/>
      <c r="T47" s="82"/>
      <c r="U47" s="105"/>
      <c r="V47" s="105"/>
      <c r="W47" s="105"/>
      <c r="X47" s="105"/>
      <c r="Y47" s="105"/>
      <c r="Z47" s="105"/>
      <c r="AA47" s="105"/>
      <c r="AB47" s="105"/>
      <c r="AC47" s="105"/>
      <c r="AK47" s="19"/>
      <c r="AL47" s="102"/>
      <c r="AM47" s="102"/>
      <c r="AN47" s="102"/>
      <c r="AO47" s="102"/>
      <c r="AP47" s="105"/>
      <c r="AQ47" s="11"/>
      <c r="AR47" s="102"/>
      <c r="AS47" s="102"/>
      <c r="AT47" s="136"/>
      <c r="AU47" s="136"/>
      <c r="AW47" s="100"/>
      <c r="AX47" s="100"/>
      <c r="AY47" s="100"/>
    </row>
    <row r="48" spans="2:51" x14ac:dyDescent="0.25">
      <c r="B48" s="115" t="s">
        <v>142</v>
      </c>
      <c r="C48" s="109"/>
      <c r="D48" s="114"/>
      <c r="E48" s="114"/>
      <c r="F48" s="114"/>
      <c r="G48" s="109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3"/>
      <c r="S48" s="82"/>
      <c r="T48" s="82"/>
      <c r="U48" s="82"/>
      <c r="V48" s="105"/>
      <c r="W48" s="105"/>
      <c r="X48" s="105"/>
      <c r="Y48" s="105"/>
      <c r="Z48" s="105"/>
      <c r="AA48" s="105"/>
      <c r="AB48" s="105"/>
      <c r="AC48" s="105"/>
      <c r="AD48" s="105"/>
      <c r="AL48" s="19"/>
      <c r="AM48" s="102"/>
      <c r="AN48" s="102"/>
      <c r="AO48" s="102"/>
      <c r="AP48" s="102"/>
      <c r="AQ48" s="105"/>
      <c r="AR48" s="11"/>
      <c r="AS48" s="102"/>
      <c r="AU48" s="136"/>
      <c r="AV48" s="136"/>
      <c r="AX48" s="100"/>
      <c r="AY48" s="100"/>
    </row>
    <row r="49" spans="2:51" x14ac:dyDescent="0.25">
      <c r="B49" s="115" t="s">
        <v>143</v>
      </c>
      <c r="C49" s="114"/>
      <c r="D49" s="114"/>
      <c r="E49" s="114"/>
      <c r="F49" s="114"/>
      <c r="G49" s="114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77"/>
      <c r="S49" s="112"/>
      <c r="T49" s="112"/>
      <c r="U49" s="112"/>
      <c r="V49" s="105"/>
      <c r="W49" s="105"/>
      <c r="X49" s="105"/>
      <c r="Y49" s="105"/>
      <c r="Z49" s="105"/>
      <c r="AA49" s="105"/>
      <c r="AB49" s="105"/>
      <c r="AC49" s="105"/>
      <c r="AD49" s="105"/>
      <c r="AL49" s="106"/>
      <c r="AM49" s="106"/>
      <c r="AN49" s="106"/>
      <c r="AO49" s="106"/>
      <c r="AP49" s="106"/>
      <c r="AQ49" s="106"/>
      <c r="AR49" s="107"/>
      <c r="AS49" s="102"/>
      <c r="AU49" s="104"/>
      <c r="AV49" s="100"/>
      <c r="AW49" s="100"/>
      <c r="AX49" s="100"/>
      <c r="AY49" s="100"/>
    </row>
    <row r="50" spans="2:51" x14ac:dyDescent="0.25">
      <c r="B50" s="84" t="s">
        <v>169</v>
      </c>
      <c r="C50" s="109"/>
      <c r="D50" s="109"/>
      <c r="E50" s="109"/>
      <c r="F50" s="109"/>
      <c r="G50" s="109"/>
      <c r="H50" s="124"/>
      <c r="I50" s="110"/>
      <c r="J50" s="110"/>
      <c r="K50" s="110"/>
      <c r="L50" s="110"/>
      <c r="M50" s="110"/>
      <c r="N50" s="110"/>
      <c r="O50" s="110"/>
      <c r="P50" s="110"/>
      <c r="Q50" s="110"/>
      <c r="R50" s="113"/>
      <c r="S50" s="112"/>
      <c r="T50" s="112"/>
      <c r="U50" s="112"/>
      <c r="V50" s="105"/>
      <c r="W50" s="105"/>
      <c r="X50" s="105"/>
      <c r="Y50" s="105"/>
      <c r="Z50" s="105"/>
      <c r="AA50" s="105"/>
      <c r="AB50" s="105"/>
      <c r="AC50" s="105"/>
      <c r="AD50" s="105"/>
      <c r="AL50" s="106"/>
      <c r="AM50" s="106"/>
      <c r="AN50" s="106"/>
      <c r="AO50" s="106"/>
      <c r="AP50" s="106"/>
      <c r="AQ50" s="106"/>
      <c r="AR50" s="107"/>
      <c r="AS50" s="102"/>
      <c r="AU50" s="104"/>
      <c r="AV50" s="100"/>
      <c r="AW50" s="100"/>
      <c r="AX50" s="100"/>
      <c r="AY50" s="100"/>
    </row>
    <row r="51" spans="2:51" x14ac:dyDescent="0.25">
      <c r="B51" s="111" t="s">
        <v>148</v>
      </c>
      <c r="C51" s="109"/>
      <c r="D51" s="109"/>
      <c r="E51" s="109"/>
      <c r="F51" s="109"/>
      <c r="G51" s="109"/>
      <c r="H51" s="124"/>
      <c r="I51" s="110"/>
      <c r="J51" s="110"/>
      <c r="K51" s="110"/>
      <c r="L51" s="110"/>
      <c r="M51" s="110"/>
      <c r="N51" s="110"/>
      <c r="O51" s="110"/>
      <c r="P51" s="110"/>
      <c r="Q51" s="110"/>
      <c r="R51" s="113"/>
      <c r="S51" s="113"/>
      <c r="T51" s="112"/>
      <c r="U51" s="112"/>
      <c r="V51" s="105"/>
      <c r="W51" s="105"/>
      <c r="X51" s="105"/>
      <c r="Y51" s="105"/>
      <c r="Z51" s="105"/>
      <c r="AA51" s="105"/>
      <c r="AB51" s="105"/>
      <c r="AC51" s="105"/>
      <c r="AD51" s="105"/>
      <c r="AL51" s="106"/>
      <c r="AM51" s="106"/>
      <c r="AN51" s="106"/>
      <c r="AO51" s="106"/>
      <c r="AP51" s="106"/>
      <c r="AQ51" s="106"/>
      <c r="AR51" s="107"/>
      <c r="AS51" s="102"/>
      <c r="AU51" s="104"/>
      <c r="AV51" s="100"/>
      <c r="AW51" s="100"/>
      <c r="AX51" s="100"/>
      <c r="AY51" s="100"/>
    </row>
    <row r="52" spans="2:51" x14ac:dyDescent="0.25">
      <c r="B52" s="115" t="s">
        <v>218</v>
      </c>
      <c r="C52" s="109"/>
      <c r="D52" s="109"/>
      <c r="E52" s="109"/>
      <c r="F52" s="109"/>
      <c r="G52" s="109"/>
      <c r="H52" s="124"/>
      <c r="I52" s="110"/>
      <c r="J52" s="110"/>
      <c r="K52" s="110"/>
      <c r="L52" s="110"/>
      <c r="M52" s="110"/>
      <c r="N52" s="110"/>
      <c r="O52" s="110"/>
      <c r="P52" s="110"/>
      <c r="Q52" s="110"/>
      <c r="R52" s="113"/>
      <c r="S52" s="113"/>
      <c r="T52" s="112"/>
      <c r="U52" s="112"/>
      <c r="V52" s="105"/>
      <c r="W52" s="105"/>
      <c r="X52" s="105"/>
      <c r="Y52" s="105"/>
      <c r="Z52" s="105"/>
      <c r="AA52" s="105"/>
      <c r="AB52" s="105"/>
      <c r="AC52" s="105"/>
      <c r="AD52" s="105"/>
      <c r="AL52" s="106"/>
      <c r="AM52" s="106"/>
      <c r="AN52" s="106"/>
      <c r="AO52" s="106"/>
      <c r="AP52" s="106"/>
      <c r="AQ52" s="106"/>
      <c r="AR52" s="107"/>
      <c r="AS52" s="102"/>
      <c r="AU52" s="104"/>
      <c r="AV52" s="100"/>
      <c r="AW52" s="100"/>
      <c r="AX52" s="100"/>
      <c r="AY52" s="100"/>
    </row>
    <row r="53" spans="2:51" x14ac:dyDescent="0.25">
      <c r="B53" s="84" t="s">
        <v>192</v>
      </c>
      <c r="C53" s="109"/>
      <c r="D53" s="109"/>
      <c r="E53" s="109"/>
      <c r="F53" s="109"/>
      <c r="G53" s="109"/>
      <c r="H53" s="124"/>
      <c r="I53" s="110"/>
      <c r="J53" s="110"/>
      <c r="K53" s="110"/>
      <c r="L53" s="110"/>
      <c r="M53" s="110"/>
      <c r="N53" s="110"/>
      <c r="O53" s="110"/>
      <c r="P53" s="110"/>
      <c r="Q53" s="110"/>
      <c r="R53" s="113"/>
      <c r="S53" s="113"/>
      <c r="T53" s="112"/>
      <c r="U53" s="112"/>
      <c r="V53" s="105"/>
      <c r="W53" s="105"/>
      <c r="X53" s="105"/>
      <c r="Y53" s="105"/>
      <c r="Z53" s="105"/>
      <c r="AA53" s="105"/>
      <c r="AB53" s="105"/>
      <c r="AC53" s="105"/>
      <c r="AD53" s="105"/>
      <c r="AL53" s="106"/>
      <c r="AM53" s="106"/>
      <c r="AN53" s="106"/>
      <c r="AO53" s="106"/>
      <c r="AP53" s="106"/>
      <c r="AQ53" s="106"/>
      <c r="AR53" s="107"/>
      <c r="AS53" s="102"/>
      <c r="AU53" s="104"/>
      <c r="AV53" s="100"/>
      <c r="AW53" s="100"/>
      <c r="AX53" s="100"/>
      <c r="AY53" s="100"/>
    </row>
    <row r="54" spans="2:51" x14ac:dyDescent="0.25">
      <c r="B54" s="84"/>
      <c r="C54" s="109"/>
      <c r="D54" s="109"/>
      <c r="E54" s="109"/>
      <c r="F54" s="109"/>
      <c r="G54" s="109"/>
      <c r="H54" s="124"/>
      <c r="I54" s="110"/>
      <c r="J54" s="110"/>
      <c r="K54" s="110"/>
      <c r="L54" s="110"/>
      <c r="M54" s="110"/>
      <c r="N54" s="110"/>
      <c r="O54" s="110"/>
      <c r="P54" s="110"/>
      <c r="Q54" s="110"/>
      <c r="R54" s="113"/>
      <c r="S54" s="113"/>
      <c r="T54" s="112"/>
      <c r="U54" s="112"/>
      <c r="V54" s="105"/>
      <c r="W54" s="105"/>
      <c r="X54" s="105"/>
      <c r="Y54" s="105"/>
      <c r="Z54" s="105"/>
      <c r="AA54" s="105"/>
      <c r="AB54" s="105"/>
      <c r="AC54" s="105"/>
      <c r="AD54" s="105"/>
      <c r="AL54" s="106"/>
      <c r="AM54" s="106"/>
      <c r="AN54" s="106"/>
      <c r="AO54" s="106"/>
      <c r="AP54" s="106"/>
      <c r="AQ54" s="106"/>
      <c r="AR54" s="107"/>
      <c r="AS54" s="102"/>
      <c r="AU54" s="104"/>
      <c r="AV54" s="100"/>
      <c r="AW54" s="100"/>
      <c r="AX54" s="100"/>
      <c r="AY54" s="100"/>
    </row>
    <row r="55" spans="2:51" x14ac:dyDescent="0.25">
      <c r="B55" s="84"/>
      <c r="C55" s="109"/>
      <c r="D55" s="109"/>
      <c r="E55" s="109"/>
      <c r="F55" s="109"/>
      <c r="G55" s="109"/>
      <c r="H55" s="124"/>
      <c r="I55" s="110"/>
      <c r="J55" s="110"/>
      <c r="K55" s="110"/>
      <c r="L55" s="110"/>
      <c r="M55" s="110"/>
      <c r="N55" s="110"/>
      <c r="O55" s="110"/>
      <c r="P55" s="110"/>
      <c r="Q55" s="110"/>
      <c r="R55" s="113"/>
      <c r="S55" s="113"/>
      <c r="T55" s="112"/>
      <c r="U55" s="112"/>
      <c r="V55" s="105"/>
      <c r="W55" s="105"/>
      <c r="X55" s="105"/>
      <c r="Y55" s="105"/>
      <c r="Z55" s="105"/>
      <c r="AA55" s="105"/>
      <c r="AB55" s="105"/>
      <c r="AC55" s="105"/>
      <c r="AD55" s="105"/>
      <c r="AL55" s="106"/>
      <c r="AM55" s="106"/>
      <c r="AN55" s="106"/>
      <c r="AO55" s="106"/>
      <c r="AP55" s="106"/>
      <c r="AQ55" s="106"/>
      <c r="AR55" s="107"/>
      <c r="AS55" s="102"/>
      <c r="AU55" s="104"/>
      <c r="AV55" s="100"/>
      <c r="AW55" s="100"/>
      <c r="AX55" s="100"/>
      <c r="AY55" s="100"/>
    </row>
    <row r="56" spans="2:51" x14ac:dyDescent="0.25">
      <c r="C56" s="114"/>
      <c r="D56" s="114"/>
      <c r="E56" s="114"/>
      <c r="F56" s="114"/>
      <c r="G56" s="114"/>
      <c r="H56" s="147"/>
      <c r="I56" s="148"/>
      <c r="J56" s="148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B57" s="84"/>
      <c r="C57" s="147"/>
      <c r="D57" s="147"/>
      <c r="E57" s="146"/>
      <c r="F57" s="146"/>
      <c r="G57" s="146"/>
      <c r="H57" s="147"/>
      <c r="I57" s="148"/>
      <c r="J57" s="148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84"/>
      <c r="C58" s="147"/>
      <c r="D58" s="147"/>
      <c r="E58" s="146"/>
      <c r="F58" s="146"/>
      <c r="G58" s="146"/>
      <c r="H58" s="147"/>
      <c r="I58" s="148"/>
      <c r="J58" s="148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84"/>
      <c r="C59" s="147"/>
      <c r="D59" s="147"/>
      <c r="E59" s="146"/>
      <c r="F59" s="146"/>
      <c r="G59" s="146"/>
      <c r="H59" s="147"/>
      <c r="I59" s="148"/>
      <c r="J59" s="148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84"/>
      <c r="C60" s="147"/>
      <c r="D60" s="147"/>
      <c r="E60" s="146"/>
      <c r="F60" s="146"/>
      <c r="G60" s="146"/>
      <c r="H60" s="147"/>
      <c r="I60" s="148"/>
      <c r="J60" s="148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88"/>
      <c r="C61" s="147"/>
      <c r="D61" s="147"/>
      <c r="E61" s="146"/>
      <c r="F61" s="146"/>
      <c r="G61" s="146"/>
      <c r="H61" s="147"/>
      <c r="I61" s="148"/>
      <c r="J61" s="148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108"/>
      <c r="C62" s="147"/>
      <c r="D62" s="147"/>
      <c r="E62" s="146"/>
      <c r="F62" s="146"/>
      <c r="G62" s="146"/>
      <c r="H62" s="147"/>
      <c r="I62" s="148"/>
      <c r="J62" s="148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88"/>
      <c r="C63" s="109"/>
      <c r="D63" s="109"/>
      <c r="E63" s="109"/>
      <c r="F63" s="109"/>
      <c r="G63" s="109"/>
      <c r="H63" s="109"/>
      <c r="I63" s="124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88"/>
      <c r="C64" s="109"/>
      <c r="D64" s="109"/>
      <c r="E64" s="109"/>
      <c r="F64" s="109"/>
      <c r="G64" s="109"/>
      <c r="H64" s="109"/>
      <c r="I64" s="124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88"/>
      <c r="C65" s="109"/>
      <c r="D65" s="109"/>
      <c r="E65" s="114"/>
      <c r="F65" s="114"/>
      <c r="G65" s="114"/>
      <c r="H65" s="109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4"/>
      <c r="C66" s="109"/>
      <c r="D66" s="109"/>
      <c r="E66" s="114"/>
      <c r="F66" s="114"/>
      <c r="G66" s="114"/>
      <c r="H66" s="109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88"/>
      <c r="C67" s="109"/>
      <c r="D67" s="109"/>
      <c r="E67" s="114"/>
      <c r="F67" s="114"/>
      <c r="G67" s="114"/>
      <c r="H67" s="109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8"/>
      <c r="C68" s="109"/>
      <c r="D68" s="109"/>
      <c r="E68" s="114"/>
      <c r="F68" s="114"/>
      <c r="G68" s="114"/>
      <c r="H68" s="109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3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115"/>
      <c r="C69" s="109"/>
      <c r="D69" s="109"/>
      <c r="E69" s="114"/>
      <c r="F69" s="114"/>
      <c r="G69" s="114"/>
      <c r="H69" s="109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3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84"/>
      <c r="C70" s="111"/>
      <c r="D70" s="109"/>
      <c r="E70" s="87"/>
      <c r="F70" s="109"/>
      <c r="G70" s="109"/>
      <c r="H70" s="109"/>
      <c r="I70" s="109"/>
      <c r="J70" s="110"/>
      <c r="K70" s="110"/>
      <c r="L70" s="110"/>
      <c r="M70" s="110"/>
      <c r="N70" s="110"/>
      <c r="O70" s="110"/>
      <c r="P70" s="110"/>
      <c r="Q70" s="110"/>
      <c r="R70" s="110"/>
      <c r="S70" s="113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8"/>
      <c r="C71" s="109"/>
      <c r="D71" s="109"/>
      <c r="E71" s="109"/>
      <c r="F71" s="109"/>
      <c r="G71" s="109"/>
      <c r="H71" s="109"/>
      <c r="I71" s="124"/>
      <c r="J71" s="110"/>
      <c r="K71" s="110"/>
      <c r="L71" s="110"/>
      <c r="M71" s="110"/>
      <c r="N71" s="110"/>
      <c r="O71" s="110"/>
      <c r="P71" s="110"/>
      <c r="Q71" s="110"/>
      <c r="R71" s="110"/>
      <c r="S71" s="113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09"/>
      <c r="D72" s="109"/>
      <c r="E72" s="109"/>
      <c r="F72" s="109"/>
      <c r="G72" s="109"/>
      <c r="H72" s="109"/>
      <c r="I72" s="124"/>
      <c r="J72" s="110"/>
      <c r="K72" s="110"/>
      <c r="L72" s="110"/>
      <c r="M72" s="110"/>
      <c r="N72" s="110"/>
      <c r="O72" s="110"/>
      <c r="P72" s="110"/>
      <c r="Q72" s="110"/>
      <c r="R72" s="110"/>
      <c r="S72" s="113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11"/>
      <c r="D73" s="109"/>
      <c r="E73" s="109"/>
      <c r="F73" s="109"/>
      <c r="G73" s="109"/>
      <c r="H73" s="109"/>
      <c r="I73" s="109"/>
      <c r="J73" s="110"/>
      <c r="K73" s="110"/>
      <c r="L73" s="110"/>
      <c r="M73" s="110"/>
      <c r="N73" s="110"/>
      <c r="O73" s="110"/>
      <c r="P73" s="110"/>
      <c r="Q73" s="110"/>
      <c r="R73" s="110"/>
      <c r="S73" s="113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11"/>
      <c r="D74" s="109"/>
      <c r="E74" s="87"/>
      <c r="F74" s="109"/>
      <c r="G74" s="109"/>
      <c r="H74" s="109"/>
      <c r="I74" s="109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09"/>
      <c r="D75" s="109"/>
      <c r="E75" s="109"/>
      <c r="F75" s="109"/>
      <c r="G75" s="87"/>
      <c r="H75" s="87"/>
      <c r="I75" s="124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2"/>
      <c r="U75" s="112"/>
      <c r="V75" s="112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09"/>
      <c r="D76" s="109"/>
      <c r="E76" s="109"/>
      <c r="F76" s="109"/>
      <c r="G76" s="87"/>
      <c r="H76" s="87"/>
      <c r="I76" s="116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2"/>
      <c r="U76" s="112"/>
      <c r="V76" s="112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15"/>
      <c r="D77" s="109"/>
      <c r="E77" s="87"/>
      <c r="F77" s="109"/>
      <c r="G77" s="109"/>
      <c r="H77" s="109"/>
      <c r="I77" s="109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2"/>
      <c r="U77" s="112"/>
      <c r="V77" s="112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11"/>
      <c r="D78" s="109"/>
      <c r="E78" s="109"/>
      <c r="F78" s="109"/>
      <c r="G78" s="109"/>
      <c r="H78" s="109"/>
      <c r="I78" s="109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2"/>
      <c r="U78" s="112"/>
      <c r="V78" s="112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11"/>
      <c r="D79" s="109"/>
      <c r="E79" s="87"/>
      <c r="F79" s="109"/>
      <c r="G79" s="109"/>
      <c r="H79" s="109"/>
      <c r="I79" s="109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2"/>
      <c r="U79" s="112"/>
      <c r="V79" s="112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09"/>
      <c r="D80" s="109"/>
      <c r="E80" s="109"/>
      <c r="F80" s="109"/>
      <c r="G80" s="87"/>
      <c r="H80" s="87"/>
      <c r="I80" s="124"/>
      <c r="J80" s="110"/>
      <c r="K80" s="110"/>
      <c r="L80" s="110"/>
      <c r="M80" s="110"/>
      <c r="N80" s="110"/>
      <c r="O80" s="110"/>
      <c r="P80" s="110"/>
      <c r="Q80" s="110"/>
      <c r="R80" s="110"/>
      <c r="S80" s="113"/>
      <c r="T80" s="112"/>
      <c r="U80" s="112"/>
      <c r="V80" s="112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2:51" x14ac:dyDescent="0.25">
      <c r="B81" s="88"/>
      <c r="C81" s="109"/>
      <c r="D81" s="109"/>
      <c r="E81" s="109"/>
      <c r="F81" s="109"/>
      <c r="G81" s="87"/>
      <c r="H81" s="87"/>
      <c r="I81" s="116"/>
      <c r="J81" s="110"/>
      <c r="K81" s="110"/>
      <c r="L81" s="110"/>
      <c r="M81" s="110"/>
      <c r="N81" s="110"/>
      <c r="O81" s="110"/>
      <c r="P81" s="110"/>
      <c r="Q81" s="110"/>
      <c r="R81" s="110"/>
      <c r="S81" s="113"/>
      <c r="T81" s="113"/>
      <c r="U81" s="113"/>
      <c r="V81" s="113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2:51" x14ac:dyDescent="0.25">
      <c r="B82" s="88"/>
      <c r="C82" s="115"/>
      <c r="D82" s="109"/>
      <c r="E82" s="87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113"/>
      <c r="V82" s="113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2:51" x14ac:dyDescent="0.25">
      <c r="B83" s="88"/>
      <c r="C83" s="115"/>
      <c r="D83" s="109"/>
      <c r="E83" s="87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2:51" x14ac:dyDescent="0.25">
      <c r="B84" s="88"/>
      <c r="C84" s="115"/>
      <c r="D84" s="109"/>
      <c r="E84" s="87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10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2:51" x14ac:dyDescent="0.25">
      <c r="B85" s="88"/>
      <c r="C85" s="111"/>
      <c r="D85" s="109"/>
      <c r="E85" s="87"/>
      <c r="F85" s="109"/>
      <c r="G85" s="109"/>
      <c r="H85" s="109"/>
      <c r="I85" s="109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3"/>
      <c r="U85" s="77"/>
      <c r="V85" s="77"/>
      <c r="W85" s="105"/>
      <c r="X85" s="105"/>
      <c r="Y85" s="105"/>
      <c r="Z85" s="105"/>
      <c r="AA85" s="105"/>
      <c r="AB85" s="105"/>
      <c r="AC85" s="105"/>
      <c r="AD85" s="105"/>
      <c r="AE85" s="105"/>
      <c r="AM85" s="106"/>
      <c r="AN85" s="106"/>
      <c r="AO85" s="106"/>
      <c r="AP85" s="106"/>
      <c r="AQ85" s="106"/>
      <c r="AR85" s="106"/>
      <c r="AS85" s="107"/>
      <c r="AV85" s="104"/>
      <c r="AW85" s="100"/>
      <c r="AX85" s="100"/>
      <c r="AY85" s="100"/>
    </row>
    <row r="86" spans="2:51" x14ac:dyDescent="0.25">
      <c r="B86" s="88"/>
      <c r="C86" s="111"/>
      <c r="D86" s="109"/>
      <c r="E86" s="109"/>
      <c r="F86" s="109"/>
      <c r="G86" s="109"/>
      <c r="H86" s="109"/>
      <c r="I86" s="109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3"/>
      <c r="U86" s="77"/>
      <c r="V86" s="77"/>
      <c r="W86" s="105"/>
      <c r="X86" s="105"/>
      <c r="Y86" s="105"/>
      <c r="Z86" s="105"/>
      <c r="AA86" s="105"/>
      <c r="AB86" s="105"/>
      <c r="AC86" s="105"/>
      <c r="AD86" s="105"/>
      <c r="AE86" s="105"/>
      <c r="AM86" s="106"/>
      <c r="AN86" s="106"/>
      <c r="AO86" s="106"/>
      <c r="AP86" s="106"/>
      <c r="AQ86" s="106"/>
      <c r="AR86" s="106"/>
      <c r="AS86" s="107"/>
      <c r="AV86" s="104"/>
      <c r="AW86" s="100"/>
      <c r="AX86" s="100"/>
      <c r="AY86" s="100"/>
    </row>
    <row r="87" spans="2:51" x14ac:dyDescent="0.25">
      <c r="B87" s="88"/>
      <c r="C87" s="111"/>
      <c r="D87" s="109"/>
      <c r="E87" s="109"/>
      <c r="F87" s="109"/>
      <c r="G87" s="109"/>
      <c r="H87" s="109"/>
      <c r="I87" s="109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3"/>
      <c r="U87" s="77"/>
      <c r="V87" s="77"/>
      <c r="W87" s="105"/>
      <c r="X87" s="105"/>
      <c r="Y87" s="105"/>
      <c r="Z87" s="105"/>
      <c r="AA87" s="105"/>
      <c r="AB87" s="105"/>
      <c r="AC87" s="105"/>
      <c r="AD87" s="105"/>
      <c r="AE87" s="105"/>
      <c r="AM87" s="106"/>
      <c r="AN87" s="106"/>
      <c r="AO87" s="106"/>
      <c r="AP87" s="106"/>
      <c r="AQ87" s="106"/>
      <c r="AR87" s="106"/>
      <c r="AS87" s="107"/>
      <c r="AV87" s="104"/>
      <c r="AW87" s="100"/>
      <c r="AX87" s="100"/>
      <c r="AY87" s="100"/>
    </row>
    <row r="88" spans="2:51" x14ac:dyDescent="0.25">
      <c r="B88" s="125"/>
      <c r="C88" s="111"/>
      <c r="D88" s="109"/>
      <c r="E88" s="87"/>
      <c r="F88" s="109"/>
      <c r="G88" s="109"/>
      <c r="H88" s="109"/>
      <c r="I88" s="109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3"/>
      <c r="U88" s="77"/>
      <c r="V88" s="77"/>
      <c r="W88" s="105"/>
      <c r="X88" s="105"/>
      <c r="Y88" s="105"/>
      <c r="Z88" s="10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2:51" x14ac:dyDescent="0.25">
      <c r="B89" s="125"/>
      <c r="C89" s="111"/>
      <c r="D89" s="109"/>
      <c r="E89" s="109"/>
      <c r="F89" s="109"/>
      <c r="G89" s="109"/>
      <c r="H89" s="109"/>
      <c r="I89" s="109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3"/>
      <c r="U89" s="77"/>
      <c r="V89" s="77"/>
      <c r="W89" s="105"/>
      <c r="X89" s="105"/>
      <c r="Y89" s="105"/>
      <c r="Z89" s="105"/>
      <c r="AA89" s="105"/>
      <c r="AB89" s="105"/>
      <c r="AC89" s="105"/>
      <c r="AD89" s="105"/>
      <c r="AE89" s="105"/>
      <c r="AM89" s="106"/>
      <c r="AN89" s="106"/>
      <c r="AO89" s="106"/>
      <c r="AP89" s="106"/>
      <c r="AQ89" s="106"/>
      <c r="AR89" s="106"/>
      <c r="AS89" s="107"/>
      <c r="AV89" s="104"/>
      <c r="AW89" s="100"/>
      <c r="AX89" s="100"/>
      <c r="AY89" s="100"/>
    </row>
    <row r="90" spans="2:51" x14ac:dyDescent="0.25">
      <c r="B90" s="128"/>
      <c r="C90" s="108"/>
      <c r="D90" s="109"/>
      <c r="E90" s="109"/>
      <c r="F90" s="109"/>
      <c r="G90" s="109"/>
      <c r="H90" s="109"/>
      <c r="I90" s="109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3"/>
      <c r="U90" s="77"/>
      <c r="V90" s="77"/>
      <c r="W90" s="105"/>
      <c r="X90" s="105"/>
      <c r="Y90" s="105"/>
      <c r="Z90" s="85"/>
      <c r="AA90" s="105"/>
      <c r="AB90" s="105"/>
      <c r="AC90" s="105"/>
      <c r="AD90" s="105"/>
      <c r="AE90" s="105"/>
      <c r="AM90" s="106"/>
      <c r="AN90" s="106"/>
      <c r="AO90" s="106"/>
      <c r="AP90" s="106"/>
      <c r="AQ90" s="106"/>
      <c r="AR90" s="106"/>
      <c r="AS90" s="107"/>
      <c r="AV90" s="104"/>
      <c r="AW90" s="100"/>
      <c r="AX90" s="100"/>
      <c r="AY90" s="100"/>
    </row>
    <row r="91" spans="2:51" x14ac:dyDescent="0.25">
      <c r="B91" s="128"/>
      <c r="C91" s="108"/>
      <c r="D91" s="87"/>
      <c r="E91" s="109"/>
      <c r="F91" s="109"/>
      <c r="G91" s="109"/>
      <c r="H91" s="109"/>
      <c r="I91" s="87"/>
      <c r="J91" s="110"/>
      <c r="K91" s="110"/>
      <c r="L91" s="110"/>
      <c r="M91" s="110"/>
      <c r="N91" s="110"/>
      <c r="O91" s="110"/>
      <c r="P91" s="110"/>
      <c r="Q91" s="110"/>
      <c r="R91" s="110"/>
      <c r="S91" s="85"/>
      <c r="T91" s="85"/>
      <c r="U91" s="85"/>
      <c r="V91" s="85"/>
      <c r="W91" s="85"/>
      <c r="X91" s="85"/>
      <c r="Y91" s="85"/>
      <c r="Z91" s="78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104"/>
      <c r="AW91" s="100"/>
      <c r="AX91" s="100"/>
      <c r="AY91" s="100"/>
    </row>
    <row r="92" spans="2:51" x14ac:dyDescent="0.25">
      <c r="B92" s="128"/>
      <c r="C92" s="115"/>
      <c r="D92" s="87"/>
      <c r="E92" s="109"/>
      <c r="F92" s="109"/>
      <c r="G92" s="109"/>
      <c r="H92" s="109"/>
      <c r="I92" s="87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78"/>
      <c r="X92" s="78"/>
      <c r="Y92" s="78"/>
      <c r="Z92" s="105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104"/>
      <c r="AW92" s="100"/>
      <c r="AX92" s="100"/>
      <c r="AY92" s="100"/>
    </row>
    <row r="93" spans="2:51" x14ac:dyDescent="0.25">
      <c r="B93" s="128"/>
      <c r="C93" s="115"/>
      <c r="D93" s="109"/>
      <c r="E93" s="87"/>
      <c r="F93" s="109"/>
      <c r="G93" s="109"/>
      <c r="H93" s="109"/>
      <c r="I93" s="109"/>
      <c r="J93" s="85"/>
      <c r="K93" s="85"/>
      <c r="L93" s="85"/>
      <c r="M93" s="85"/>
      <c r="N93" s="85"/>
      <c r="O93" s="85"/>
      <c r="P93" s="85"/>
      <c r="Q93" s="85"/>
      <c r="R93" s="85"/>
      <c r="S93" s="110"/>
      <c r="T93" s="113"/>
      <c r="U93" s="77"/>
      <c r="V93" s="77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V93" s="104"/>
      <c r="AW93" s="100"/>
      <c r="AX93" s="100"/>
      <c r="AY93" s="100"/>
    </row>
    <row r="94" spans="2:51" x14ac:dyDescent="0.25">
      <c r="B94" s="78"/>
      <c r="C94" s="111"/>
      <c r="D94" s="109"/>
      <c r="E94" s="87"/>
      <c r="F94" s="87"/>
      <c r="G94" s="109"/>
      <c r="H94" s="109"/>
      <c r="I94" s="109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3"/>
      <c r="U94" s="77"/>
      <c r="V94" s="77"/>
      <c r="W94" s="105"/>
      <c r="X94" s="105"/>
      <c r="Y94" s="105"/>
      <c r="Z94" s="105"/>
      <c r="AA94" s="105"/>
      <c r="AB94" s="105"/>
      <c r="AC94" s="105"/>
      <c r="AD94" s="105"/>
      <c r="AE94" s="105"/>
      <c r="AM94" s="106"/>
      <c r="AN94" s="106"/>
      <c r="AO94" s="106"/>
      <c r="AP94" s="106"/>
      <c r="AQ94" s="106"/>
      <c r="AR94" s="106"/>
      <c r="AS94" s="107"/>
      <c r="AV94" s="104"/>
      <c r="AW94" s="100"/>
      <c r="AX94" s="100"/>
      <c r="AY94" s="100"/>
    </row>
    <row r="95" spans="2:51" x14ac:dyDescent="0.25">
      <c r="B95" s="78"/>
      <c r="C95" s="111"/>
      <c r="D95" s="109"/>
      <c r="E95" s="109"/>
      <c r="F95" s="87"/>
      <c r="G95" s="87"/>
      <c r="H95" s="87"/>
      <c r="I95" s="109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3"/>
      <c r="U95" s="77"/>
      <c r="V95" s="77"/>
      <c r="W95" s="105"/>
      <c r="X95" s="105"/>
      <c r="Y95" s="105"/>
      <c r="Z95" s="105"/>
      <c r="AA95" s="105"/>
      <c r="AB95" s="105"/>
      <c r="AC95" s="105"/>
      <c r="AD95" s="105"/>
      <c r="AE95" s="105"/>
      <c r="AM95" s="106"/>
      <c r="AN95" s="106"/>
      <c r="AO95" s="106"/>
      <c r="AP95" s="106"/>
      <c r="AQ95" s="106"/>
      <c r="AR95" s="106"/>
      <c r="AS95" s="107"/>
      <c r="AV95" s="104"/>
      <c r="AW95" s="100"/>
      <c r="AX95" s="100"/>
      <c r="AY95" s="130"/>
    </row>
    <row r="96" spans="2:51" x14ac:dyDescent="0.25">
      <c r="B96" s="128"/>
      <c r="C96" s="85"/>
      <c r="D96" s="109"/>
      <c r="E96" s="109"/>
      <c r="F96" s="109"/>
      <c r="G96" s="87"/>
      <c r="H96" s="87"/>
      <c r="I96" s="109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3"/>
      <c r="U96" s="77"/>
      <c r="V96" s="77"/>
      <c r="W96" s="105"/>
      <c r="X96" s="105"/>
      <c r="Y96" s="105"/>
      <c r="Z96" s="105"/>
      <c r="AA96" s="105"/>
      <c r="AB96" s="105"/>
      <c r="AC96" s="105"/>
      <c r="AD96" s="105"/>
      <c r="AE96" s="105"/>
      <c r="AM96" s="106"/>
      <c r="AN96" s="106"/>
      <c r="AO96" s="106"/>
      <c r="AP96" s="106"/>
      <c r="AQ96" s="106"/>
      <c r="AR96" s="106"/>
      <c r="AS96" s="107"/>
      <c r="AV96" s="104"/>
      <c r="AW96" s="100"/>
      <c r="AX96" s="100"/>
      <c r="AY96" s="100"/>
    </row>
    <row r="97" spans="1:51" x14ac:dyDescent="0.25">
      <c r="C97" s="115"/>
      <c r="D97" s="85"/>
      <c r="E97" s="109"/>
      <c r="F97" s="109"/>
      <c r="G97" s="109"/>
      <c r="H97" s="109"/>
      <c r="I97" s="85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3"/>
      <c r="U97" s="77"/>
      <c r="V97" s="77"/>
      <c r="W97" s="105"/>
      <c r="X97" s="105"/>
      <c r="Y97" s="105"/>
      <c r="Z97" s="105"/>
      <c r="AA97" s="105"/>
      <c r="AB97" s="105"/>
      <c r="AC97" s="105"/>
      <c r="AD97" s="105"/>
      <c r="AE97" s="105"/>
      <c r="AM97" s="106"/>
      <c r="AN97" s="106"/>
      <c r="AO97" s="106"/>
      <c r="AP97" s="106"/>
      <c r="AQ97" s="106"/>
      <c r="AR97" s="106"/>
      <c r="AS97" s="107"/>
      <c r="AV97" s="104"/>
      <c r="AW97" s="100"/>
      <c r="AX97" s="100"/>
      <c r="AY97" s="100"/>
    </row>
    <row r="98" spans="1:51" x14ac:dyDescent="0.25">
      <c r="C98" s="131"/>
      <c r="D98" s="78"/>
      <c r="E98" s="126"/>
      <c r="F98" s="126"/>
      <c r="G98" s="126"/>
      <c r="H98" s="126"/>
      <c r="I98" s="78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32"/>
      <c r="U98" s="133"/>
      <c r="V98" s="133"/>
      <c r="W98" s="105"/>
      <c r="X98" s="105"/>
      <c r="Y98" s="105"/>
      <c r="Z98" s="105"/>
      <c r="AA98" s="105"/>
      <c r="AB98" s="105"/>
      <c r="AC98" s="105"/>
      <c r="AD98" s="105"/>
      <c r="AE98" s="105"/>
      <c r="AM98" s="106"/>
      <c r="AN98" s="106"/>
      <c r="AO98" s="106"/>
      <c r="AP98" s="106"/>
      <c r="AQ98" s="106"/>
      <c r="AR98" s="106"/>
      <c r="AS98" s="107"/>
      <c r="AU98" s="100"/>
      <c r="AV98" s="104"/>
      <c r="AW98" s="100"/>
      <c r="AX98" s="100"/>
      <c r="AY98" s="100"/>
    </row>
    <row r="99" spans="1:51" s="130" customFormat="1" x14ac:dyDescent="0.25">
      <c r="B99" s="100"/>
      <c r="C99" s="134"/>
      <c r="D99" s="126"/>
      <c r="E99" s="78"/>
      <c r="F99" s="126"/>
      <c r="G99" s="126"/>
      <c r="H99" s="126"/>
      <c r="I99" s="126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32"/>
      <c r="U99" s="133"/>
      <c r="V99" s="133"/>
      <c r="W99" s="105"/>
      <c r="X99" s="105"/>
      <c r="Y99" s="105"/>
      <c r="Z99" s="105"/>
      <c r="AA99" s="105"/>
      <c r="AB99" s="105"/>
      <c r="AC99" s="105"/>
      <c r="AD99" s="105"/>
      <c r="AE99" s="105"/>
      <c r="AM99" s="106"/>
      <c r="AN99" s="106"/>
      <c r="AO99" s="106"/>
      <c r="AP99" s="106"/>
      <c r="AQ99" s="106"/>
      <c r="AR99" s="106"/>
      <c r="AS99" s="107"/>
      <c r="AT99" s="19"/>
      <c r="AV99" s="104"/>
      <c r="AY99" s="100"/>
    </row>
    <row r="100" spans="1:51" x14ac:dyDescent="0.25">
      <c r="A100" s="105"/>
      <c r="C100" s="129"/>
      <c r="D100" s="126"/>
      <c r="E100" s="78"/>
      <c r="F100" s="78"/>
      <c r="G100" s="126"/>
      <c r="H100" s="126"/>
      <c r="I100" s="106"/>
      <c r="J100" s="106"/>
      <c r="K100" s="106"/>
      <c r="L100" s="106"/>
      <c r="M100" s="106"/>
      <c r="N100" s="106"/>
      <c r="O100" s="107"/>
      <c r="P100" s="102"/>
      <c r="R100" s="104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C101" s="130"/>
      <c r="D101" s="130"/>
      <c r="E101" s="130"/>
      <c r="F101" s="130"/>
      <c r="G101" s="78"/>
      <c r="H101" s="78"/>
      <c r="I101" s="106"/>
      <c r="J101" s="106"/>
      <c r="K101" s="106"/>
      <c r="L101" s="106"/>
      <c r="M101" s="106"/>
      <c r="N101" s="106"/>
      <c r="O101" s="107"/>
      <c r="P101" s="102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A102" s="105"/>
      <c r="C102" s="130"/>
      <c r="D102" s="130"/>
      <c r="E102" s="130"/>
      <c r="F102" s="130"/>
      <c r="G102" s="78"/>
      <c r="H102" s="78"/>
      <c r="I102" s="106"/>
      <c r="J102" s="106"/>
      <c r="K102" s="106"/>
      <c r="L102" s="106"/>
      <c r="M102" s="106"/>
      <c r="N102" s="106"/>
      <c r="O102" s="107"/>
      <c r="P102" s="102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A103" s="105"/>
      <c r="C103" s="130"/>
      <c r="D103" s="130"/>
      <c r="E103" s="130"/>
      <c r="F103" s="130"/>
      <c r="G103" s="130"/>
      <c r="H103" s="130"/>
      <c r="I103" s="106"/>
      <c r="J103" s="106"/>
      <c r="K103" s="106"/>
      <c r="L103" s="106"/>
      <c r="M103" s="106"/>
      <c r="N103" s="106"/>
      <c r="O103" s="107"/>
      <c r="P103" s="102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A104" s="105"/>
      <c r="C104" s="130"/>
      <c r="D104" s="130"/>
      <c r="E104" s="130"/>
      <c r="F104" s="130"/>
      <c r="G104" s="130"/>
      <c r="H104" s="130"/>
      <c r="I104" s="106"/>
      <c r="J104" s="106"/>
      <c r="K104" s="106"/>
      <c r="L104" s="106"/>
      <c r="M104" s="106"/>
      <c r="N104" s="106"/>
      <c r="O104" s="107"/>
      <c r="P104" s="102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A105" s="105"/>
      <c r="C105" s="130"/>
      <c r="D105" s="130"/>
      <c r="E105" s="130"/>
      <c r="F105" s="130"/>
      <c r="G105" s="130"/>
      <c r="H105" s="130"/>
      <c r="I105" s="106"/>
      <c r="J105" s="106"/>
      <c r="K105" s="106"/>
      <c r="L105" s="106"/>
      <c r="M105" s="106"/>
      <c r="N105" s="106"/>
      <c r="O105" s="107"/>
      <c r="P105" s="102"/>
      <c r="R105" s="102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A106" s="105"/>
      <c r="C106" s="130"/>
      <c r="D106" s="130"/>
      <c r="E106" s="130"/>
      <c r="F106" s="130"/>
      <c r="G106" s="130"/>
      <c r="H106" s="130"/>
      <c r="I106" s="106"/>
      <c r="J106" s="106"/>
      <c r="K106" s="106"/>
      <c r="L106" s="106"/>
      <c r="M106" s="106"/>
      <c r="N106" s="106"/>
      <c r="O106" s="107"/>
      <c r="P106" s="102"/>
      <c r="R106" s="78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A107" s="105"/>
      <c r="I107" s="106"/>
      <c r="J107" s="106"/>
      <c r="K107" s="106"/>
      <c r="L107" s="106"/>
      <c r="M107" s="106"/>
      <c r="N107" s="106"/>
      <c r="O107" s="107"/>
      <c r="R107" s="102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R108" s="102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R109" s="102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R110" s="102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R111" s="102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07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07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07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07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07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07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Q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1"/>
      <c r="P126" s="102"/>
      <c r="Q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Q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Q128" s="102"/>
      <c r="R128" s="102"/>
      <c r="S128" s="102"/>
      <c r="AS128" s="100"/>
      <c r="AT128" s="100"/>
      <c r="AU128" s="100"/>
      <c r="AV128" s="100"/>
      <c r="AW128" s="100"/>
      <c r="AX128" s="100"/>
      <c r="AY128" s="100"/>
    </row>
    <row r="129" spans="15:51" x14ac:dyDescent="0.25">
      <c r="O129" s="11"/>
      <c r="P129" s="102"/>
      <c r="Q129" s="102"/>
      <c r="R129" s="102"/>
      <c r="S129" s="102"/>
      <c r="T129" s="102"/>
      <c r="AS129" s="100"/>
      <c r="AT129" s="100"/>
      <c r="AU129" s="100"/>
      <c r="AV129" s="100"/>
      <c r="AW129" s="100"/>
      <c r="AX129" s="100"/>
      <c r="AY129" s="100"/>
    </row>
    <row r="130" spans="15:51" x14ac:dyDescent="0.25">
      <c r="O130" s="11"/>
      <c r="P130" s="102"/>
      <c r="Q130" s="102"/>
      <c r="R130" s="102"/>
      <c r="S130" s="102"/>
      <c r="T130" s="102"/>
      <c r="AS130" s="100"/>
      <c r="AT130" s="100"/>
      <c r="AU130" s="100"/>
      <c r="AV130" s="100"/>
      <c r="AW130" s="100"/>
      <c r="AX130" s="100"/>
      <c r="AY130" s="100"/>
    </row>
    <row r="131" spans="15:51" x14ac:dyDescent="0.25">
      <c r="O131" s="11"/>
      <c r="P131" s="102"/>
      <c r="T131" s="102"/>
      <c r="AS131" s="100"/>
      <c r="AT131" s="100"/>
      <c r="AU131" s="100"/>
      <c r="AV131" s="100"/>
      <c r="AW131" s="100"/>
      <c r="AX131" s="100"/>
      <c r="AY131" s="100"/>
    </row>
    <row r="132" spans="15:51" x14ac:dyDescent="0.25">
      <c r="O132" s="102"/>
      <c r="Q132" s="102"/>
      <c r="R132" s="102"/>
      <c r="S132" s="102"/>
      <c r="AS132" s="100"/>
      <c r="AT132" s="100"/>
      <c r="AU132" s="100"/>
      <c r="AV132" s="100"/>
      <c r="AW132" s="100"/>
      <c r="AX132" s="100"/>
    </row>
    <row r="133" spans="15:51" x14ac:dyDescent="0.25">
      <c r="O133" s="11"/>
      <c r="P133" s="102"/>
      <c r="Q133" s="102"/>
      <c r="R133" s="102"/>
      <c r="S133" s="102"/>
      <c r="T133" s="102"/>
      <c r="AS133" s="100"/>
      <c r="AT133" s="100"/>
      <c r="AU133" s="100"/>
      <c r="AV133" s="100"/>
      <c r="AW133" s="100"/>
      <c r="AX133" s="100"/>
    </row>
    <row r="134" spans="15:51" x14ac:dyDescent="0.25">
      <c r="O134" s="11"/>
      <c r="P134" s="102"/>
      <c r="Q134" s="102"/>
      <c r="R134" s="102"/>
      <c r="S134" s="102"/>
      <c r="T134" s="102"/>
      <c r="U134" s="102"/>
      <c r="AS134" s="100"/>
      <c r="AT134" s="100"/>
      <c r="AU134" s="100"/>
      <c r="AV134" s="100"/>
      <c r="AW134" s="100"/>
      <c r="AX134" s="100"/>
    </row>
    <row r="135" spans="15:51" x14ac:dyDescent="0.25">
      <c r="O135" s="11"/>
      <c r="P135" s="102"/>
      <c r="T135" s="102"/>
      <c r="U135" s="102"/>
      <c r="AS135" s="100"/>
      <c r="AT135" s="100"/>
      <c r="AU135" s="100"/>
      <c r="AV135" s="100"/>
      <c r="AW135" s="100"/>
      <c r="AX135" s="100"/>
    </row>
    <row r="143" spans="15:51" x14ac:dyDescent="0.25">
      <c r="AY143" s="100"/>
    </row>
    <row r="147" spans="1:50" s="102" customFormat="1" x14ac:dyDescent="0.25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  <c r="AA147" s="100"/>
      <c r="AB147" s="100"/>
      <c r="AC147" s="100"/>
      <c r="AD147" s="100"/>
      <c r="AE147" s="100"/>
      <c r="AF147" s="100"/>
      <c r="AG147" s="100"/>
      <c r="AH147" s="100"/>
      <c r="AI147" s="100"/>
      <c r="AJ147" s="100"/>
      <c r="AK147" s="100"/>
      <c r="AL147" s="100"/>
      <c r="AM147" s="100"/>
      <c r="AN147" s="100"/>
      <c r="AO147" s="100"/>
      <c r="AP147" s="100"/>
      <c r="AQ147" s="100"/>
      <c r="AR147" s="100"/>
      <c r="AS147" s="100"/>
      <c r="AT147" s="100"/>
      <c r="AU147" s="100"/>
      <c r="AV147" s="100"/>
      <c r="AW147" s="100"/>
      <c r="AX147" s="100"/>
    </row>
  </sheetData>
  <protectedRanges>
    <protectedRange sqref="N91:R91 B96 S93:T99 B88:B93 S89:T90 N94:R99 T81:T88 T66:T72 T56:T64 S49:S55" name="Range2_12_5_1_1"/>
    <protectedRange sqref="L10 L6 D6 D8 AD8 AF8 O8:U8 AJ8:AR8 AF10 L24:N31 N32:N34 E11:E34 G11:G34 AC17:AF34 N10:N23 O11:P34 X11:AF16 R11:V34" name="Range1_16_3_1_1"/>
    <protectedRange sqref="I96 J94:M99 J91:M91 I99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100:H100 F99 E98" name="Range2_2_2_9_2_1_1"/>
    <protectedRange sqref="D96 D99:D100" name="Range2_1_1_1_1_1_9_2_1_1"/>
    <protectedRange sqref="AG11:AG34" name="Range1_18_1_1_1"/>
    <protectedRange sqref="C97 C99" name="Range2_4_1_1_1"/>
    <protectedRange sqref="AS16:AS34" name="Range1_1_1_1"/>
    <protectedRange sqref="P3:U4" name="Range1_16_1_1_1_1"/>
    <protectedRange sqref="C100 C98 C95" name="Range2_1_3_1_1"/>
    <protectedRange sqref="H11:H34" name="Range1_1_1_1_1_1_1"/>
    <protectedRange sqref="B94:B95 J92:R93 D97:D98 I97:I98 Z90:Z91 S91:Y92 AA91:AU92 E99:E100 G101:H102 F100" name="Range2_2_1_10_1_1_1_2"/>
    <protectedRange sqref="C96" name="Range2_2_1_10_2_1_1_1"/>
    <protectedRange sqref="N89:R90 G97:H97 D93 F96 E95" name="Range2_12_1_6_1_1"/>
    <protectedRange sqref="D88:D89 I93:I95 I89:M90 G98:H99 G91:H93 E96:E97 F97:F98 F90:F92 E89:E91" name="Range2_2_12_1_7_1_1"/>
    <protectedRange sqref="D94:D95" name="Range2_1_1_1_1_11_1_2_1_1"/>
    <protectedRange sqref="E92 G94:H94 F93" name="Range2_2_2_9_1_1_1_1"/>
    <protectedRange sqref="D90" name="Range2_1_1_1_1_1_9_1_1_1_1"/>
    <protectedRange sqref="C94 C89" name="Range2_1_1_2_1_1"/>
    <protectedRange sqref="C93" name="Range2_1_2_2_1_1"/>
    <protectedRange sqref="C92" name="Range2_3_2_1_1"/>
    <protectedRange sqref="F88:F89 E88 G90:H90" name="Range2_2_12_1_1_1_1_1"/>
    <protectedRange sqref="C88" name="Range2_1_4_2_1_1_1"/>
    <protectedRange sqref="C90:C91" name="Range2_5_1_1_1"/>
    <protectedRange sqref="E93:E94 F94:F95 G95:H96 I91:I92" name="Range2_2_1_1_1_1"/>
    <protectedRange sqref="D91:D92" name="Range2_1_1_1_1_1_1_1_1"/>
    <protectedRange sqref="AS11:AS15" name="Range1_4_1_1_1_1"/>
    <protectedRange sqref="J11:J15 J26:J34" name="Range1_1_2_1_10_1_1_1_1"/>
    <protectedRange sqref="R106" name="Range2_2_1_10_1_1_1_1_1"/>
    <protectedRange sqref="S38:S44" name="Range2_12_3_1_1_1_1"/>
    <protectedRange sqref="D38:H38 F39:G39 N38:R44" name="Range2_12_1_3_1_1_1_1"/>
    <protectedRange sqref="I38:M38 E39 H39:M39 E40:M44" name="Range2_2_12_1_6_1_1_1_1"/>
    <protectedRange sqref="D39:D44" name="Range2_1_1_1_1_11_1_1_1_1_1_1"/>
    <protectedRange sqref="C39:C44" name="Range2_1_2_1_1_1_1_1"/>
    <protectedRange sqref="C38" name="Range2_3_1_1_1_1_1"/>
    <protectedRange sqref="T78:T80" name="Range2_12_5_1_1_3"/>
    <protectedRange sqref="T74:T77" name="Range2_12_5_1_1_2_2"/>
    <protectedRange sqref="T73" name="Range2_12_5_1_1_2_1_1"/>
    <protectedRange sqref="S73" name="Range2_12_4_1_1_1_4_2_2_1_1"/>
    <protectedRange sqref="B85:B87" name="Range2_12_5_1_1_2"/>
    <protectedRange sqref="B84" name="Range2_12_5_1_1_2_1_4_1_1_1_2_1_1_1_1_1_1_1"/>
    <protectedRange sqref="F87 G89:H89" name="Range2_2_12_1_1_1_1_1_1"/>
    <protectedRange sqref="D87:E87" name="Range2_2_12_1_7_1_1_2_1"/>
    <protectedRange sqref="C87" name="Range2_1_1_2_1_1_1"/>
    <protectedRange sqref="B82:B83" name="Range2_12_5_1_1_2_1"/>
    <protectedRange sqref="B81" name="Range2_12_5_1_1_2_1_2_1"/>
    <protectedRange sqref="B80" name="Range2_12_5_1_1_2_1_2_2"/>
    <protectedRange sqref="S85:S88" name="Range2_12_5_1_1_5"/>
    <protectedRange sqref="N85:R88" name="Range2_12_1_6_1_1_1"/>
    <protectedRange sqref="J85:M88" name="Range2_2_12_1_7_1_1_2"/>
    <protectedRange sqref="S82:S84" name="Range2_12_2_1_1_1_2_1_1_1"/>
    <protectedRange sqref="Q83:R84" name="Range2_12_1_4_1_1_1_1_1_1_1_1_1_1_1_1_1_1_1"/>
    <protectedRange sqref="N83:P84" name="Range2_12_1_2_1_1_1_1_1_1_1_1_1_1_1_1_1_1_1_1"/>
    <protectedRange sqref="J83:M84" name="Range2_2_12_1_4_1_1_1_1_1_1_1_1_1_1_1_1_1_1_1_1"/>
    <protectedRange sqref="Q82:R82" name="Range2_12_1_6_1_1_1_2_3_1_1_3_1_1_1_1_1_1_1"/>
    <protectedRange sqref="N82:P82" name="Range2_12_1_2_3_1_1_1_2_3_1_1_3_1_1_1_1_1_1_1"/>
    <protectedRange sqref="J82:M82" name="Range2_2_12_1_4_3_1_1_1_3_3_1_1_3_1_1_1_1_1_1_1"/>
    <protectedRange sqref="S80:S81" name="Range2_12_4_1_1_1_4_2_2_2_1"/>
    <protectedRange sqref="Q80:R81" name="Range2_12_1_6_1_1_1_2_3_2_1_1_3_2"/>
    <protectedRange sqref="N80:P81" name="Range2_12_1_2_3_1_1_1_2_3_2_1_1_3_2"/>
    <protectedRange sqref="K80:M81" name="Range2_2_12_1_4_3_1_1_1_3_3_2_1_1_3_2"/>
    <protectedRange sqref="J80:J81" name="Range2_2_12_1_4_3_1_1_1_3_2_1_2_2_2"/>
    <protectedRange sqref="I80" name="Range2_2_12_1_4_3_1_1_1_3_3_1_1_3_1_1_1_1_1_1_2_2"/>
    <protectedRange sqref="I82:I88" name="Range2_2_12_1_7_1_1_2_2_1_1"/>
    <protectedRange sqref="I81" name="Range2_2_12_1_4_3_1_1_1_3_3_1_1_3_1_1_1_1_1_1_2_1_1"/>
    <protectedRange sqref="G88:H88" name="Range2_2_12_1_3_1_2_1_1_1_2_1_1_1_1_1_1_2_1_1_1_1_1_1_1_1_1"/>
    <protectedRange sqref="F86 G85:H87" name="Range2_2_12_1_3_3_1_1_1_2_1_1_1_1_1_1_1_1_1_1_1_1_1_1_1_1"/>
    <protectedRange sqref="G82:H82" name="Range2_2_12_1_3_1_2_1_1_1_2_1_1_1_1_1_1_2_1_1_1_1_1_2_1"/>
    <protectedRange sqref="F82:F85" name="Range2_2_12_1_3_1_2_1_1_1_3_1_1_1_1_1_3_1_1_1_1_1_1_1_1_1"/>
    <protectedRange sqref="G83:H84" name="Range2_2_12_1_3_1_2_1_1_1_1_2_1_1_1_1_1_1_1_1_1_1_1"/>
    <protectedRange sqref="D82:E83" name="Range2_2_12_1_3_1_2_1_1_1_3_1_1_1_1_1_1_1_2_1_1_1_1_1_1_1"/>
    <protectedRange sqref="B78" name="Range2_12_5_1_1_2_1_4_1_1_1_2_1_1_1_1_1_1_1_1_1_2_1_1_1_1_1"/>
    <protectedRange sqref="B79" name="Range2_12_5_1_1_2_1_2_2_1_1_1_1_1"/>
    <protectedRange sqref="D86:E86" name="Range2_2_12_1_7_1_1_2_1_1"/>
    <protectedRange sqref="C86" name="Range2_1_1_2_1_1_1_1"/>
    <protectedRange sqref="D85" name="Range2_2_12_1_7_1_1_2_1_1_1_1_1_1"/>
    <protectedRange sqref="E85" name="Range2_2_12_1_1_1_1_1_1_1_1_1_1_1_1"/>
    <protectedRange sqref="C85" name="Range2_1_4_2_1_1_1_1_1_1_1_1_1"/>
    <protectedRange sqref="D84:E84" name="Range2_2_12_1_3_1_2_1_1_1_3_1_1_1_1_1_1_1_2_1_1_1_1_1_1_1_1"/>
    <protectedRange sqref="B77" name="Range2_12_5_1_1_2_1_2_2_1_1_1_1"/>
    <protectedRange sqref="S74:S79" name="Range2_12_5_1_1_5_1"/>
    <protectedRange sqref="N76:R79" name="Range2_12_1_6_1_1_1_1"/>
    <protectedRange sqref="J78:M79 L76:M77" name="Range2_2_12_1_7_1_1_2_2"/>
    <protectedRange sqref="I78:I79" name="Range2_2_12_1_7_1_1_2_2_1_1_1"/>
    <protectedRange sqref="B76" name="Range2_12_5_1_1_2_1_2_2_1_1_1_1_2_1_1_1"/>
    <protectedRange sqref="B75" name="Range2_12_5_1_1_2_1_2_2_1_1_1_1_2_1_1_1_2"/>
    <protectedRange sqref="B74" name="Range2_12_5_1_1_2_1_2_2_1_1_1_1_2_1_1_1_2_1_1"/>
    <protectedRange sqref="B41" name="Range2_12_5_1_1_1_1_1_2"/>
    <protectedRange sqref="G59:H62" name="Range2_2_12_1_3_1_1_1_1_1_4_1_1_2"/>
    <protectedRange sqref="E59:F62" name="Range2_2_12_1_7_1_1_3_1_1_2"/>
    <protectedRange sqref="S59:S64 S66:S72" name="Range2_12_5_1_1_2_3_1_1"/>
    <protectedRange sqref="Q59:R64" name="Range2_12_1_6_1_1_1_1_2_1_2"/>
    <protectedRange sqref="N59:P64" name="Range2_12_1_2_3_1_1_1_1_2_1_2"/>
    <protectedRange sqref="L63:M64 I59:M62" name="Range2_2_12_1_4_3_1_1_1_1_2_1_2"/>
    <protectedRange sqref="D59:D62" name="Range2_2_12_1_3_1_2_1_1_1_2_1_2_1_2"/>
    <protectedRange sqref="Q66:R68" name="Range2_12_1_6_1_1_1_1_2_1_1_1"/>
    <protectedRange sqref="N66:P68" name="Range2_12_1_2_3_1_1_1_1_2_1_1_1"/>
    <protectedRange sqref="L66:M68" name="Range2_2_12_1_4_3_1_1_1_1_2_1_1_1"/>
    <protectedRange sqref="B73" name="Range2_12_5_1_1_2_1_2_2_1_1_1_1_2_1_1_1_2_1_1_1_2"/>
    <protectedRange sqref="N69:R75" name="Range2_12_1_6_1_1_1_1_1"/>
    <protectedRange sqref="J71:M72 L73:M75 L69:M70" name="Range2_2_12_1_7_1_1_2_2_1"/>
    <protectedRange sqref="G71:H72" name="Range2_2_12_1_3_1_2_1_1_1_2_1_1_1_1_1_1_2_1_1_1_1"/>
    <protectedRange sqref="I71:I72" name="Range2_2_12_1_4_3_1_1_1_2_1_2_1_1_3_1_1_1_1_1_1_1_1"/>
    <protectedRange sqref="D71:E72" name="Range2_2_12_1_3_1_2_1_1_1_2_1_1_1_1_3_1_1_1_1_1_1_1"/>
    <protectedRange sqref="F71:F72" name="Range2_2_12_1_3_1_2_1_1_1_3_1_1_1_1_1_3_1_1_1_1_1_1_1"/>
    <protectedRange sqref="G81:H81" name="Range2_2_12_1_3_1_2_1_1_1_1_2_1_1_1_1_1_1_2_1_1_2"/>
    <protectedRange sqref="F81" name="Range2_2_12_1_3_1_2_1_1_1_1_2_1_1_1_1_1_1_1_1_1_1_1_2"/>
    <protectedRange sqref="D81:E81" name="Range2_2_12_1_3_1_2_1_1_1_2_1_1_1_1_3_1_1_1_1_1_1_1_1_1_1_2"/>
    <protectedRange sqref="G80:H80" name="Range2_2_12_1_3_1_2_1_1_1_1_2_1_1_1_1_1_1_2_1_1_1_1"/>
    <protectedRange sqref="F80" name="Range2_2_12_1_3_1_2_1_1_1_1_2_1_1_1_1_1_1_1_1_1_1_1_1_1"/>
    <protectedRange sqref="D80:E80" name="Range2_2_12_1_3_1_2_1_1_1_2_1_1_1_1_3_1_1_1_1_1_1_1_1_1_1_1_1"/>
    <protectedRange sqref="D79" name="Range2_2_12_1_7_1_1_1_1"/>
    <protectedRange sqref="E79:F79" name="Range2_2_12_1_1_1_1_1_2_1"/>
    <protectedRange sqref="C79" name="Range2_1_4_2_1_1_1_1_1"/>
    <protectedRange sqref="G79:H79" name="Range2_2_12_1_3_1_2_1_1_1_2_1_1_1_1_1_1_2_1_1_1_1_1_1_1_1_1_1_1"/>
    <protectedRange sqref="F78:H78" name="Range2_2_12_1_3_3_1_1_1_2_1_1_1_1_1_1_1_1_1_1_1_1_1_1_1_1_1_2"/>
    <protectedRange sqref="D78:E78" name="Range2_2_12_1_7_1_1_2_1_1_1_2"/>
    <protectedRange sqref="C78" name="Range2_1_1_2_1_1_1_1_1_2"/>
    <protectedRange sqref="B71" name="Range2_12_5_1_1_2_1_4_1_1_1_2_1_1_1_1_1_1_1_1_1_2_1_1_1_1_2_1_1_1_2_1_1_1_2_2_2_1"/>
    <protectedRange sqref="B72" name="Range2_12_5_1_1_2_1_2_2_1_1_1_1_2_1_1_1_2_1_1_1_2_2_2_1"/>
    <protectedRange sqref="J77:K77" name="Range2_2_12_1_4_3_1_1_1_3_3_1_1_3_1_1_1_1_1_1_1_1"/>
    <protectedRange sqref="K75:K76" name="Range2_2_12_1_4_3_1_1_1_3_3_2_1_1_3_2_1"/>
    <protectedRange sqref="J75:J76" name="Range2_2_12_1_4_3_1_1_1_3_2_1_2_2_2_1"/>
    <protectedRange sqref="I75" name="Range2_2_12_1_4_3_1_1_1_3_3_1_1_3_1_1_1_1_1_1_2_2_2"/>
    <protectedRange sqref="I77" name="Range2_2_12_1_7_1_1_2_2_1_1_2"/>
    <protectedRange sqref="I76" name="Range2_2_12_1_4_3_1_1_1_3_3_1_1_3_1_1_1_1_1_1_2_1_1_1"/>
    <protectedRange sqref="G77:H77" name="Range2_2_12_1_3_1_2_1_1_1_2_1_1_1_1_1_1_2_1_1_1_1_1_2_1_1"/>
    <protectedRange sqref="F77" name="Range2_2_12_1_3_1_2_1_1_1_3_1_1_1_1_1_3_1_1_1_1_1_1_1_1_1_2"/>
    <protectedRange sqref="D77:E77" name="Range2_2_12_1_3_1_2_1_1_1_3_1_1_1_1_1_1_1_2_1_1_1_1_1_1_1_2"/>
    <protectedRange sqref="J73:K74" name="Range2_2_12_1_7_1_1_2_2_2"/>
    <protectedRange sqref="I73:I74" name="Range2_2_12_1_7_1_1_2_2_1_1_1_2"/>
    <protectedRange sqref="G76:H76" name="Range2_2_12_1_3_1_2_1_1_1_1_2_1_1_1_1_1_1_2_1_1_2_1"/>
    <protectedRange sqref="F76" name="Range2_2_12_1_3_1_2_1_1_1_1_2_1_1_1_1_1_1_1_1_1_1_1_2_1"/>
    <protectedRange sqref="D76:E76" name="Range2_2_12_1_3_1_2_1_1_1_2_1_1_1_1_3_1_1_1_1_1_1_1_1_1_1_2_1"/>
    <protectedRange sqref="G75:H75" name="Range2_2_12_1_3_1_2_1_1_1_1_2_1_1_1_1_1_1_2_1_1_1_1_1"/>
    <protectedRange sqref="F75" name="Range2_2_12_1_3_1_2_1_1_1_1_2_1_1_1_1_1_1_1_1_1_1_1_1_1_1"/>
    <protectedRange sqref="D75:E75" name="Range2_2_12_1_3_1_2_1_1_1_2_1_1_1_1_3_1_1_1_1_1_1_1_1_1_1_1_1_1"/>
    <protectedRange sqref="D74" name="Range2_2_12_1_7_1_1_1_1_1"/>
    <protectedRange sqref="E74:F74" name="Range2_2_12_1_1_1_1_1_2_1_1"/>
    <protectedRange sqref="C74" name="Range2_1_4_2_1_1_1_1_1_1"/>
    <protectedRange sqref="G74:H74" name="Range2_2_12_1_3_1_2_1_1_1_2_1_1_1_1_1_1_2_1_1_1_1_1_1_1_1_1_1_1_1"/>
    <protectedRange sqref="F73:H73" name="Range2_2_12_1_3_3_1_1_1_2_1_1_1_1_1_1_1_1_1_1_1_1_1_1_1_1_1_2_1"/>
    <protectedRange sqref="D73:E73" name="Range2_2_12_1_7_1_1_2_1_1_1_2_1"/>
    <protectedRange sqref="C73" name="Range2_1_1_2_1_1_1_1_1_2_1"/>
    <protectedRange sqref="B67" name="Range2_12_5_1_1_2_1_4_1_1_1_2_1_1_1_1_1_1_1_1_1_2_1_1_1_1_2_1_1_1_2_1_1_1_2_2_2_1_1"/>
    <protectedRange sqref="B68" name="Range2_12_5_1_1_2_1_2_2_1_1_1_1_2_1_1_1_2_1_1_1_2_2_2_1_1"/>
    <protectedRange sqref="B64" name="Range2_12_5_1_1_2_1_4_1_1_1_2_1_1_1_1_1_1_1_1_1_2_1_1_1_1_2_1_1_1_2_1_1_1_2_2_2_1_1_1"/>
    <protectedRange sqref="B65" name="Range2_12_5_1_1_2_1_2_2_1_1_1_1_2_1_1_1_2_1_1_1_2_2_2_1_1_1"/>
    <protectedRange sqref="S45" name="Range2_12_3_1_1_1_1_2"/>
    <protectedRange sqref="N45:R45" name="Range2_12_1_3_1_1_1_1_2"/>
    <protectedRange sqref="E45:G45 I45:M45" name="Range2_2_12_1_6_1_1_1_1_2"/>
    <protectedRange sqref="D45" name="Range2_1_1_1_1_11_1_1_1_1_1_1_2"/>
    <protectedRange sqref="E46:F46" name="Range2_2_12_1_3_1_1_1_1_1_4_1_1"/>
    <protectedRange sqref="C46:D46" name="Range2_2_12_1_7_1_1_3_1_1"/>
    <protectedRange sqref="Q46:Q47 S56:S57 R48:R55" name="Range2_12_5_1_1_2_3_1"/>
    <protectedRange sqref="O46:P46" name="Range2_12_1_6_1_1_1_1_2_1"/>
    <protectedRange sqref="L46:N46" name="Range2_12_1_2_3_1_1_1_1_2_1"/>
    <protectedRange sqref="G46:K46" name="Range2_2_12_1_4_3_1_1_1_1_2_1"/>
    <protectedRange sqref="S58" name="Range2_12_4_1_1_1_4_2_2_1_1_1"/>
    <protectedRange sqref="E47:F47 G56:H58 F48:G55" name="Range2_2_12_1_3_1_1_1_1_1_4_1_1_1"/>
    <protectedRange sqref="C47:D47 E56:F58 D48:E55" name="Range2_2_12_1_7_1_1_3_1_1_1"/>
    <protectedRange sqref="O47:P47 Q56:R57 P48:Q55" name="Range2_12_1_6_1_1_1_1_2_1_1"/>
    <protectedRange sqref="L47:N47 N56:P57 M48:O55" name="Range2_12_1_2_3_1_1_1_1_2_1_1"/>
    <protectedRange sqref="G47:K47 I56:M57 H48:L55" name="Range2_2_12_1_4_3_1_1_1_1_2_1_1"/>
    <protectedRange sqref="D56:D58 C48:C55" name="Range2_2_12_1_3_1_2_1_1_1_2_1_2_1_1"/>
    <protectedRange sqref="Q58:R58" name="Range2_12_1_6_1_1_1_2_3_2_1_1_1_1_1"/>
    <protectedRange sqref="N58:P58" name="Range2_12_1_2_3_1_1_1_2_3_2_1_1_1_1_1"/>
    <protectedRange sqref="K58:M58" name="Range2_2_12_1_4_3_1_1_1_3_3_2_1_1_1_1_1"/>
    <protectedRange sqref="J58" name="Range2_2_12_1_4_3_1_1_1_3_2_1_2_1_1_1"/>
    <protectedRange sqref="I58" name="Range2_2_12_1_4_2_1_1_1_4_1_2_1_1_1_2_1_1_1"/>
    <protectedRange sqref="C45" name="Range2_1_2_1_1_1_1_1_1_2"/>
    <protectedRange sqref="Q11:Q34" name="Range1_16_3_1_1_1"/>
    <protectedRange sqref="T65" name="Range2_12_5_1_1_1"/>
    <protectedRange sqref="S65" name="Range2_12_5_1_1_2_3_1_1_1"/>
    <protectedRange sqref="Q65:R65" name="Range2_12_1_6_1_1_1_1_2_1_1_1_1"/>
    <protectedRange sqref="N65:P65" name="Range2_12_1_2_3_1_1_1_1_2_1_1_1_1"/>
    <protectedRange sqref="L65:M65" name="Range2_2_12_1_4_3_1_1_1_1_2_1_1_1_1"/>
    <protectedRange sqref="J63:K64" name="Range2_2_12_1_7_1_1_2_2_3"/>
    <protectedRange sqref="G63:H64" name="Range2_2_12_1_3_1_2_1_1_1_2_1_1_1_1_1_1_2_1_1_1"/>
    <protectedRange sqref="I63:I64" name="Range2_2_12_1_4_3_1_1_1_2_1_2_1_1_3_1_1_1_1_1_1_1"/>
    <protectedRange sqref="D63:E64" name="Range2_2_12_1_3_1_2_1_1_1_2_1_1_1_1_3_1_1_1_1_1_1"/>
    <protectedRange sqref="F63:F64" name="Range2_2_12_1_3_1_2_1_1_1_3_1_1_1_1_1_3_1_1_1_1_1_1"/>
    <protectedRange sqref="AG10" name="Range1_18_1_1_1_1"/>
    <protectedRange sqref="F11:F34" name="Range1_16_3_1_1_2"/>
    <protectedRange sqref="W11:W34" name="Range1_16_3_1_1_4"/>
    <protectedRange sqref="X17:AB34" name="Range1_16_3_1_1_6"/>
    <protectedRange sqref="G65:H69" name="Range2_2_12_1_3_1_1_1_1_1_4_1_1_1_1_2"/>
    <protectedRange sqref="E65:F69" name="Range2_2_12_1_7_1_1_3_1_1_1_1_2"/>
    <protectedRange sqref="I65:K69" name="Range2_2_12_1_4_3_1_1_1_1_2_1_1_1_2"/>
    <protectedRange sqref="D65:D69" name="Range2_2_12_1_3_1_2_1_1_1_2_1_2_1_1_1_2"/>
    <protectedRange sqref="J70:K70" name="Range2_2_12_1_7_1_1_2_2_1_2"/>
    <protectedRange sqref="I70" name="Range2_2_12_1_7_1_1_2_2_1_1_1_1_1"/>
    <protectedRange sqref="G70:H70" name="Range2_2_12_1_3_3_1_1_1_2_1_1_1_1_1_1_1_1_1_1_1_1_1_1_1_1_1_1_1"/>
    <protectedRange sqref="F70" name="Range2_2_12_1_3_1_2_1_1_1_3_1_1_1_1_1_3_1_1_1_1_1_1_1_1_1_1_1"/>
    <protectedRange sqref="D70" name="Range2_2_12_1_7_1_1_2_1_1_1_1_1_1_1_1"/>
    <protectedRange sqref="E70" name="Range2_2_12_1_1_1_1_1_1_1_1_1_1_1_1_1_1"/>
    <protectedRange sqref="C70" name="Range2_1_4_2_1_1_1_1_1_1_1_1_1_1_1"/>
    <protectedRange sqref="AR11:AR34" name="Range1_16_3_1_1_5"/>
    <protectedRange sqref="H45" name="Range2_12_5_1_1_1_2_1_1_1_1_1_1_1_1_1_1_1_1"/>
    <protectedRange sqref="B62" name="Range2_12_5_1_1_1_2_2_1_1_1_1_1_1_1_1_1_1_1_2_1_1_1_1_1_1_1_1_1_3_1_3_1_1"/>
    <protectedRange sqref="B63" name="Range2_12_5_1_1_2_1_4_1_1_1_2_1_1_1_1_1_1_1_1_1_2_1_1_1_1_2_1_1_1_2_1_1_1_2_2_2_1_1_4_1"/>
    <protectedRange sqref="B61" name="Range2_12_5_1_1_2_1_4_1_1_1_2_1_1_1_1_1_1_1_1_1_2_1_1_1_1_2_1_1_1_2_1_1_1_2_2_2_1_1_1_1_1_1_1_1_1_1_2_1"/>
    <protectedRange sqref="Q10" name="Range1_16_3_1_1_1_1"/>
    <protectedRange sqref="B42" name="Range2_12_5_1_1_1_1_1_2_1_3_1"/>
    <protectedRange sqref="B43" name="Range2_12_5_1_1_1_2_1_1_1_1_1_1_1_1_1_1_1_2_1_1_1_1_1_1"/>
    <protectedRange sqref="P5:U5" name="Range1_16_1_1_1_1_2"/>
    <protectedRange sqref="B59:B60 B57 B54:B55" name="Range2_12_5_1_1_1_1_1_2_1_2_1_1_1_1"/>
    <protectedRange sqref="B44" name="Range2_12_5_1_1_1_2_2_1_1_1_1_1_1_1_1_1_1_1_1_1_1_1_1_1"/>
    <protectedRange sqref="B45" name="Range2_12_5_1_1_1_2_2_1_1_1_1_1_1_1_1_1_1_1_2_1_1_1_1_1_1_1_1_1_1_1_1_1_1_1_1_1_1_1_1"/>
    <protectedRange sqref="B47" name="Range2_12_5_1_1_1_2_1_1_1_1_1_1_1_1_1_1_1_2_1_2_1_1_1_1_1_1"/>
    <protectedRange sqref="B46" name="Range2_12_5_1_1_1_2_2_1_1_1_1_1_1_1_1_1_1_1_2_1_1_1_2_1_1_1_2_1_1_1_3_1_1_1_1_1_1_1_1_1_1_1_1"/>
    <protectedRange sqref="B48" name="Range2_12_5_1_1_1_1_1_2_1_1_1_1_1"/>
    <protectedRange sqref="B49" name="Range2_12_5_1_1_1_1_1_2_1_1_2_1_1"/>
    <protectedRange sqref="B50" name="Range2_12_5_1_1_1_2_2_1_1_1_1_1_1_1_1_1_1_1_2_1_1_1_2_1"/>
    <protectedRange sqref="B51" name="Range2_12_5_1_1_1_2_2_1_1_1_1_1_1_1_1_1_1_1_2_1_1_1_1_1_1_1_1_1_3_1_3_1_2_1_1_1"/>
    <protectedRange sqref="B52" name="Range2_12_5_1_1_1_1_1_2_1_2_1_1_1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7:AE34 X11:AE16">
    <cfRule type="containsText" dxfId="576" priority="17" operator="containsText" text="N/A">
      <formula>NOT(ISERROR(SEARCH("N/A",X11)))</formula>
    </cfRule>
    <cfRule type="cellIs" dxfId="575" priority="35" operator="equal">
      <formula>0</formula>
    </cfRule>
  </conditionalFormatting>
  <conditionalFormatting sqref="AC17:AE34 X11:AE16">
    <cfRule type="cellIs" dxfId="574" priority="34" operator="greaterThanOrEqual">
      <formula>1185</formula>
    </cfRule>
  </conditionalFormatting>
  <conditionalFormatting sqref="AC17:AE34 X11:AE16">
    <cfRule type="cellIs" dxfId="573" priority="33" operator="between">
      <formula>0.1</formula>
      <formula>1184</formula>
    </cfRule>
  </conditionalFormatting>
  <conditionalFormatting sqref="X8 AJ16:AJ34 AK16 AJ11:AO15 AL16:AL34 AN16:AO34">
    <cfRule type="cellIs" dxfId="572" priority="32" operator="equal">
      <formula>0</formula>
    </cfRule>
  </conditionalFormatting>
  <conditionalFormatting sqref="X8 AJ16:AJ34 AK16 AJ11:AO15 AL16:AL34 AN16:AO34">
    <cfRule type="cellIs" dxfId="571" priority="31" operator="greaterThan">
      <formula>1179</formula>
    </cfRule>
  </conditionalFormatting>
  <conditionalFormatting sqref="X8 AJ16:AJ34 AK16 AJ11:AO15 AL16:AL34 AN16:AO34">
    <cfRule type="cellIs" dxfId="570" priority="30" operator="greaterThan">
      <formula>99</formula>
    </cfRule>
  </conditionalFormatting>
  <conditionalFormatting sqref="X8 AJ16:AJ34 AK16 AJ11:AO15 AL16:AL34 AN16:AO34">
    <cfRule type="cellIs" dxfId="569" priority="29" operator="greaterThan">
      <formula>0.99</formula>
    </cfRule>
  </conditionalFormatting>
  <conditionalFormatting sqref="AB8">
    <cfRule type="cellIs" dxfId="568" priority="28" operator="equal">
      <formula>0</formula>
    </cfRule>
  </conditionalFormatting>
  <conditionalFormatting sqref="AB8">
    <cfRule type="cellIs" dxfId="567" priority="27" operator="greaterThan">
      <formula>1179</formula>
    </cfRule>
  </conditionalFormatting>
  <conditionalFormatting sqref="AB8">
    <cfRule type="cellIs" dxfId="566" priority="26" operator="greaterThan">
      <formula>99</formula>
    </cfRule>
  </conditionalFormatting>
  <conditionalFormatting sqref="AB8">
    <cfRule type="cellIs" dxfId="565" priority="25" operator="greaterThan">
      <formula>0.99</formula>
    </cfRule>
  </conditionalFormatting>
  <conditionalFormatting sqref="AQ11:AQ34">
    <cfRule type="cellIs" dxfId="564" priority="24" operator="equal">
      <formula>0</formula>
    </cfRule>
  </conditionalFormatting>
  <conditionalFormatting sqref="AQ11:AQ34">
    <cfRule type="cellIs" dxfId="563" priority="23" operator="greaterThan">
      <formula>1179</formula>
    </cfRule>
  </conditionalFormatting>
  <conditionalFormatting sqref="AQ11:AQ34">
    <cfRule type="cellIs" dxfId="562" priority="22" operator="greaterThan">
      <formula>99</formula>
    </cfRule>
  </conditionalFormatting>
  <conditionalFormatting sqref="AQ11:AQ34">
    <cfRule type="cellIs" dxfId="561" priority="21" operator="greaterThan">
      <formula>0.99</formula>
    </cfRule>
  </conditionalFormatting>
  <conditionalFormatting sqref="AI11:AI34">
    <cfRule type="cellIs" dxfId="560" priority="20" operator="greaterThan">
      <formula>$AI$8</formula>
    </cfRule>
  </conditionalFormatting>
  <conditionalFormatting sqref="AH11:AH34">
    <cfRule type="cellIs" dxfId="559" priority="18" operator="greaterThan">
      <formula>$AH$8</formula>
    </cfRule>
    <cfRule type="cellIs" dxfId="558" priority="19" operator="greaterThan">
      <formula>$AH$8</formula>
    </cfRule>
  </conditionalFormatting>
  <conditionalFormatting sqref="AP11:AP34">
    <cfRule type="cellIs" dxfId="557" priority="16" operator="equal">
      <formula>0</formula>
    </cfRule>
  </conditionalFormatting>
  <conditionalFormatting sqref="AP11:AP34">
    <cfRule type="cellIs" dxfId="556" priority="15" operator="greaterThan">
      <formula>1179</formula>
    </cfRule>
  </conditionalFormatting>
  <conditionalFormatting sqref="AP11:AP34">
    <cfRule type="cellIs" dxfId="555" priority="14" operator="greaterThan">
      <formula>99</formula>
    </cfRule>
  </conditionalFormatting>
  <conditionalFormatting sqref="AP11:AP34">
    <cfRule type="cellIs" dxfId="554" priority="13" operator="greaterThan">
      <formula>0.99</formula>
    </cfRule>
  </conditionalFormatting>
  <conditionalFormatting sqref="X17:AB34">
    <cfRule type="containsText" dxfId="553" priority="9" operator="containsText" text="N/A">
      <formula>NOT(ISERROR(SEARCH("N/A",X17)))</formula>
    </cfRule>
    <cfRule type="cellIs" dxfId="552" priority="12" operator="equal">
      <formula>0</formula>
    </cfRule>
  </conditionalFormatting>
  <conditionalFormatting sqref="X17:AB34">
    <cfRule type="cellIs" dxfId="551" priority="11" operator="greaterThanOrEqual">
      <formula>1185</formula>
    </cfRule>
  </conditionalFormatting>
  <conditionalFormatting sqref="X17:AB34">
    <cfRule type="cellIs" dxfId="550" priority="10" operator="between">
      <formula>0.1</formula>
      <formula>1184</formula>
    </cfRule>
  </conditionalFormatting>
  <conditionalFormatting sqref="AM16:AM34">
    <cfRule type="cellIs" dxfId="549" priority="8" operator="equal">
      <formula>0</formula>
    </cfRule>
  </conditionalFormatting>
  <conditionalFormatting sqref="AM16:AM34">
    <cfRule type="cellIs" dxfId="548" priority="7" operator="greaterThan">
      <formula>1179</formula>
    </cfRule>
  </conditionalFormatting>
  <conditionalFormatting sqref="AM16:AM34">
    <cfRule type="cellIs" dxfId="547" priority="6" operator="greaterThan">
      <formula>99</formula>
    </cfRule>
  </conditionalFormatting>
  <conditionalFormatting sqref="AM16:AM34">
    <cfRule type="cellIs" dxfId="546" priority="5" operator="greaterThan">
      <formula>0.99</formula>
    </cfRule>
  </conditionalFormatting>
  <conditionalFormatting sqref="AK17:AK34">
    <cfRule type="cellIs" dxfId="545" priority="4" operator="equal">
      <formula>0</formula>
    </cfRule>
  </conditionalFormatting>
  <conditionalFormatting sqref="AK17:AK34">
    <cfRule type="cellIs" dxfId="544" priority="3" operator="greaterThan">
      <formula>1179</formula>
    </cfRule>
  </conditionalFormatting>
  <conditionalFormatting sqref="AK17:AK34">
    <cfRule type="cellIs" dxfId="543" priority="2" operator="greaterThan">
      <formula>99</formula>
    </cfRule>
  </conditionalFormatting>
  <conditionalFormatting sqref="AK17:AK34">
    <cfRule type="cellIs" dxfId="542" priority="1" operator="greaterThan">
      <formula>0.99</formula>
    </cfRule>
  </conditionalFormatting>
  <dataValidations count="4">
    <dataValidation type="list" allowBlank="1" showInputMessage="1" showErrorMessage="1" sqref="P3:P5">
      <formula1>$AY$10:$AY$35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47"/>
  <sheetViews>
    <sheetView showGridLines="0" topLeftCell="A31" zoomScaleNormal="100" workbookViewId="0">
      <selection activeCell="B43" sqref="B43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86" t="s">
        <v>126</v>
      </c>
      <c r="Q3" s="287"/>
      <c r="R3" s="287"/>
      <c r="S3" s="287"/>
      <c r="T3" s="287"/>
      <c r="U3" s="28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86" t="s">
        <v>149</v>
      </c>
      <c r="Q4" s="287"/>
      <c r="R4" s="287"/>
      <c r="S4" s="287"/>
      <c r="T4" s="287"/>
      <c r="U4" s="28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86" t="s">
        <v>158</v>
      </c>
      <c r="Q5" s="287"/>
      <c r="R5" s="287"/>
      <c r="S5" s="287"/>
      <c r="T5" s="287"/>
      <c r="U5" s="28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86" t="s">
        <v>6</v>
      </c>
      <c r="C6" s="288"/>
      <c r="D6" s="289" t="s">
        <v>7</v>
      </c>
      <c r="E6" s="290"/>
      <c r="F6" s="290"/>
      <c r="G6" s="290"/>
      <c r="H6" s="291"/>
      <c r="I6" s="102"/>
      <c r="J6" s="102"/>
      <c r="K6" s="176"/>
      <c r="L6" s="292">
        <v>41686</v>
      </c>
      <c r="M6" s="29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5" t="s">
        <v>8</v>
      </c>
      <c r="C7" s="276"/>
      <c r="D7" s="275" t="s">
        <v>9</v>
      </c>
      <c r="E7" s="277"/>
      <c r="F7" s="277"/>
      <c r="G7" s="276"/>
      <c r="H7" s="171" t="s">
        <v>10</v>
      </c>
      <c r="I7" s="172" t="s">
        <v>11</v>
      </c>
      <c r="J7" s="172" t="s">
        <v>12</v>
      </c>
      <c r="K7" s="172" t="s">
        <v>13</v>
      </c>
      <c r="L7" s="11"/>
      <c r="M7" s="11"/>
      <c r="N7" s="11"/>
      <c r="O7" s="171" t="s">
        <v>14</v>
      </c>
      <c r="P7" s="275" t="s">
        <v>15</v>
      </c>
      <c r="Q7" s="277"/>
      <c r="R7" s="277"/>
      <c r="S7" s="277"/>
      <c r="T7" s="276"/>
      <c r="U7" s="274" t="s">
        <v>16</v>
      </c>
      <c r="V7" s="274"/>
      <c r="W7" s="172" t="s">
        <v>17</v>
      </c>
      <c r="X7" s="275" t="s">
        <v>18</v>
      </c>
      <c r="Y7" s="276"/>
      <c r="Z7" s="275" t="s">
        <v>19</v>
      </c>
      <c r="AA7" s="276"/>
      <c r="AB7" s="275" t="s">
        <v>20</v>
      </c>
      <c r="AC7" s="276"/>
      <c r="AD7" s="275" t="s">
        <v>21</v>
      </c>
      <c r="AE7" s="276"/>
      <c r="AF7" s="172" t="s">
        <v>22</v>
      </c>
      <c r="AG7" s="172" t="s">
        <v>23</v>
      </c>
      <c r="AH7" s="172" t="s">
        <v>24</v>
      </c>
      <c r="AI7" s="172" t="s">
        <v>25</v>
      </c>
      <c r="AJ7" s="275" t="s">
        <v>26</v>
      </c>
      <c r="AK7" s="277"/>
      <c r="AL7" s="277"/>
      <c r="AM7" s="277"/>
      <c r="AN7" s="276"/>
      <c r="AO7" s="275" t="s">
        <v>27</v>
      </c>
      <c r="AP7" s="277"/>
      <c r="AQ7" s="276"/>
      <c r="AR7" s="172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78">
        <v>42168</v>
      </c>
      <c r="C8" s="279"/>
      <c r="D8" s="280" t="s">
        <v>29</v>
      </c>
      <c r="E8" s="281"/>
      <c r="F8" s="281"/>
      <c r="G8" s="282"/>
      <c r="H8" s="27"/>
      <c r="I8" s="280" t="s">
        <v>29</v>
      </c>
      <c r="J8" s="281"/>
      <c r="K8" s="28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3" t="s">
        <v>33</v>
      </c>
      <c r="V8" s="283"/>
      <c r="W8" s="29" t="s">
        <v>34</v>
      </c>
      <c r="X8" s="266">
        <v>0</v>
      </c>
      <c r="Y8" s="267"/>
      <c r="Z8" s="284" t="s">
        <v>35</v>
      </c>
      <c r="AA8" s="285"/>
      <c r="AB8" s="266">
        <v>1185</v>
      </c>
      <c r="AC8" s="267"/>
      <c r="AD8" s="268">
        <v>800</v>
      </c>
      <c r="AE8" s="269"/>
      <c r="AF8" s="27"/>
      <c r="AG8" s="29">
        <f>AG34-AG10</f>
        <v>28564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58" t="s">
        <v>39</v>
      </c>
      <c r="C9" s="258"/>
      <c r="D9" s="270" t="s">
        <v>40</v>
      </c>
      <c r="E9" s="271"/>
      <c r="F9" s="272" t="s">
        <v>41</v>
      </c>
      <c r="G9" s="271"/>
      <c r="H9" s="273" t="s">
        <v>42</v>
      </c>
      <c r="I9" s="258" t="s">
        <v>43</v>
      </c>
      <c r="J9" s="258"/>
      <c r="K9" s="258"/>
      <c r="L9" s="172" t="s">
        <v>44</v>
      </c>
      <c r="M9" s="274" t="s">
        <v>45</v>
      </c>
      <c r="N9" s="32" t="s">
        <v>46</v>
      </c>
      <c r="O9" s="264" t="s">
        <v>47</v>
      </c>
      <c r="P9" s="264" t="s">
        <v>48</v>
      </c>
      <c r="Q9" s="33" t="s">
        <v>49</v>
      </c>
      <c r="R9" s="252" t="s">
        <v>50</v>
      </c>
      <c r="S9" s="253"/>
      <c r="T9" s="254"/>
      <c r="U9" s="173" t="s">
        <v>51</v>
      </c>
      <c r="V9" s="173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75" t="s">
        <v>55</v>
      </c>
      <c r="AG9" s="175" t="s">
        <v>56</v>
      </c>
      <c r="AH9" s="247" t="s">
        <v>57</v>
      </c>
      <c r="AI9" s="262" t="s">
        <v>58</v>
      </c>
      <c r="AJ9" s="173" t="s">
        <v>59</v>
      </c>
      <c r="AK9" s="173" t="s">
        <v>60</v>
      </c>
      <c r="AL9" s="173" t="s">
        <v>61</v>
      </c>
      <c r="AM9" s="173" t="s">
        <v>62</v>
      </c>
      <c r="AN9" s="173" t="s">
        <v>63</v>
      </c>
      <c r="AO9" s="173" t="s">
        <v>64</v>
      </c>
      <c r="AP9" s="173" t="s">
        <v>65</v>
      </c>
      <c r="AQ9" s="264" t="s">
        <v>66</v>
      </c>
      <c r="AR9" s="173" t="s">
        <v>67</v>
      </c>
      <c r="AS9" s="24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73" t="s">
        <v>72</v>
      </c>
      <c r="C10" s="173" t="s">
        <v>73</v>
      </c>
      <c r="D10" s="173" t="s">
        <v>74</v>
      </c>
      <c r="E10" s="173" t="s">
        <v>75</v>
      </c>
      <c r="F10" s="173" t="s">
        <v>74</v>
      </c>
      <c r="G10" s="173" t="s">
        <v>75</v>
      </c>
      <c r="H10" s="273"/>
      <c r="I10" s="173" t="s">
        <v>75</v>
      </c>
      <c r="J10" s="173" t="s">
        <v>75</v>
      </c>
      <c r="K10" s="173" t="s">
        <v>75</v>
      </c>
      <c r="L10" s="27" t="s">
        <v>29</v>
      </c>
      <c r="M10" s="274"/>
      <c r="N10" s="27" t="s">
        <v>29</v>
      </c>
      <c r="O10" s="265"/>
      <c r="P10" s="265"/>
      <c r="Q10" s="143">
        <f>'JUNE 12'!Q34</f>
        <v>40311214</v>
      </c>
      <c r="R10" s="255"/>
      <c r="S10" s="256"/>
      <c r="T10" s="257"/>
      <c r="U10" s="173" t="s">
        <v>75</v>
      </c>
      <c r="V10" s="173" t="s">
        <v>75</v>
      </c>
      <c r="W10" s="25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 t="s">
        <v>90</v>
      </c>
      <c r="AG10" s="118">
        <f>'JUNE 12'!AG34</f>
        <v>37816904</v>
      </c>
      <c r="AH10" s="247"/>
      <c r="AI10" s="263"/>
      <c r="AJ10" s="173" t="s">
        <v>84</v>
      </c>
      <c r="AK10" s="173" t="s">
        <v>84</v>
      </c>
      <c r="AL10" s="173" t="s">
        <v>84</v>
      </c>
      <c r="AM10" s="173" t="s">
        <v>84</v>
      </c>
      <c r="AN10" s="173" t="s">
        <v>84</v>
      </c>
      <c r="AO10" s="173" t="s">
        <v>84</v>
      </c>
      <c r="AP10" s="144">
        <f>'JUNE 12'!AP34</f>
        <v>8523783</v>
      </c>
      <c r="AQ10" s="265"/>
      <c r="AR10" s="174" t="s">
        <v>85</v>
      </c>
      <c r="AS10" s="247"/>
      <c r="AV10" s="38" t="s">
        <v>86</v>
      </c>
      <c r="AW10" s="38" t="s">
        <v>87</v>
      </c>
      <c r="AY10" s="79" t="s">
        <v>126</v>
      </c>
    </row>
    <row r="11" spans="2:51" x14ac:dyDescent="0.25">
      <c r="B11" s="39">
        <v>2</v>
      </c>
      <c r="C11" s="39">
        <v>4.1666666666666664E-2</v>
      </c>
      <c r="D11" s="117">
        <v>6</v>
      </c>
      <c r="E11" s="40">
        <f>D11/1.42</f>
        <v>4.2253521126760569</v>
      </c>
      <c r="F11" s="103">
        <v>70</v>
      </c>
      <c r="G11" s="40">
        <f>F11/1.42</f>
        <v>49.295774647887328</v>
      </c>
      <c r="H11" s="41" t="s">
        <v>88</v>
      </c>
      <c r="I11" s="41">
        <f>J11-(2/1.42)</f>
        <v>44.366197183098592</v>
      </c>
      <c r="J11" s="42">
        <f>(F11-5)/1.42</f>
        <v>45.774647887323944</v>
      </c>
      <c r="K11" s="41">
        <f>J11+(6/1.42)</f>
        <v>50</v>
      </c>
      <c r="L11" s="43">
        <v>14</v>
      </c>
      <c r="M11" s="44" t="s">
        <v>89</v>
      </c>
      <c r="N11" s="44">
        <v>11.4</v>
      </c>
      <c r="O11" s="118">
        <v>133</v>
      </c>
      <c r="P11" s="118">
        <v>105</v>
      </c>
      <c r="Q11" s="118">
        <v>40315564</v>
      </c>
      <c r="R11" s="45">
        <f>Q11-Q10</f>
        <v>4350</v>
      </c>
      <c r="S11" s="46">
        <f>R11*24/1000</f>
        <v>104.4</v>
      </c>
      <c r="T11" s="46">
        <f>R11/1000</f>
        <v>4.3499999999999996</v>
      </c>
      <c r="U11" s="119">
        <v>4.5999999999999996</v>
      </c>
      <c r="V11" s="119">
        <f>U11</f>
        <v>4.5999999999999996</v>
      </c>
      <c r="W11" s="120" t="s">
        <v>124</v>
      </c>
      <c r="X11" s="122">
        <v>0</v>
      </c>
      <c r="Y11" s="122">
        <v>0</v>
      </c>
      <c r="Z11" s="122">
        <v>1187</v>
      </c>
      <c r="AA11" s="122">
        <v>0</v>
      </c>
      <c r="AB11" s="122">
        <v>1187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37817816</v>
      </c>
      <c r="AH11" s="48">
        <f>IF(ISBLANK(AG11),"-",AG11-AG10)</f>
        <v>912</v>
      </c>
      <c r="AI11" s="49">
        <f>AH11/T11</f>
        <v>209.65517241379311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0.7</v>
      </c>
      <c r="AP11" s="122">
        <v>8524544</v>
      </c>
      <c r="AQ11" s="122">
        <f>AP11-AP10</f>
        <v>761</v>
      </c>
      <c r="AR11" s="50"/>
      <c r="AS11" s="51" t="s">
        <v>113</v>
      </c>
      <c r="AV11" s="38" t="s">
        <v>88</v>
      </c>
      <c r="AW11" s="38" t="s">
        <v>91</v>
      </c>
      <c r="AY11" s="79" t="s">
        <v>149</v>
      </c>
    </row>
    <row r="12" spans="2:51" x14ac:dyDescent="0.25">
      <c r="B12" s="39">
        <v>2.0416666666666701</v>
      </c>
      <c r="C12" s="39">
        <v>8.3333333333333329E-2</v>
      </c>
      <c r="D12" s="117">
        <v>7</v>
      </c>
      <c r="E12" s="40">
        <f t="shared" ref="E12:E34" si="0">D12/1.42</f>
        <v>4.9295774647887329</v>
      </c>
      <c r="F12" s="103">
        <v>70</v>
      </c>
      <c r="G12" s="40">
        <f t="shared" ref="G12:G34" si="1">F12/1.42</f>
        <v>49.295774647887328</v>
      </c>
      <c r="H12" s="41" t="s">
        <v>88</v>
      </c>
      <c r="I12" s="41">
        <f t="shared" ref="I12:I34" si="2">J12-(2/1.42)</f>
        <v>44.366197183098592</v>
      </c>
      <c r="J12" s="42">
        <f>(F12-5)/1.42</f>
        <v>45.774647887323944</v>
      </c>
      <c r="K12" s="41">
        <f>J12+(6/1.42)</f>
        <v>50</v>
      </c>
      <c r="L12" s="43">
        <v>14</v>
      </c>
      <c r="M12" s="44" t="s">
        <v>89</v>
      </c>
      <c r="N12" s="44">
        <v>11.2</v>
      </c>
      <c r="O12" s="118">
        <v>135</v>
      </c>
      <c r="P12" s="118">
        <v>106</v>
      </c>
      <c r="Q12" s="118">
        <v>40319872</v>
      </c>
      <c r="R12" s="45">
        <f t="shared" ref="R12:R34" si="3">Q12-Q11</f>
        <v>4308</v>
      </c>
      <c r="S12" s="46">
        <f t="shared" ref="S12:S34" si="4">R12*24/1000</f>
        <v>103.392</v>
      </c>
      <c r="T12" s="46">
        <f t="shared" ref="T12:T34" si="5">R12/1000</f>
        <v>4.3079999999999998</v>
      </c>
      <c r="U12" s="119">
        <v>5.6</v>
      </c>
      <c r="V12" s="119">
        <f t="shared" ref="V12:V34" si="6">U12</f>
        <v>5.6</v>
      </c>
      <c r="W12" s="120" t="s">
        <v>124</v>
      </c>
      <c r="X12" s="122">
        <v>0</v>
      </c>
      <c r="Y12" s="122">
        <v>0</v>
      </c>
      <c r="Z12" s="122">
        <v>1187</v>
      </c>
      <c r="AA12" s="122">
        <v>0</v>
      </c>
      <c r="AB12" s="122">
        <v>1188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37818732</v>
      </c>
      <c r="AH12" s="48">
        <f>IF(ISBLANK(AG12),"-",AG12-AG11)</f>
        <v>916</v>
      </c>
      <c r="AI12" s="49">
        <f t="shared" ref="AI12:AI34" si="7">AH12/T12</f>
        <v>212.627669452182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0.7</v>
      </c>
      <c r="AP12" s="122">
        <v>8525525</v>
      </c>
      <c r="AQ12" s="122">
        <f>AP12-AP11</f>
        <v>981</v>
      </c>
      <c r="AR12" s="52">
        <v>1.05</v>
      </c>
      <c r="AS12" s="51" t="s">
        <v>113</v>
      </c>
      <c r="AV12" s="38" t="s">
        <v>92</v>
      </c>
      <c r="AW12" s="38" t="s">
        <v>93</v>
      </c>
      <c r="AY12" s="79" t="s">
        <v>127</v>
      </c>
    </row>
    <row r="13" spans="2:51" x14ac:dyDescent="0.25">
      <c r="B13" s="39">
        <v>2.0833333333333299</v>
      </c>
      <c r="C13" s="39">
        <v>0.125</v>
      </c>
      <c r="D13" s="117">
        <v>9</v>
      </c>
      <c r="E13" s="40">
        <f t="shared" si="0"/>
        <v>6.3380281690140849</v>
      </c>
      <c r="F13" s="103">
        <v>70</v>
      </c>
      <c r="G13" s="40">
        <f t="shared" si="1"/>
        <v>49.295774647887328</v>
      </c>
      <c r="H13" s="41" t="s">
        <v>88</v>
      </c>
      <c r="I13" s="41">
        <f t="shared" si="2"/>
        <v>44.366197183098592</v>
      </c>
      <c r="J13" s="42">
        <f>(F13-5)/1.42</f>
        <v>45.774647887323944</v>
      </c>
      <c r="K13" s="41">
        <f>J13+(6/1.42)</f>
        <v>50</v>
      </c>
      <c r="L13" s="43">
        <v>14</v>
      </c>
      <c r="M13" s="44" t="s">
        <v>89</v>
      </c>
      <c r="N13" s="44">
        <v>11.2</v>
      </c>
      <c r="O13" s="118">
        <v>131</v>
      </c>
      <c r="P13" s="118">
        <v>104</v>
      </c>
      <c r="Q13" s="118">
        <v>40324284</v>
      </c>
      <c r="R13" s="45">
        <f t="shared" si="3"/>
        <v>4412</v>
      </c>
      <c r="S13" s="46">
        <f t="shared" si="4"/>
        <v>105.88800000000001</v>
      </c>
      <c r="T13" s="46">
        <f t="shared" si="5"/>
        <v>4.4119999999999999</v>
      </c>
      <c r="U13" s="119">
        <v>7.4</v>
      </c>
      <c r="V13" s="119">
        <f t="shared" si="6"/>
        <v>7.4</v>
      </c>
      <c r="W13" s="120" t="s">
        <v>124</v>
      </c>
      <c r="X13" s="122">
        <v>0</v>
      </c>
      <c r="Y13" s="122">
        <v>0</v>
      </c>
      <c r="Z13" s="122">
        <v>1107</v>
      </c>
      <c r="AA13" s="122">
        <v>0</v>
      </c>
      <c r="AB13" s="122">
        <v>1187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37819676</v>
      </c>
      <c r="AH13" s="48">
        <f>IF(ISBLANK(AG13),"-",AG13-AG12)</f>
        <v>944</v>
      </c>
      <c r="AI13" s="49">
        <f t="shared" si="7"/>
        <v>213.96192203082504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0.7</v>
      </c>
      <c r="AP13" s="122">
        <v>8526818</v>
      </c>
      <c r="AQ13" s="122">
        <f>AP13-AP12</f>
        <v>1293</v>
      </c>
      <c r="AR13" s="50"/>
      <c r="AS13" s="51" t="s">
        <v>113</v>
      </c>
      <c r="AV13" s="38" t="s">
        <v>94</v>
      </c>
      <c r="AW13" s="38" t="s">
        <v>95</v>
      </c>
      <c r="AY13" s="79" t="s">
        <v>158</v>
      </c>
    </row>
    <row r="14" spans="2:51" x14ac:dyDescent="0.25">
      <c r="B14" s="39">
        <v>2.125</v>
      </c>
      <c r="C14" s="39">
        <v>0.16666666666666666</v>
      </c>
      <c r="D14" s="117">
        <v>9</v>
      </c>
      <c r="E14" s="40">
        <f t="shared" si="0"/>
        <v>6.3380281690140849</v>
      </c>
      <c r="F14" s="103">
        <v>70</v>
      </c>
      <c r="G14" s="40">
        <f t="shared" si="1"/>
        <v>49.295774647887328</v>
      </c>
      <c r="H14" s="41" t="s">
        <v>88</v>
      </c>
      <c r="I14" s="41">
        <f t="shared" si="2"/>
        <v>44.366197183098592</v>
      </c>
      <c r="J14" s="42">
        <f>J15</f>
        <v>45.774647887323944</v>
      </c>
      <c r="K14" s="41">
        <f>J14+(6/1.42)</f>
        <v>50</v>
      </c>
      <c r="L14" s="43">
        <v>14</v>
      </c>
      <c r="M14" s="44" t="s">
        <v>89</v>
      </c>
      <c r="N14" s="44">
        <v>12.8</v>
      </c>
      <c r="O14" s="118">
        <v>118</v>
      </c>
      <c r="P14" s="118">
        <v>95</v>
      </c>
      <c r="Q14" s="118">
        <v>40327827</v>
      </c>
      <c r="R14" s="45">
        <f t="shared" si="3"/>
        <v>3543</v>
      </c>
      <c r="S14" s="46">
        <f t="shared" si="4"/>
        <v>85.031999999999996</v>
      </c>
      <c r="T14" s="46">
        <f t="shared" si="5"/>
        <v>3.5430000000000001</v>
      </c>
      <c r="U14" s="119">
        <v>7.7</v>
      </c>
      <c r="V14" s="119">
        <f t="shared" si="6"/>
        <v>7.7</v>
      </c>
      <c r="W14" s="120" t="s">
        <v>124</v>
      </c>
      <c r="X14" s="122">
        <v>0</v>
      </c>
      <c r="Y14" s="122">
        <v>0</v>
      </c>
      <c r="Z14" s="122">
        <v>1108</v>
      </c>
      <c r="AA14" s="122">
        <v>0</v>
      </c>
      <c r="AB14" s="122">
        <v>1187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37820388</v>
      </c>
      <c r="AH14" s="48">
        <f t="shared" ref="AH14:AH34" si="8">IF(ISBLANK(AG14),"-",AG14-AG13)</f>
        <v>712</v>
      </c>
      <c r="AI14" s="49">
        <f t="shared" si="7"/>
        <v>200.95963872424497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0.7</v>
      </c>
      <c r="AP14" s="122">
        <v>8527703</v>
      </c>
      <c r="AQ14" s="122">
        <f>AP14-AP13</f>
        <v>885</v>
      </c>
      <c r="AR14" s="50"/>
      <c r="AS14" s="51" t="s">
        <v>113</v>
      </c>
      <c r="AT14" s="53"/>
      <c r="AV14" s="38" t="s">
        <v>96</v>
      </c>
      <c r="AW14" s="38" t="s">
        <v>97</v>
      </c>
      <c r="AY14" s="100"/>
    </row>
    <row r="15" spans="2:51" x14ac:dyDescent="0.25">
      <c r="B15" s="39">
        <v>2.1666666666666701</v>
      </c>
      <c r="C15" s="39">
        <v>0.20833333333333301</v>
      </c>
      <c r="D15" s="117">
        <v>11</v>
      </c>
      <c r="E15" s="40">
        <f t="shared" si="0"/>
        <v>7.746478873239437</v>
      </c>
      <c r="F15" s="103">
        <v>70</v>
      </c>
      <c r="G15" s="40">
        <f t="shared" si="1"/>
        <v>49.295774647887328</v>
      </c>
      <c r="H15" s="41" t="s">
        <v>88</v>
      </c>
      <c r="I15" s="41">
        <f t="shared" si="2"/>
        <v>44.366197183098592</v>
      </c>
      <c r="J15" s="42">
        <f>(F15-5)/1.42</f>
        <v>45.774647887323944</v>
      </c>
      <c r="K15" s="41">
        <f>J15+(6/1.42)</f>
        <v>50</v>
      </c>
      <c r="L15" s="43">
        <v>18</v>
      </c>
      <c r="M15" s="44" t="s">
        <v>89</v>
      </c>
      <c r="N15" s="44">
        <v>13.1</v>
      </c>
      <c r="O15" s="118">
        <v>144</v>
      </c>
      <c r="P15" s="118">
        <v>82</v>
      </c>
      <c r="Q15" s="118">
        <v>40331786</v>
      </c>
      <c r="R15" s="45">
        <f t="shared" si="3"/>
        <v>3959</v>
      </c>
      <c r="S15" s="46">
        <f t="shared" si="4"/>
        <v>95.016000000000005</v>
      </c>
      <c r="T15" s="46">
        <f t="shared" si="5"/>
        <v>3.9590000000000001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1077</v>
      </c>
      <c r="AA15" s="122">
        <v>0</v>
      </c>
      <c r="AB15" s="122">
        <v>1187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37821188</v>
      </c>
      <c r="AH15" s="48">
        <f t="shared" si="8"/>
        <v>800</v>
      </c>
      <c r="AI15" s="49">
        <f t="shared" si="7"/>
        <v>202.07123010861329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0.7</v>
      </c>
      <c r="AP15" s="122">
        <v>8528260</v>
      </c>
      <c r="AQ15" s="122">
        <f>AP15-AP14</f>
        <v>557</v>
      </c>
      <c r="AR15" s="50"/>
      <c r="AS15" s="51" t="s">
        <v>113</v>
      </c>
      <c r="AV15" s="38" t="s">
        <v>98</v>
      </c>
      <c r="AW15" s="38" t="s">
        <v>99</v>
      </c>
      <c r="AY15" s="100"/>
    </row>
    <row r="16" spans="2:51" x14ac:dyDescent="0.25">
      <c r="B16" s="39">
        <v>2.2083333333333299</v>
      </c>
      <c r="C16" s="39">
        <v>0.25</v>
      </c>
      <c r="D16" s="117">
        <v>11</v>
      </c>
      <c r="E16" s="40">
        <f t="shared" si="0"/>
        <v>7.746478873239437</v>
      </c>
      <c r="F16" s="103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122</v>
      </c>
      <c r="P16" s="118">
        <v>113</v>
      </c>
      <c r="Q16" s="118">
        <v>40336104</v>
      </c>
      <c r="R16" s="45">
        <f t="shared" si="3"/>
        <v>4318</v>
      </c>
      <c r="S16" s="46">
        <f t="shared" si="4"/>
        <v>103.63200000000001</v>
      </c>
      <c r="T16" s="46">
        <f t="shared" si="5"/>
        <v>4.3179999999999996</v>
      </c>
      <c r="U16" s="119">
        <v>9.5</v>
      </c>
      <c r="V16" s="119">
        <f t="shared" si="6"/>
        <v>9.5</v>
      </c>
      <c r="W16" s="120" t="s">
        <v>124</v>
      </c>
      <c r="X16" s="122">
        <v>0</v>
      </c>
      <c r="Y16" s="122">
        <v>0</v>
      </c>
      <c r="Z16" s="122">
        <v>1077</v>
      </c>
      <c r="AA16" s="122">
        <v>0</v>
      </c>
      <c r="AB16" s="122">
        <v>1187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37822012</v>
      </c>
      <c r="AH16" s="48">
        <f t="shared" si="8"/>
        <v>824</v>
      </c>
      <c r="AI16" s="49">
        <f t="shared" si="7"/>
        <v>190.82908754052804</v>
      </c>
      <c r="AJ16" s="101">
        <v>0</v>
      </c>
      <c r="AK16" s="101">
        <v>0</v>
      </c>
      <c r="AL16" s="101">
        <v>1</v>
      </c>
      <c r="AM16" s="101">
        <v>0</v>
      </c>
      <c r="AN16" s="101">
        <v>1</v>
      </c>
      <c r="AO16" s="101"/>
      <c r="AP16" s="122">
        <v>8528260</v>
      </c>
      <c r="AQ16" s="122">
        <f t="shared" ref="AQ16:AQ34" si="10">AP16-AP15</f>
        <v>0</v>
      </c>
      <c r="AR16" s="52">
        <v>0.87</v>
      </c>
      <c r="AS16" s="51" t="s">
        <v>101</v>
      </c>
      <c r="AV16" s="38" t="s">
        <v>102</v>
      </c>
      <c r="AW16" s="38" t="s">
        <v>103</v>
      </c>
      <c r="AY16" s="100"/>
    </row>
    <row r="17" spans="1:51" x14ac:dyDescent="0.25">
      <c r="B17" s="39">
        <v>2.25</v>
      </c>
      <c r="C17" s="39">
        <v>0.29166666666666702</v>
      </c>
      <c r="D17" s="117">
        <v>10</v>
      </c>
      <c r="E17" s="40">
        <f t="shared" si="0"/>
        <v>7.042253521126761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142</v>
      </c>
      <c r="P17" s="118">
        <v>152</v>
      </c>
      <c r="Q17" s="118">
        <v>40342134</v>
      </c>
      <c r="R17" s="45">
        <f t="shared" si="3"/>
        <v>6030</v>
      </c>
      <c r="S17" s="46">
        <f t="shared" si="4"/>
        <v>144.72</v>
      </c>
      <c r="T17" s="46">
        <f t="shared" si="5"/>
        <v>6.03</v>
      </c>
      <c r="U17" s="119">
        <v>8.6</v>
      </c>
      <c r="V17" s="119">
        <f t="shared" si="6"/>
        <v>8.6</v>
      </c>
      <c r="W17" s="120" t="s">
        <v>135</v>
      </c>
      <c r="X17" s="122">
        <v>0</v>
      </c>
      <c r="Y17" s="122">
        <v>1008</v>
      </c>
      <c r="Z17" s="122">
        <v>1187</v>
      </c>
      <c r="AA17" s="122">
        <v>1185</v>
      </c>
      <c r="AB17" s="122">
        <v>1188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37823372</v>
      </c>
      <c r="AH17" s="48">
        <f t="shared" si="8"/>
        <v>1360</v>
      </c>
      <c r="AI17" s="49">
        <f t="shared" si="7"/>
        <v>225.53897180762851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/>
      <c r="AP17" s="122">
        <v>8528260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0"/>
    </row>
    <row r="18" spans="1:51" x14ac:dyDescent="0.25">
      <c r="B18" s="39">
        <v>2.2916666666666701</v>
      </c>
      <c r="C18" s="39">
        <v>0.33333333333333298</v>
      </c>
      <c r="D18" s="117">
        <v>8</v>
      </c>
      <c r="E18" s="40">
        <f t="shared" si="0"/>
        <v>5.6338028169014089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145</v>
      </c>
      <c r="P18" s="118">
        <v>148</v>
      </c>
      <c r="Q18" s="118">
        <v>40348351</v>
      </c>
      <c r="R18" s="45">
        <f t="shared" si="3"/>
        <v>6217</v>
      </c>
      <c r="S18" s="46">
        <f t="shared" si="4"/>
        <v>149.208</v>
      </c>
      <c r="T18" s="46">
        <f t="shared" si="5"/>
        <v>6.2169999999999996</v>
      </c>
      <c r="U18" s="119">
        <v>8.1999999999999993</v>
      </c>
      <c r="V18" s="119">
        <f t="shared" si="6"/>
        <v>8.1999999999999993</v>
      </c>
      <c r="W18" s="120" t="s">
        <v>135</v>
      </c>
      <c r="X18" s="122">
        <v>0</v>
      </c>
      <c r="Y18" s="122">
        <v>1008</v>
      </c>
      <c r="Z18" s="122">
        <v>1187</v>
      </c>
      <c r="AA18" s="122">
        <v>1185</v>
      </c>
      <c r="AB18" s="122">
        <v>1188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37824748</v>
      </c>
      <c r="AH18" s="48">
        <f t="shared" si="8"/>
        <v>1376</v>
      </c>
      <c r="AI18" s="49">
        <f t="shared" si="7"/>
        <v>221.32861508766288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/>
      <c r="AP18" s="122">
        <v>8528260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0"/>
    </row>
    <row r="19" spans="1:51" x14ac:dyDescent="0.25">
      <c r="B19" s="39">
        <v>2.3333333333333299</v>
      </c>
      <c r="C19" s="39">
        <v>0.375</v>
      </c>
      <c r="D19" s="117">
        <v>7</v>
      </c>
      <c r="E19" s="40">
        <f t="shared" si="0"/>
        <v>4.9295774647887329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144</v>
      </c>
      <c r="P19" s="118">
        <v>140</v>
      </c>
      <c r="Q19" s="118">
        <v>40354436</v>
      </c>
      <c r="R19" s="45">
        <f t="shared" si="3"/>
        <v>6085</v>
      </c>
      <c r="S19" s="46">
        <f t="shared" si="4"/>
        <v>146.04</v>
      </c>
      <c r="T19" s="46">
        <f t="shared" si="5"/>
        <v>6.085</v>
      </c>
      <c r="U19" s="119">
        <v>7.8</v>
      </c>
      <c r="V19" s="119">
        <f t="shared" si="6"/>
        <v>7.8</v>
      </c>
      <c r="W19" s="120" t="s">
        <v>135</v>
      </c>
      <c r="X19" s="122">
        <v>0</v>
      </c>
      <c r="Y19" s="122">
        <v>1008</v>
      </c>
      <c r="Z19" s="122">
        <v>1187</v>
      </c>
      <c r="AA19" s="122">
        <v>1185</v>
      </c>
      <c r="AB19" s="122">
        <v>1188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37826112</v>
      </c>
      <c r="AH19" s="48">
        <f t="shared" si="8"/>
        <v>1364</v>
      </c>
      <c r="AI19" s="49">
        <f t="shared" si="7"/>
        <v>224.15776499589154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/>
      <c r="AP19" s="122">
        <v>8528260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0"/>
    </row>
    <row r="20" spans="1:51" x14ac:dyDescent="0.25">
      <c r="B20" s="39">
        <v>2.375</v>
      </c>
      <c r="C20" s="39">
        <v>0.41666666666666669</v>
      </c>
      <c r="D20" s="117">
        <v>7</v>
      </c>
      <c r="E20" s="40">
        <f t="shared" si="0"/>
        <v>4.9295774647887329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143</v>
      </c>
      <c r="P20" s="118">
        <v>153</v>
      </c>
      <c r="Q20" s="118">
        <v>40360656</v>
      </c>
      <c r="R20" s="45">
        <f t="shared" si="3"/>
        <v>6220</v>
      </c>
      <c r="S20" s="46">
        <f t="shared" si="4"/>
        <v>149.28</v>
      </c>
      <c r="T20" s="46">
        <f t="shared" si="5"/>
        <v>6.22</v>
      </c>
      <c r="U20" s="119">
        <v>7.3</v>
      </c>
      <c r="V20" s="119">
        <f t="shared" si="6"/>
        <v>7.3</v>
      </c>
      <c r="W20" s="120" t="s">
        <v>135</v>
      </c>
      <c r="X20" s="122">
        <v>0</v>
      </c>
      <c r="Y20" s="122">
        <v>1040</v>
      </c>
      <c r="Z20" s="122">
        <v>1187</v>
      </c>
      <c r="AA20" s="122">
        <v>1185</v>
      </c>
      <c r="AB20" s="122">
        <v>1188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37827511</v>
      </c>
      <c r="AH20" s="48">
        <f>IF(ISBLANK(AG20),"-",AG20-AG19)</f>
        <v>1399</v>
      </c>
      <c r="AI20" s="49">
        <f t="shared" si="7"/>
        <v>224.91961414790998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/>
      <c r="AP20" s="122">
        <v>8528260</v>
      </c>
      <c r="AQ20" s="122">
        <f t="shared" si="10"/>
        <v>0</v>
      </c>
      <c r="AR20" s="52">
        <v>0.91</v>
      </c>
      <c r="AS20" s="51" t="s">
        <v>101</v>
      </c>
      <c r="AY20" s="100"/>
    </row>
    <row r="21" spans="1:51" x14ac:dyDescent="0.25">
      <c r="B21" s="39">
        <v>2.4166666666666701</v>
      </c>
      <c r="C21" s="39">
        <v>0.45833333333333298</v>
      </c>
      <c r="D21" s="117">
        <v>7</v>
      </c>
      <c r="E21" s="40">
        <f t="shared" si="0"/>
        <v>4.9295774647887329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148</v>
      </c>
      <c r="P21" s="118">
        <v>146</v>
      </c>
      <c r="Q21" s="118">
        <v>40366800</v>
      </c>
      <c r="R21" s="45">
        <f>Q21-Q20</f>
        <v>6144</v>
      </c>
      <c r="S21" s="46">
        <f t="shared" si="4"/>
        <v>147.45599999999999</v>
      </c>
      <c r="T21" s="46">
        <f t="shared" si="5"/>
        <v>6.1440000000000001</v>
      </c>
      <c r="U21" s="119">
        <v>6.8</v>
      </c>
      <c r="V21" s="119">
        <f t="shared" si="6"/>
        <v>6.8</v>
      </c>
      <c r="W21" s="120" t="s">
        <v>135</v>
      </c>
      <c r="X21" s="122">
        <v>0</v>
      </c>
      <c r="Y21" s="122">
        <v>1040</v>
      </c>
      <c r="Z21" s="122">
        <v>1187</v>
      </c>
      <c r="AA21" s="122">
        <v>1185</v>
      </c>
      <c r="AB21" s="122">
        <v>1188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37828992</v>
      </c>
      <c r="AH21" s="48">
        <f t="shared" si="8"/>
        <v>1481</v>
      </c>
      <c r="AI21" s="49">
        <f t="shared" si="7"/>
        <v>241.04817708333331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/>
      <c r="AP21" s="122">
        <v>8528260</v>
      </c>
      <c r="AQ21" s="122">
        <f t="shared" si="10"/>
        <v>0</v>
      </c>
      <c r="AR21" s="50"/>
      <c r="AS21" s="51" t="s">
        <v>101</v>
      </c>
      <c r="AY21" s="100"/>
    </row>
    <row r="22" spans="1:51" x14ac:dyDescent="0.25">
      <c r="B22" s="39">
        <v>2.4583333333333299</v>
      </c>
      <c r="C22" s="39">
        <v>0.5</v>
      </c>
      <c r="D22" s="117">
        <v>6</v>
      </c>
      <c r="E22" s="40">
        <f t="shared" si="0"/>
        <v>4.2253521126760569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139</v>
      </c>
      <c r="P22" s="118">
        <v>158</v>
      </c>
      <c r="Q22" s="118">
        <v>40373020</v>
      </c>
      <c r="R22" s="45">
        <f t="shared" si="3"/>
        <v>6220</v>
      </c>
      <c r="S22" s="46">
        <f t="shared" si="4"/>
        <v>149.28</v>
      </c>
      <c r="T22" s="46">
        <f t="shared" si="5"/>
        <v>6.22</v>
      </c>
      <c r="U22" s="119">
        <v>6.3</v>
      </c>
      <c r="V22" s="119">
        <f t="shared" si="6"/>
        <v>6.3</v>
      </c>
      <c r="W22" s="120" t="s">
        <v>135</v>
      </c>
      <c r="X22" s="122">
        <v>0</v>
      </c>
      <c r="Y22" s="122">
        <v>1040</v>
      </c>
      <c r="Z22" s="122">
        <v>1187</v>
      </c>
      <c r="AA22" s="122">
        <v>1185</v>
      </c>
      <c r="AB22" s="122">
        <v>1188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37830292</v>
      </c>
      <c r="AH22" s="48">
        <f t="shared" si="8"/>
        <v>1300</v>
      </c>
      <c r="AI22" s="49">
        <f t="shared" si="7"/>
        <v>209.00321543408361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/>
      <c r="AP22" s="122">
        <v>8528260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125</v>
      </c>
      <c r="B23" s="39">
        <v>2.5</v>
      </c>
      <c r="C23" s="39">
        <v>0.54166666666666696</v>
      </c>
      <c r="D23" s="117">
        <v>4</v>
      </c>
      <c r="E23" s="40">
        <f t="shared" si="0"/>
        <v>2.8169014084507045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134</v>
      </c>
      <c r="P23" s="118">
        <v>150</v>
      </c>
      <c r="Q23" s="118">
        <v>40379030</v>
      </c>
      <c r="R23" s="45">
        <f t="shared" si="3"/>
        <v>6010</v>
      </c>
      <c r="S23" s="46">
        <f t="shared" si="4"/>
        <v>144.24</v>
      </c>
      <c r="T23" s="46">
        <f t="shared" si="5"/>
        <v>6.01</v>
      </c>
      <c r="U23" s="119">
        <v>5.7</v>
      </c>
      <c r="V23" s="119">
        <f t="shared" si="6"/>
        <v>5.7</v>
      </c>
      <c r="W23" s="120" t="s">
        <v>135</v>
      </c>
      <c r="X23" s="122">
        <v>0</v>
      </c>
      <c r="Y23" s="122">
        <v>1060</v>
      </c>
      <c r="Z23" s="122">
        <v>1187</v>
      </c>
      <c r="AA23" s="122">
        <v>1185</v>
      </c>
      <c r="AB23" s="122">
        <v>1188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37831654</v>
      </c>
      <c r="AH23" s="48">
        <f t="shared" si="8"/>
        <v>1362</v>
      </c>
      <c r="AI23" s="49">
        <f t="shared" si="7"/>
        <v>226.62229617304493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/>
      <c r="AP23" s="122">
        <v>8528260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4</v>
      </c>
      <c r="E24" s="40">
        <f t="shared" si="0"/>
        <v>2.8169014084507045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135</v>
      </c>
      <c r="P24" s="118">
        <v>149</v>
      </c>
      <c r="Q24" s="118">
        <v>40385094</v>
      </c>
      <c r="R24" s="45">
        <f t="shared" si="3"/>
        <v>6064</v>
      </c>
      <c r="S24" s="46">
        <f t="shared" si="4"/>
        <v>145.536</v>
      </c>
      <c r="T24" s="46">
        <f t="shared" si="5"/>
        <v>6.0640000000000001</v>
      </c>
      <c r="U24" s="119">
        <v>4.9000000000000004</v>
      </c>
      <c r="V24" s="119">
        <f t="shared" si="6"/>
        <v>4.9000000000000004</v>
      </c>
      <c r="W24" s="120" t="s">
        <v>135</v>
      </c>
      <c r="X24" s="122">
        <v>0</v>
      </c>
      <c r="Y24" s="122">
        <v>1059</v>
      </c>
      <c r="Z24" s="122">
        <v>1189</v>
      </c>
      <c r="AA24" s="122">
        <v>1185</v>
      </c>
      <c r="AB24" s="122">
        <v>1189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37833116</v>
      </c>
      <c r="AH24" s="48">
        <f t="shared" si="8"/>
        <v>1462</v>
      </c>
      <c r="AI24" s="49">
        <f t="shared" si="7"/>
        <v>241.09498680738787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/>
      <c r="AP24" s="122">
        <v>8528260</v>
      </c>
      <c r="AQ24" s="122">
        <f t="shared" si="10"/>
        <v>0</v>
      </c>
      <c r="AR24" s="52">
        <v>0.98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5</v>
      </c>
      <c r="E25" s="40">
        <f t="shared" si="0"/>
        <v>3.5211267605633805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135</v>
      </c>
      <c r="P25" s="118">
        <v>139</v>
      </c>
      <c r="Q25" s="118">
        <v>40390825</v>
      </c>
      <c r="R25" s="45">
        <f t="shared" si="3"/>
        <v>5731</v>
      </c>
      <c r="S25" s="46">
        <f t="shared" si="4"/>
        <v>137.54400000000001</v>
      </c>
      <c r="T25" s="46">
        <f t="shared" si="5"/>
        <v>5.7309999999999999</v>
      </c>
      <c r="U25" s="119">
        <v>4.4000000000000004</v>
      </c>
      <c r="V25" s="119">
        <f t="shared" si="6"/>
        <v>4.4000000000000004</v>
      </c>
      <c r="W25" s="120" t="s">
        <v>135</v>
      </c>
      <c r="X25" s="122">
        <v>0</v>
      </c>
      <c r="Y25" s="122">
        <v>1059</v>
      </c>
      <c r="Z25" s="122">
        <v>1189</v>
      </c>
      <c r="AA25" s="122">
        <v>1185</v>
      </c>
      <c r="AB25" s="122">
        <v>1189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37834444</v>
      </c>
      <c r="AH25" s="48">
        <f t="shared" si="8"/>
        <v>1328</v>
      </c>
      <c r="AI25" s="49">
        <f t="shared" si="7"/>
        <v>231.72221252835456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/>
      <c r="AP25" s="122">
        <v>8528260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4</v>
      </c>
      <c r="E26" s="40">
        <f t="shared" si="0"/>
        <v>2.8169014084507045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134</v>
      </c>
      <c r="P26" s="118">
        <v>137</v>
      </c>
      <c r="Q26" s="118">
        <v>40396623</v>
      </c>
      <c r="R26" s="45">
        <f t="shared" si="3"/>
        <v>5798</v>
      </c>
      <c r="S26" s="46">
        <f t="shared" si="4"/>
        <v>139.15199999999999</v>
      </c>
      <c r="T26" s="46">
        <f t="shared" si="5"/>
        <v>5.798</v>
      </c>
      <c r="U26" s="119">
        <v>3.7</v>
      </c>
      <c r="V26" s="119">
        <f t="shared" si="6"/>
        <v>3.7</v>
      </c>
      <c r="W26" s="120" t="s">
        <v>135</v>
      </c>
      <c r="X26" s="122">
        <v>0</v>
      </c>
      <c r="Y26" s="122">
        <v>1059</v>
      </c>
      <c r="Z26" s="122">
        <v>1189</v>
      </c>
      <c r="AA26" s="122">
        <v>1185</v>
      </c>
      <c r="AB26" s="122">
        <v>1189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37835824</v>
      </c>
      <c r="AH26" s="48">
        <f t="shared" si="8"/>
        <v>1380</v>
      </c>
      <c r="AI26" s="49">
        <f t="shared" si="7"/>
        <v>238.0131079682649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/>
      <c r="AP26" s="122">
        <v>8528260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4</v>
      </c>
      <c r="E27" s="40">
        <f t="shared" si="0"/>
        <v>2.8169014084507045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131</v>
      </c>
      <c r="P27" s="118">
        <v>143</v>
      </c>
      <c r="Q27" s="118">
        <v>40402422</v>
      </c>
      <c r="R27" s="45">
        <f t="shared" si="3"/>
        <v>5799</v>
      </c>
      <c r="S27" s="46">
        <f t="shared" si="4"/>
        <v>139.17599999999999</v>
      </c>
      <c r="T27" s="46">
        <f t="shared" si="5"/>
        <v>5.7990000000000004</v>
      </c>
      <c r="U27" s="119">
        <v>3</v>
      </c>
      <c r="V27" s="119">
        <f t="shared" si="6"/>
        <v>3</v>
      </c>
      <c r="W27" s="120" t="s">
        <v>135</v>
      </c>
      <c r="X27" s="122">
        <v>0</v>
      </c>
      <c r="Y27" s="122">
        <v>1109</v>
      </c>
      <c r="Z27" s="122">
        <v>1189</v>
      </c>
      <c r="AA27" s="122">
        <v>1185</v>
      </c>
      <c r="AB27" s="122">
        <v>1189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37837204</v>
      </c>
      <c r="AH27" s="48">
        <f t="shared" si="8"/>
        <v>1380</v>
      </c>
      <c r="AI27" s="49">
        <f t="shared" si="7"/>
        <v>237.97206414899119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/>
      <c r="AP27" s="122">
        <v>8528260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3</v>
      </c>
      <c r="E28" s="40">
        <f t="shared" si="0"/>
        <v>2.1126760563380285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137</v>
      </c>
      <c r="P28" s="118">
        <v>133</v>
      </c>
      <c r="Q28" s="118">
        <v>40408177</v>
      </c>
      <c r="R28" s="45">
        <f t="shared" si="3"/>
        <v>5755</v>
      </c>
      <c r="S28" s="46">
        <f t="shared" si="4"/>
        <v>138.12</v>
      </c>
      <c r="T28" s="46">
        <f t="shared" si="5"/>
        <v>5.7549999999999999</v>
      </c>
      <c r="U28" s="119">
        <v>2.6</v>
      </c>
      <c r="V28" s="119">
        <f t="shared" si="6"/>
        <v>2.6</v>
      </c>
      <c r="W28" s="120" t="s">
        <v>135</v>
      </c>
      <c r="X28" s="122">
        <v>0</v>
      </c>
      <c r="Y28" s="122">
        <v>1037</v>
      </c>
      <c r="Z28" s="122">
        <v>1189</v>
      </c>
      <c r="AA28" s="122">
        <v>1185</v>
      </c>
      <c r="AB28" s="122">
        <v>1189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37838580</v>
      </c>
      <c r="AH28" s="48">
        <f t="shared" si="8"/>
        <v>1376</v>
      </c>
      <c r="AI28" s="49">
        <f t="shared" si="7"/>
        <v>239.09643788010428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/>
      <c r="AP28" s="122">
        <v>8528260</v>
      </c>
      <c r="AQ28" s="122">
        <f t="shared" si="10"/>
        <v>0</v>
      </c>
      <c r="AR28" s="52">
        <v>0.89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4</v>
      </c>
      <c r="E29" s="40">
        <f t="shared" si="0"/>
        <v>2.8169014084507045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136</v>
      </c>
      <c r="P29" s="118">
        <v>136</v>
      </c>
      <c r="Q29" s="118">
        <v>40413794</v>
      </c>
      <c r="R29" s="45">
        <f t="shared" si="3"/>
        <v>5617</v>
      </c>
      <c r="S29" s="46">
        <f t="shared" si="4"/>
        <v>134.80799999999999</v>
      </c>
      <c r="T29" s="46">
        <f t="shared" si="5"/>
        <v>5.617</v>
      </c>
      <c r="U29" s="119">
        <v>2.2999999999999998</v>
      </c>
      <c r="V29" s="119">
        <f t="shared" si="6"/>
        <v>2.2999999999999998</v>
      </c>
      <c r="W29" s="120" t="s">
        <v>135</v>
      </c>
      <c r="X29" s="122">
        <v>0</v>
      </c>
      <c r="Y29" s="122">
        <v>1037</v>
      </c>
      <c r="Z29" s="122">
        <v>1189</v>
      </c>
      <c r="AA29" s="122">
        <v>1185</v>
      </c>
      <c r="AB29" s="122">
        <v>1189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37839920</v>
      </c>
      <c r="AH29" s="48">
        <f t="shared" si="8"/>
        <v>1340</v>
      </c>
      <c r="AI29" s="49">
        <f t="shared" si="7"/>
        <v>238.56150970268826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/>
      <c r="AP29" s="122">
        <v>8528260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5</v>
      </c>
      <c r="E30" s="40">
        <f t="shared" si="0"/>
        <v>3.5211267605633805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137</v>
      </c>
      <c r="P30" s="118">
        <v>135</v>
      </c>
      <c r="Q30" s="118">
        <v>40419411</v>
      </c>
      <c r="R30" s="45">
        <f t="shared" si="3"/>
        <v>5617</v>
      </c>
      <c r="S30" s="46">
        <f t="shared" si="4"/>
        <v>134.80799999999999</v>
      </c>
      <c r="T30" s="46">
        <f t="shared" si="5"/>
        <v>5.617</v>
      </c>
      <c r="U30" s="119">
        <v>2</v>
      </c>
      <c r="V30" s="119">
        <f t="shared" si="6"/>
        <v>2</v>
      </c>
      <c r="W30" s="120" t="s">
        <v>135</v>
      </c>
      <c r="X30" s="122">
        <v>0</v>
      </c>
      <c r="Y30" s="122">
        <v>1038</v>
      </c>
      <c r="Z30" s="122">
        <v>1189</v>
      </c>
      <c r="AA30" s="122">
        <v>1185</v>
      </c>
      <c r="AB30" s="122">
        <v>1189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37841260</v>
      </c>
      <c r="AH30" s="48">
        <f t="shared" si="8"/>
        <v>1340</v>
      </c>
      <c r="AI30" s="49">
        <f t="shared" si="7"/>
        <v>238.56150970268826</v>
      </c>
      <c r="AJ30" s="101">
        <v>0</v>
      </c>
      <c r="AK30" s="101">
        <v>1</v>
      </c>
      <c r="AL30" s="101">
        <v>1</v>
      </c>
      <c r="AM30" s="101">
        <v>1</v>
      </c>
      <c r="AN30" s="101">
        <v>1</v>
      </c>
      <c r="AO30" s="101"/>
      <c r="AP30" s="122">
        <v>8528260</v>
      </c>
      <c r="AQ30" s="122">
        <f t="shared" si="10"/>
        <v>0</v>
      </c>
      <c r="AR30" s="50"/>
      <c r="AS30" s="51" t="s">
        <v>113</v>
      </c>
      <c r="AV30" s="248" t="s">
        <v>117</v>
      </c>
      <c r="AW30" s="248"/>
      <c r="AY30" s="104"/>
    </row>
    <row r="31" spans="1:51" x14ac:dyDescent="0.25">
      <c r="B31" s="39">
        <v>2.8333333333333299</v>
      </c>
      <c r="C31" s="39">
        <v>0.875000000000004</v>
      </c>
      <c r="D31" s="117">
        <v>4</v>
      </c>
      <c r="E31" s="40">
        <f t="shared" si="0"/>
        <v>2.8169014084507045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140</v>
      </c>
      <c r="P31" s="118">
        <v>130</v>
      </c>
      <c r="Q31" s="118">
        <v>40424740</v>
      </c>
      <c r="R31" s="45">
        <f t="shared" si="3"/>
        <v>5329</v>
      </c>
      <c r="S31" s="46">
        <f t="shared" si="4"/>
        <v>127.896</v>
      </c>
      <c r="T31" s="46">
        <f t="shared" si="5"/>
        <v>5.3289999999999997</v>
      </c>
      <c r="U31" s="119">
        <v>1.9</v>
      </c>
      <c r="V31" s="119">
        <f t="shared" si="6"/>
        <v>1.9</v>
      </c>
      <c r="W31" s="120" t="s">
        <v>135</v>
      </c>
      <c r="X31" s="122">
        <v>0</v>
      </c>
      <c r="Y31" s="122">
        <v>1039</v>
      </c>
      <c r="Z31" s="122">
        <v>1189</v>
      </c>
      <c r="AA31" s="122">
        <v>1185</v>
      </c>
      <c r="AB31" s="122">
        <v>1189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37842564</v>
      </c>
      <c r="AH31" s="48">
        <f t="shared" si="8"/>
        <v>1304</v>
      </c>
      <c r="AI31" s="49">
        <f t="shared" si="7"/>
        <v>244.69881778945395</v>
      </c>
      <c r="AJ31" s="101">
        <v>0</v>
      </c>
      <c r="AK31" s="101">
        <v>1</v>
      </c>
      <c r="AL31" s="101">
        <v>1</v>
      </c>
      <c r="AM31" s="101">
        <v>1</v>
      </c>
      <c r="AN31" s="101">
        <v>1</v>
      </c>
      <c r="AO31" s="101"/>
      <c r="AP31" s="122">
        <v>8528260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5</v>
      </c>
      <c r="E32" s="40">
        <f t="shared" si="0"/>
        <v>3.5211267605633805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138</v>
      </c>
      <c r="P32" s="118">
        <v>115</v>
      </c>
      <c r="Q32" s="118">
        <v>40429911</v>
      </c>
      <c r="R32" s="45">
        <f t="shared" si="3"/>
        <v>5171</v>
      </c>
      <c r="S32" s="46">
        <f t="shared" si="4"/>
        <v>124.104</v>
      </c>
      <c r="T32" s="46">
        <f t="shared" si="5"/>
        <v>5.1710000000000003</v>
      </c>
      <c r="U32" s="119">
        <v>1.3</v>
      </c>
      <c r="V32" s="119">
        <f t="shared" si="6"/>
        <v>1.3</v>
      </c>
      <c r="W32" s="120" t="s">
        <v>144</v>
      </c>
      <c r="X32" s="122">
        <v>0</v>
      </c>
      <c r="Y32" s="122">
        <v>996</v>
      </c>
      <c r="Z32" s="122">
        <v>1189</v>
      </c>
      <c r="AA32" s="122">
        <v>0</v>
      </c>
      <c r="AB32" s="122">
        <v>1189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37843684</v>
      </c>
      <c r="AH32" s="48">
        <f t="shared" si="8"/>
        <v>1120</v>
      </c>
      <c r="AI32" s="49">
        <f t="shared" si="7"/>
        <v>216.59253529298007</v>
      </c>
      <c r="AJ32" s="101">
        <v>0</v>
      </c>
      <c r="AK32" s="101">
        <v>1</v>
      </c>
      <c r="AL32" s="101">
        <v>1</v>
      </c>
      <c r="AM32" s="101">
        <v>0</v>
      </c>
      <c r="AN32" s="101">
        <v>1</v>
      </c>
      <c r="AO32" s="101"/>
      <c r="AP32" s="122">
        <v>8528260</v>
      </c>
      <c r="AQ32" s="122">
        <f t="shared" si="10"/>
        <v>0</v>
      </c>
      <c r="AR32" s="52">
        <v>1.03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5</v>
      </c>
      <c r="E33" s="40">
        <f t="shared" si="0"/>
        <v>3.5211267605633805</v>
      </c>
      <c r="F33" s="103">
        <v>70</v>
      </c>
      <c r="G33" s="40">
        <f t="shared" si="1"/>
        <v>49.295774647887328</v>
      </c>
      <c r="H33" s="41" t="s">
        <v>88</v>
      </c>
      <c r="I33" s="41">
        <f>J33-(2/1.42)</f>
        <v>44.366197183098592</v>
      </c>
      <c r="J33" s="42">
        <f t="shared" ref="J33:J34" si="14">(F33-5)/1.42</f>
        <v>45.774647887323944</v>
      </c>
      <c r="K33" s="41">
        <f t="shared" si="12"/>
        <v>50</v>
      </c>
      <c r="L33" s="43">
        <v>14</v>
      </c>
      <c r="M33" s="44" t="s">
        <v>118</v>
      </c>
      <c r="N33" s="44">
        <v>11.9</v>
      </c>
      <c r="O33" s="118">
        <v>145</v>
      </c>
      <c r="P33" s="118">
        <v>123</v>
      </c>
      <c r="Q33" s="118">
        <v>40433976</v>
      </c>
      <c r="R33" s="45">
        <f t="shared" si="3"/>
        <v>4065</v>
      </c>
      <c r="S33" s="46">
        <f t="shared" si="4"/>
        <v>97.56</v>
      </c>
      <c r="T33" s="46">
        <f t="shared" si="5"/>
        <v>4.0650000000000004</v>
      </c>
      <c r="U33" s="119">
        <v>2.1</v>
      </c>
      <c r="V33" s="119">
        <f t="shared" si="6"/>
        <v>2.1</v>
      </c>
      <c r="W33" s="120" t="s">
        <v>124</v>
      </c>
      <c r="X33" s="122">
        <v>0</v>
      </c>
      <c r="Y33" s="122">
        <v>0</v>
      </c>
      <c r="Z33" s="122">
        <v>1187</v>
      </c>
      <c r="AA33" s="122">
        <v>0</v>
      </c>
      <c r="AB33" s="122">
        <v>1188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37844556</v>
      </c>
      <c r="AH33" s="48">
        <f t="shared" si="8"/>
        <v>872</v>
      </c>
      <c r="AI33" s="49">
        <f t="shared" si="7"/>
        <v>214.51414514145139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0.5</v>
      </c>
      <c r="AP33" s="122">
        <v>8529714</v>
      </c>
      <c r="AQ33" s="122">
        <f t="shared" si="10"/>
        <v>1454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5</v>
      </c>
      <c r="E34" s="40">
        <f t="shared" si="0"/>
        <v>3.5211267605633805</v>
      </c>
      <c r="F34" s="103">
        <v>70</v>
      </c>
      <c r="G34" s="40">
        <f t="shared" si="1"/>
        <v>49.295774647887328</v>
      </c>
      <c r="H34" s="41" t="s">
        <v>88</v>
      </c>
      <c r="I34" s="41">
        <f t="shared" si="2"/>
        <v>44.366197183098592</v>
      </c>
      <c r="J34" s="42">
        <f t="shared" si="14"/>
        <v>45.774647887323944</v>
      </c>
      <c r="K34" s="41">
        <f t="shared" si="12"/>
        <v>50</v>
      </c>
      <c r="L34" s="43">
        <v>14</v>
      </c>
      <c r="M34" s="44" t="s">
        <v>118</v>
      </c>
      <c r="N34" s="60">
        <v>11.5</v>
      </c>
      <c r="O34" s="118">
        <v>141</v>
      </c>
      <c r="P34" s="118">
        <v>112</v>
      </c>
      <c r="Q34" s="118">
        <v>40438251</v>
      </c>
      <c r="R34" s="45">
        <f t="shared" si="3"/>
        <v>4275</v>
      </c>
      <c r="S34" s="46">
        <f t="shared" si="4"/>
        <v>102.6</v>
      </c>
      <c r="T34" s="46">
        <f t="shared" si="5"/>
        <v>4.2750000000000004</v>
      </c>
      <c r="U34" s="119">
        <v>31</v>
      </c>
      <c r="V34" s="119">
        <f t="shared" si="6"/>
        <v>31</v>
      </c>
      <c r="W34" s="120" t="s">
        <v>124</v>
      </c>
      <c r="X34" s="122">
        <v>0</v>
      </c>
      <c r="Y34" s="122">
        <v>0</v>
      </c>
      <c r="Z34" s="122">
        <v>1188</v>
      </c>
      <c r="AA34" s="122">
        <v>0</v>
      </c>
      <c r="AB34" s="122">
        <v>1187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37845468</v>
      </c>
      <c r="AH34" s="48">
        <f t="shared" si="8"/>
        <v>912</v>
      </c>
      <c r="AI34" s="49">
        <f t="shared" si="7"/>
        <v>213.33333333333331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0.5</v>
      </c>
      <c r="AP34" s="122">
        <v>8530736</v>
      </c>
      <c r="AQ34" s="122">
        <f t="shared" si="10"/>
        <v>1022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49" t="s">
        <v>120</v>
      </c>
      <c r="M35" s="250"/>
      <c r="N35" s="251"/>
      <c r="O35" s="62"/>
      <c r="P35" s="62"/>
      <c r="Q35" s="63">
        <f>Q34-Q10</f>
        <v>127037</v>
      </c>
      <c r="R35" s="64">
        <f>SUM(R11:R34)</f>
        <v>127037</v>
      </c>
      <c r="S35" s="123">
        <f>AVERAGE(S11:S34)</f>
        <v>127.03699999999998</v>
      </c>
      <c r="T35" s="123">
        <f>SUM(T11:T34)</f>
        <v>127.03700000000001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28564</v>
      </c>
      <c r="AH35" s="66">
        <f>SUM(AH11:AH34)</f>
        <v>28564</v>
      </c>
      <c r="AI35" s="67">
        <f>$AH$35/$T35</f>
        <v>224.84787896439619</v>
      </c>
      <c r="AJ35" s="92"/>
      <c r="AK35" s="93"/>
      <c r="AL35" s="93"/>
      <c r="AM35" s="93"/>
      <c r="AN35" s="94"/>
      <c r="AO35" s="68"/>
      <c r="AP35" s="69">
        <f>AP34-AP10</f>
        <v>6953</v>
      </c>
      <c r="AQ35" s="70">
        <f>SUM(AQ11:AQ34)</f>
        <v>6953</v>
      </c>
      <c r="AR35" s="145">
        <f>SUM(AR11:AR34)</f>
        <v>5.73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0"/>
    </row>
    <row r="38" spans="2:51" x14ac:dyDescent="0.25">
      <c r="B38" s="81" t="s">
        <v>128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0"/>
    </row>
    <row r="39" spans="2:51" x14ac:dyDescent="0.25">
      <c r="B39" s="115" t="s">
        <v>210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0"/>
    </row>
    <row r="40" spans="2:51" x14ac:dyDescent="0.25">
      <c r="B40" s="80" t="s">
        <v>193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155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15" t="s">
        <v>140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15" t="s">
        <v>141</v>
      </c>
      <c r="C43" s="109"/>
      <c r="D43" s="109"/>
      <c r="E43" s="109"/>
      <c r="F43" s="109"/>
      <c r="G43" s="109"/>
      <c r="H43" s="109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84" t="s">
        <v>167</v>
      </c>
      <c r="C44" s="109"/>
      <c r="D44" s="109"/>
      <c r="E44" s="109"/>
      <c r="F44" s="109"/>
      <c r="G44" s="109"/>
      <c r="H44" s="109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82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84" t="s">
        <v>137</v>
      </c>
      <c r="C45" s="109"/>
      <c r="D45" s="109"/>
      <c r="E45" s="109"/>
      <c r="F45" s="109"/>
      <c r="G45" s="109"/>
      <c r="H45" s="115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82"/>
      <c r="T45" s="82"/>
      <c r="U45" s="82"/>
      <c r="V45" s="82"/>
      <c r="W45" s="105"/>
      <c r="X45" s="105"/>
      <c r="Y45" s="105"/>
      <c r="Z45" s="105"/>
      <c r="AA45" s="105"/>
      <c r="AB45" s="105"/>
      <c r="AC45" s="105"/>
      <c r="AD45" s="105"/>
      <c r="AE45" s="105"/>
      <c r="AM45" s="19"/>
      <c r="AN45" s="102"/>
      <c r="AO45" s="102"/>
      <c r="AP45" s="102"/>
      <c r="AQ45" s="102"/>
      <c r="AR45" s="105"/>
      <c r="AV45" s="136"/>
      <c r="AW45" s="136"/>
      <c r="AY45" s="100"/>
    </row>
    <row r="46" spans="2:51" x14ac:dyDescent="0.25">
      <c r="B46" s="115" t="s">
        <v>201</v>
      </c>
      <c r="C46" s="114"/>
      <c r="D46" s="114"/>
      <c r="E46" s="114"/>
      <c r="F46" s="109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3"/>
      <c r="R46" s="82"/>
      <c r="S46" s="82"/>
      <c r="T46" s="82"/>
      <c r="U46" s="105"/>
      <c r="V46" s="105"/>
      <c r="W46" s="105"/>
      <c r="X46" s="105"/>
      <c r="Y46" s="105"/>
      <c r="Z46" s="105"/>
      <c r="AA46" s="105"/>
      <c r="AB46" s="105"/>
      <c r="AC46" s="105"/>
      <c r="AK46" s="19"/>
      <c r="AL46" s="102"/>
      <c r="AM46" s="102"/>
      <c r="AN46" s="102"/>
      <c r="AO46" s="102"/>
      <c r="AP46" s="105"/>
      <c r="AQ46" s="11"/>
      <c r="AR46" s="102"/>
      <c r="AS46" s="102"/>
      <c r="AT46" s="136"/>
      <c r="AU46" s="136"/>
      <c r="AW46" s="100"/>
      <c r="AX46" s="100"/>
      <c r="AY46" s="100"/>
    </row>
    <row r="47" spans="2:51" x14ac:dyDescent="0.25">
      <c r="B47" s="115" t="s">
        <v>145</v>
      </c>
      <c r="C47" s="114"/>
      <c r="D47" s="114"/>
      <c r="E47" s="114"/>
      <c r="F47" s="114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3"/>
      <c r="R47" s="82"/>
      <c r="S47" s="82"/>
      <c r="T47" s="82"/>
      <c r="U47" s="105"/>
      <c r="V47" s="105"/>
      <c r="W47" s="105"/>
      <c r="X47" s="105"/>
      <c r="Y47" s="105"/>
      <c r="Z47" s="105"/>
      <c r="AA47" s="105"/>
      <c r="AB47" s="105"/>
      <c r="AC47" s="105"/>
      <c r="AK47" s="19"/>
      <c r="AL47" s="102"/>
      <c r="AM47" s="102"/>
      <c r="AN47" s="102"/>
      <c r="AO47" s="102"/>
      <c r="AP47" s="105"/>
      <c r="AQ47" s="11"/>
      <c r="AR47" s="102"/>
      <c r="AS47" s="102"/>
      <c r="AT47" s="136"/>
      <c r="AU47" s="136"/>
      <c r="AW47" s="100"/>
      <c r="AX47" s="100"/>
      <c r="AY47" s="100"/>
    </row>
    <row r="48" spans="2:51" x14ac:dyDescent="0.25">
      <c r="B48" s="115" t="s">
        <v>142</v>
      </c>
      <c r="C48" s="109"/>
      <c r="D48" s="114"/>
      <c r="E48" s="114"/>
      <c r="F48" s="114"/>
      <c r="G48" s="109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3"/>
      <c r="S48" s="82"/>
      <c r="T48" s="82"/>
      <c r="U48" s="82"/>
      <c r="V48" s="105"/>
      <c r="W48" s="105"/>
      <c r="X48" s="105"/>
      <c r="Y48" s="105"/>
      <c r="Z48" s="105"/>
      <c r="AA48" s="105"/>
      <c r="AB48" s="105"/>
      <c r="AC48" s="105"/>
      <c r="AD48" s="105"/>
      <c r="AL48" s="19"/>
      <c r="AM48" s="102"/>
      <c r="AN48" s="102"/>
      <c r="AO48" s="102"/>
      <c r="AP48" s="102"/>
      <c r="AQ48" s="105"/>
      <c r="AR48" s="11"/>
      <c r="AS48" s="102"/>
      <c r="AU48" s="136"/>
      <c r="AV48" s="136"/>
      <c r="AX48" s="100"/>
      <c r="AY48" s="100"/>
    </row>
    <row r="49" spans="2:51" x14ac:dyDescent="0.25">
      <c r="B49" s="115" t="s">
        <v>143</v>
      </c>
      <c r="C49" s="114"/>
      <c r="D49" s="114"/>
      <c r="E49" s="114"/>
      <c r="F49" s="114"/>
      <c r="G49" s="114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77"/>
      <c r="S49" s="112"/>
      <c r="T49" s="112"/>
      <c r="U49" s="112"/>
      <c r="V49" s="105"/>
      <c r="W49" s="105"/>
      <c r="X49" s="105"/>
      <c r="Y49" s="105"/>
      <c r="Z49" s="105"/>
      <c r="AA49" s="105"/>
      <c r="AB49" s="105"/>
      <c r="AC49" s="105"/>
      <c r="AD49" s="105"/>
      <c r="AL49" s="106"/>
      <c r="AM49" s="106"/>
      <c r="AN49" s="106"/>
      <c r="AO49" s="106"/>
      <c r="AP49" s="106"/>
      <c r="AQ49" s="106"/>
      <c r="AR49" s="107"/>
      <c r="AS49" s="102"/>
      <c r="AU49" s="104"/>
      <c r="AV49" s="100"/>
      <c r="AW49" s="100"/>
      <c r="AX49" s="100"/>
      <c r="AY49" s="100"/>
    </row>
    <row r="50" spans="2:51" x14ac:dyDescent="0.25">
      <c r="B50" s="84" t="s">
        <v>169</v>
      </c>
      <c r="C50" s="109"/>
      <c r="D50" s="109"/>
      <c r="E50" s="109"/>
      <c r="F50" s="109"/>
      <c r="G50" s="109"/>
      <c r="H50" s="124"/>
      <c r="I50" s="110"/>
      <c r="J50" s="110"/>
      <c r="K50" s="110"/>
      <c r="L50" s="110"/>
      <c r="M50" s="110"/>
      <c r="N50" s="110"/>
      <c r="O50" s="110"/>
      <c r="P50" s="110"/>
      <c r="Q50" s="110"/>
      <c r="R50" s="113"/>
      <c r="S50" s="112"/>
      <c r="T50" s="112"/>
      <c r="U50" s="112"/>
      <c r="V50" s="105"/>
      <c r="W50" s="105"/>
      <c r="X50" s="105"/>
      <c r="Y50" s="105"/>
      <c r="Z50" s="105"/>
      <c r="AA50" s="105"/>
      <c r="AB50" s="105"/>
      <c r="AC50" s="105"/>
      <c r="AD50" s="105"/>
      <c r="AL50" s="106"/>
      <c r="AM50" s="106"/>
      <c r="AN50" s="106"/>
      <c r="AO50" s="106"/>
      <c r="AP50" s="106"/>
      <c r="AQ50" s="106"/>
      <c r="AR50" s="107"/>
      <c r="AS50" s="102"/>
      <c r="AU50" s="104"/>
      <c r="AV50" s="100"/>
      <c r="AW50" s="100"/>
      <c r="AX50" s="100"/>
      <c r="AY50" s="100"/>
    </row>
    <row r="51" spans="2:51" x14ac:dyDescent="0.25">
      <c r="B51" s="111" t="s">
        <v>148</v>
      </c>
      <c r="C51" s="109"/>
      <c r="D51" s="109"/>
      <c r="E51" s="109"/>
      <c r="F51" s="109"/>
      <c r="G51" s="109"/>
      <c r="H51" s="124"/>
      <c r="I51" s="110"/>
      <c r="J51" s="110"/>
      <c r="K51" s="110"/>
      <c r="L51" s="110"/>
      <c r="M51" s="110"/>
      <c r="N51" s="110"/>
      <c r="O51" s="110"/>
      <c r="P51" s="110"/>
      <c r="Q51" s="110"/>
      <c r="R51" s="113"/>
      <c r="S51" s="113"/>
      <c r="T51" s="112"/>
      <c r="U51" s="112"/>
      <c r="V51" s="105"/>
      <c r="W51" s="105"/>
      <c r="X51" s="105"/>
      <c r="Y51" s="105"/>
      <c r="Z51" s="105"/>
      <c r="AA51" s="105"/>
      <c r="AB51" s="105"/>
      <c r="AC51" s="105"/>
      <c r="AD51" s="105"/>
      <c r="AL51" s="106"/>
      <c r="AM51" s="106"/>
      <c r="AN51" s="106"/>
      <c r="AO51" s="106"/>
      <c r="AP51" s="106"/>
      <c r="AQ51" s="106"/>
      <c r="AR51" s="107"/>
      <c r="AS51" s="102"/>
      <c r="AU51" s="104"/>
      <c r="AV51" s="100"/>
      <c r="AW51" s="100"/>
      <c r="AX51" s="100"/>
      <c r="AY51" s="100"/>
    </row>
    <row r="52" spans="2:51" x14ac:dyDescent="0.25">
      <c r="B52" s="115" t="s">
        <v>218</v>
      </c>
      <c r="C52" s="109"/>
      <c r="D52" s="109"/>
      <c r="E52" s="109"/>
      <c r="F52" s="109"/>
      <c r="G52" s="109"/>
      <c r="H52" s="124"/>
      <c r="I52" s="110"/>
      <c r="J52" s="110"/>
      <c r="K52" s="110"/>
      <c r="L52" s="110"/>
      <c r="M52" s="110"/>
      <c r="N52" s="110"/>
      <c r="O52" s="110"/>
      <c r="P52" s="110"/>
      <c r="Q52" s="110"/>
      <c r="R52" s="113"/>
      <c r="S52" s="113"/>
      <c r="T52" s="112"/>
      <c r="U52" s="112"/>
      <c r="V52" s="105"/>
      <c r="W52" s="105"/>
      <c r="X52" s="105"/>
      <c r="Y52" s="105"/>
      <c r="Z52" s="105"/>
      <c r="AA52" s="105"/>
      <c r="AB52" s="105"/>
      <c r="AC52" s="105"/>
      <c r="AD52" s="105"/>
      <c r="AL52" s="106"/>
      <c r="AM52" s="106"/>
      <c r="AN52" s="106"/>
      <c r="AO52" s="106"/>
      <c r="AP52" s="106"/>
      <c r="AQ52" s="106"/>
      <c r="AR52" s="107"/>
      <c r="AS52" s="102"/>
      <c r="AU52" s="104"/>
      <c r="AV52" s="100"/>
      <c r="AW52" s="100"/>
      <c r="AX52" s="100"/>
      <c r="AY52" s="100"/>
    </row>
    <row r="53" spans="2:51" x14ac:dyDescent="0.25">
      <c r="B53" s="84" t="s">
        <v>188</v>
      </c>
      <c r="C53" s="109"/>
      <c r="D53" s="109"/>
      <c r="E53" s="109"/>
      <c r="F53" s="109"/>
      <c r="G53" s="109"/>
      <c r="H53" s="124"/>
      <c r="I53" s="110"/>
      <c r="J53" s="110"/>
      <c r="K53" s="110"/>
      <c r="L53" s="110"/>
      <c r="M53" s="110"/>
      <c r="N53" s="110"/>
      <c r="O53" s="110"/>
      <c r="P53" s="110"/>
      <c r="Q53" s="110"/>
      <c r="R53" s="113"/>
      <c r="S53" s="113"/>
      <c r="T53" s="112"/>
      <c r="U53" s="112"/>
      <c r="V53" s="105"/>
      <c r="W53" s="105"/>
      <c r="X53" s="105"/>
      <c r="Y53" s="105"/>
      <c r="Z53" s="105"/>
      <c r="AA53" s="105"/>
      <c r="AB53" s="105"/>
      <c r="AC53" s="105"/>
      <c r="AD53" s="105"/>
      <c r="AL53" s="106"/>
      <c r="AM53" s="106"/>
      <c r="AN53" s="106"/>
      <c r="AO53" s="106"/>
      <c r="AP53" s="106"/>
      <c r="AQ53" s="106"/>
      <c r="AR53" s="107"/>
      <c r="AS53" s="102"/>
      <c r="AU53" s="104"/>
      <c r="AV53" s="100"/>
      <c r="AW53" s="100"/>
      <c r="AX53" s="100"/>
      <c r="AY53" s="100"/>
    </row>
    <row r="54" spans="2:51" x14ac:dyDescent="0.25">
      <c r="B54" s="84"/>
      <c r="C54" s="109"/>
      <c r="D54" s="109"/>
      <c r="E54" s="109"/>
      <c r="F54" s="109"/>
      <c r="G54" s="109"/>
      <c r="H54" s="124"/>
      <c r="I54" s="110"/>
      <c r="J54" s="110"/>
      <c r="K54" s="110"/>
      <c r="L54" s="110"/>
      <c r="M54" s="110"/>
      <c r="N54" s="110"/>
      <c r="O54" s="110"/>
      <c r="P54" s="110"/>
      <c r="Q54" s="110"/>
      <c r="R54" s="113"/>
      <c r="S54" s="113"/>
      <c r="T54" s="112"/>
      <c r="U54" s="112"/>
      <c r="V54" s="105"/>
      <c r="W54" s="105"/>
      <c r="X54" s="105"/>
      <c r="Y54" s="105"/>
      <c r="Z54" s="105"/>
      <c r="AA54" s="105"/>
      <c r="AB54" s="105"/>
      <c r="AC54" s="105"/>
      <c r="AD54" s="105"/>
      <c r="AL54" s="106"/>
      <c r="AM54" s="106"/>
      <c r="AN54" s="106"/>
      <c r="AO54" s="106"/>
      <c r="AP54" s="106"/>
      <c r="AQ54" s="106"/>
      <c r="AR54" s="107"/>
      <c r="AS54" s="102"/>
      <c r="AU54" s="104"/>
      <c r="AV54" s="100"/>
      <c r="AW54" s="100"/>
      <c r="AX54" s="100"/>
      <c r="AY54" s="100"/>
    </row>
    <row r="55" spans="2:51" x14ac:dyDescent="0.25">
      <c r="B55" s="84"/>
      <c r="C55" s="109"/>
      <c r="D55" s="109"/>
      <c r="E55" s="109"/>
      <c r="F55" s="109"/>
      <c r="G55" s="109"/>
      <c r="H55" s="124"/>
      <c r="I55" s="110"/>
      <c r="J55" s="110"/>
      <c r="K55" s="110"/>
      <c r="L55" s="110"/>
      <c r="M55" s="110"/>
      <c r="N55" s="110"/>
      <c r="O55" s="110"/>
      <c r="P55" s="110"/>
      <c r="Q55" s="110"/>
      <c r="R55" s="113"/>
      <c r="S55" s="113"/>
      <c r="T55" s="112"/>
      <c r="U55" s="112"/>
      <c r="V55" s="105"/>
      <c r="W55" s="105"/>
      <c r="X55" s="105"/>
      <c r="Y55" s="105"/>
      <c r="Z55" s="105"/>
      <c r="AA55" s="105"/>
      <c r="AB55" s="105"/>
      <c r="AC55" s="105"/>
      <c r="AD55" s="105"/>
      <c r="AL55" s="106"/>
      <c r="AM55" s="106"/>
      <c r="AN55" s="106"/>
      <c r="AO55" s="106"/>
      <c r="AP55" s="106"/>
      <c r="AQ55" s="106"/>
      <c r="AR55" s="107"/>
      <c r="AS55" s="102"/>
      <c r="AU55" s="104"/>
      <c r="AV55" s="100"/>
      <c r="AW55" s="100"/>
      <c r="AX55" s="100"/>
      <c r="AY55" s="100"/>
    </row>
    <row r="56" spans="2:51" x14ac:dyDescent="0.25">
      <c r="C56" s="114"/>
      <c r="D56" s="114"/>
      <c r="E56" s="114"/>
      <c r="F56" s="114"/>
      <c r="G56" s="114"/>
      <c r="H56" s="147"/>
      <c r="I56" s="148"/>
      <c r="J56" s="148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B57" s="84"/>
      <c r="C57" s="147"/>
      <c r="D57" s="147"/>
      <c r="E57" s="146"/>
      <c r="F57" s="146"/>
      <c r="G57" s="146"/>
      <c r="H57" s="147"/>
      <c r="I57" s="148"/>
      <c r="J57" s="148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84"/>
      <c r="C58" s="147"/>
      <c r="D58" s="147"/>
      <c r="E58" s="146"/>
      <c r="F58" s="146"/>
      <c r="G58" s="146"/>
      <c r="H58" s="147"/>
      <c r="I58" s="148"/>
      <c r="J58" s="148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84"/>
      <c r="C59" s="147"/>
      <c r="D59" s="147"/>
      <c r="E59" s="146"/>
      <c r="F59" s="146"/>
      <c r="G59" s="146"/>
      <c r="H59" s="147"/>
      <c r="I59" s="148"/>
      <c r="J59" s="148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84"/>
      <c r="C60" s="147"/>
      <c r="D60" s="147"/>
      <c r="E60" s="146"/>
      <c r="F60" s="146"/>
      <c r="G60" s="146"/>
      <c r="H60" s="147"/>
      <c r="I60" s="148"/>
      <c r="J60" s="148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88"/>
      <c r="C61" s="147"/>
      <c r="D61" s="147"/>
      <c r="E61" s="146"/>
      <c r="F61" s="146"/>
      <c r="G61" s="146"/>
      <c r="H61" s="147"/>
      <c r="I61" s="148"/>
      <c r="J61" s="148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108"/>
      <c r="C62" s="147"/>
      <c r="D62" s="147"/>
      <c r="E62" s="146"/>
      <c r="F62" s="146"/>
      <c r="G62" s="146"/>
      <c r="H62" s="147"/>
      <c r="I62" s="148"/>
      <c r="J62" s="148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88"/>
      <c r="C63" s="109"/>
      <c r="D63" s="109"/>
      <c r="E63" s="109"/>
      <c r="F63" s="109"/>
      <c r="G63" s="109"/>
      <c r="H63" s="109"/>
      <c r="I63" s="124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88"/>
      <c r="C64" s="109"/>
      <c r="D64" s="109"/>
      <c r="E64" s="109"/>
      <c r="F64" s="109"/>
      <c r="G64" s="109"/>
      <c r="H64" s="109"/>
      <c r="I64" s="124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88"/>
      <c r="C65" s="109"/>
      <c r="D65" s="109"/>
      <c r="E65" s="114"/>
      <c r="F65" s="114"/>
      <c r="G65" s="114"/>
      <c r="H65" s="109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4"/>
      <c r="C66" s="109"/>
      <c r="D66" s="109"/>
      <c r="E66" s="114"/>
      <c r="F66" s="114"/>
      <c r="G66" s="114"/>
      <c r="H66" s="109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88"/>
      <c r="C67" s="109"/>
      <c r="D67" s="109"/>
      <c r="E67" s="114"/>
      <c r="F67" s="114"/>
      <c r="G67" s="114"/>
      <c r="H67" s="109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8"/>
      <c r="C68" s="109"/>
      <c r="D68" s="109"/>
      <c r="E68" s="114"/>
      <c r="F68" s="114"/>
      <c r="G68" s="114"/>
      <c r="H68" s="109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3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115"/>
      <c r="C69" s="109"/>
      <c r="D69" s="109"/>
      <c r="E69" s="114"/>
      <c r="F69" s="114"/>
      <c r="G69" s="114"/>
      <c r="H69" s="109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3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84"/>
      <c r="C70" s="111"/>
      <c r="D70" s="109"/>
      <c r="E70" s="87"/>
      <c r="F70" s="109"/>
      <c r="G70" s="109"/>
      <c r="H70" s="109"/>
      <c r="I70" s="109"/>
      <c r="J70" s="110"/>
      <c r="K70" s="110"/>
      <c r="L70" s="110"/>
      <c r="M70" s="110"/>
      <c r="N70" s="110"/>
      <c r="O70" s="110"/>
      <c r="P70" s="110"/>
      <c r="Q70" s="110"/>
      <c r="R70" s="110"/>
      <c r="S70" s="113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8"/>
      <c r="C71" s="109"/>
      <c r="D71" s="109"/>
      <c r="E71" s="109"/>
      <c r="F71" s="109"/>
      <c r="G71" s="109"/>
      <c r="H71" s="109"/>
      <c r="I71" s="124"/>
      <c r="J71" s="110"/>
      <c r="K71" s="110"/>
      <c r="L71" s="110"/>
      <c r="M71" s="110"/>
      <c r="N71" s="110"/>
      <c r="O71" s="110"/>
      <c r="P71" s="110"/>
      <c r="Q71" s="110"/>
      <c r="R71" s="110"/>
      <c r="S71" s="113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09"/>
      <c r="D72" s="109"/>
      <c r="E72" s="109"/>
      <c r="F72" s="109"/>
      <c r="G72" s="109"/>
      <c r="H72" s="109"/>
      <c r="I72" s="124"/>
      <c r="J72" s="110"/>
      <c r="K72" s="110"/>
      <c r="L72" s="110"/>
      <c r="M72" s="110"/>
      <c r="N72" s="110"/>
      <c r="O72" s="110"/>
      <c r="P72" s="110"/>
      <c r="Q72" s="110"/>
      <c r="R72" s="110"/>
      <c r="S72" s="113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11"/>
      <c r="D73" s="109"/>
      <c r="E73" s="109"/>
      <c r="F73" s="109"/>
      <c r="G73" s="109"/>
      <c r="H73" s="109"/>
      <c r="I73" s="109"/>
      <c r="J73" s="110"/>
      <c r="K73" s="110"/>
      <c r="L73" s="110"/>
      <c r="M73" s="110"/>
      <c r="N73" s="110"/>
      <c r="O73" s="110"/>
      <c r="P73" s="110"/>
      <c r="Q73" s="110"/>
      <c r="R73" s="110"/>
      <c r="S73" s="113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11"/>
      <c r="D74" s="109"/>
      <c r="E74" s="87"/>
      <c r="F74" s="109"/>
      <c r="G74" s="109"/>
      <c r="H74" s="109"/>
      <c r="I74" s="109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09"/>
      <c r="D75" s="109"/>
      <c r="E75" s="109"/>
      <c r="F75" s="109"/>
      <c r="G75" s="87"/>
      <c r="H75" s="87"/>
      <c r="I75" s="124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2"/>
      <c r="U75" s="112"/>
      <c r="V75" s="112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09"/>
      <c r="D76" s="109"/>
      <c r="E76" s="109"/>
      <c r="F76" s="109"/>
      <c r="G76" s="87"/>
      <c r="H76" s="87"/>
      <c r="I76" s="116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2"/>
      <c r="U76" s="112"/>
      <c r="V76" s="112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15"/>
      <c r="D77" s="109"/>
      <c r="E77" s="87"/>
      <c r="F77" s="109"/>
      <c r="G77" s="109"/>
      <c r="H77" s="109"/>
      <c r="I77" s="109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2"/>
      <c r="U77" s="112"/>
      <c r="V77" s="112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11"/>
      <c r="D78" s="109"/>
      <c r="E78" s="109"/>
      <c r="F78" s="109"/>
      <c r="G78" s="109"/>
      <c r="H78" s="109"/>
      <c r="I78" s="109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2"/>
      <c r="U78" s="112"/>
      <c r="V78" s="112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11"/>
      <c r="D79" s="109"/>
      <c r="E79" s="87"/>
      <c r="F79" s="109"/>
      <c r="G79" s="109"/>
      <c r="H79" s="109"/>
      <c r="I79" s="109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2"/>
      <c r="U79" s="112"/>
      <c r="V79" s="112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09"/>
      <c r="D80" s="109"/>
      <c r="E80" s="109"/>
      <c r="F80" s="109"/>
      <c r="G80" s="87"/>
      <c r="H80" s="87"/>
      <c r="I80" s="124"/>
      <c r="J80" s="110"/>
      <c r="K80" s="110"/>
      <c r="L80" s="110"/>
      <c r="M80" s="110"/>
      <c r="N80" s="110"/>
      <c r="O80" s="110"/>
      <c r="P80" s="110"/>
      <c r="Q80" s="110"/>
      <c r="R80" s="110"/>
      <c r="S80" s="113"/>
      <c r="T80" s="112"/>
      <c r="U80" s="112"/>
      <c r="V80" s="112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2:51" x14ac:dyDescent="0.25">
      <c r="B81" s="88"/>
      <c r="C81" s="109"/>
      <c r="D81" s="109"/>
      <c r="E81" s="109"/>
      <c r="F81" s="109"/>
      <c r="G81" s="87"/>
      <c r="H81" s="87"/>
      <c r="I81" s="116"/>
      <c r="J81" s="110"/>
      <c r="K81" s="110"/>
      <c r="L81" s="110"/>
      <c r="M81" s="110"/>
      <c r="N81" s="110"/>
      <c r="O81" s="110"/>
      <c r="P81" s="110"/>
      <c r="Q81" s="110"/>
      <c r="R81" s="110"/>
      <c r="S81" s="113"/>
      <c r="T81" s="113"/>
      <c r="U81" s="113"/>
      <c r="V81" s="113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2:51" x14ac:dyDescent="0.25">
      <c r="B82" s="88"/>
      <c r="C82" s="115"/>
      <c r="D82" s="109"/>
      <c r="E82" s="87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113"/>
      <c r="V82" s="113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2:51" x14ac:dyDescent="0.25">
      <c r="B83" s="88"/>
      <c r="C83" s="115"/>
      <c r="D83" s="109"/>
      <c r="E83" s="87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2:51" x14ac:dyDescent="0.25">
      <c r="B84" s="88"/>
      <c r="C84" s="115"/>
      <c r="D84" s="109"/>
      <c r="E84" s="87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10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2:51" x14ac:dyDescent="0.25">
      <c r="B85" s="88"/>
      <c r="C85" s="111"/>
      <c r="D85" s="109"/>
      <c r="E85" s="87"/>
      <c r="F85" s="109"/>
      <c r="G85" s="109"/>
      <c r="H85" s="109"/>
      <c r="I85" s="109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3"/>
      <c r="U85" s="77"/>
      <c r="V85" s="77"/>
      <c r="W85" s="105"/>
      <c r="X85" s="105"/>
      <c r="Y85" s="105"/>
      <c r="Z85" s="105"/>
      <c r="AA85" s="105"/>
      <c r="AB85" s="105"/>
      <c r="AC85" s="105"/>
      <c r="AD85" s="105"/>
      <c r="AE85" s="105"/>
      <c r="AM85" s="106"/>
      <c r="AN85" s="106"/>
      <c r="AO85" s="106"/>
      <c r="AP85" s="106"/>
      <c r="AQ85" s="106"/>
      <c r="AR85" s="106"/>
      <c r="AS85" s="107"/>
      <c r="AV85" s="104"/>
      <c r="AW85" s="100"/>
      <c r="AX85" s="100"/>
      <c r="AY85" s="100"/>
    </row>
    <row r="86" spans="2:51" x14ac:dyDescent="0.25">
      <c r="B86" s="88"/>
      <c r="C86" s="111"/>
      <c r="D86" s="109"/>
      <c r="E86" s="109"/>
      <c r="F86" s="109"/>
      <c r="G86" s="109"/>
      <c r="H86" s="109"/>
      <c r="I86" s="109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3"/>
      <c r="U86" s="77"/>
      <c r="V86" s="77"/>
      <c r="W86" s="105"/>
      <c r="X86" s="105"/>
      <c r="Y86" s="105"/>
      <c r="Z86" s="105"/>
      <c r="AA86" s="105"/>
      <c r="AB86" s="105"/>
      <c r="AC86" s="105"/>
      <c r="AD86" s="105"/>
      <c r="AE86" s="105"/>
      <c r="AM86" s="106"/>
      <c r="AN86" s="106"/>
      <c r="AO86" s="106"/>
      <c r="AP86" s="106"/>
      <c r="AQ86" s="106"/>
      <c r="AR86" s="106"/>
      <c r="AS86" s="107"/>
      <c r="AV86" s="104"/>
      <c r="AW86" s="100"/>
      <c r="AX86" s="100"/>
      <c r="AY86" s="100"/>
    </row>
    <row r="87" spans="2:51" x14ac:dyDescent="0.25">
      <c r="B87" s="88"/>
      <c r="C87" s="111"/>
      <c r="D87" s="109"/>
      <c r="E87" s="109"/>
      <c r="F87" s="109"/>
      <c r="G87" s="109"/>
      <c r="H87" s="109"/>
      <c r="I87" s="109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3"/>
      <c r="U87" s="77"/>
      <c r="V87" s="77"/>
      <c r="W87" s="105"/>
      <c r="X87" s="105"/>
      <c r="Y87" s="105"/>
      <c r="Z87" s="105"/>
      <c r="AA87" s="105"/>
      <c r="AB87" s="105"/>
      <c r="AC87" s="105"/>
      <c r="AD87" s="105"/>
      <c r="AE87" s="105"/>
      <c r="AM87" s="106"/>
      <c r="AN87" s="106"/>
      <c r="AO87" s="106"/>
      <c r="AP87" s="106"/>
      <c r="AQ87" s="106"/>
      <c r="AR87" s="106"/>
      <c r="AS87" s="107"/>
      <c r="AV87" s="104"/>
      <c r="AW87" s="100"/>
      <c r="AX87" s="100"/>
      <c r="AY87" s="100"/>
    </row>
    <row r="88" spans="2:51" x14ac:dyDescent="0.25">
      <c r="B88" s="125"/>
      <c r="C88" s="111"/>
      <c r="D88" s="109"/>
      <c r="E88" s="87"/>
      <c r="F88" s="109"/>
      <c r="G88" s="109"/>
      <c r="H88" s="109"/>
      <c r="I88" s="109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3"/>
      <c r="U88" s="77"/>
      <c r="V88" s="77"/>
      <c r="W88" s="105"/>
      <c r="X88" s="105"/>
      <c r="Y88" s="105"/>
      <c r="Z88" s="10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2:51" x14ac:dyDescent="0.25">
      <c r="B89" s="125"/>
      <c r="C89" s="111"/>
      <c r="D89" s="109"/>
      <c r="E89" s="109"/>
      <c r="F89" s="109"/>
      <c r="G89" s="109"/>
      <c r="H89" s="109"/>
      <c r="I89" s="109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3"/>
      <c r="U89" s="77"/>
      <c r="V89" s="77"/>
      <c r="W89" s="105"/>
      <c r="X89" s="105"/>
      <c r="Y89" s="105"/>
      <c r="Z89" s="105"/>
      <c r="AA89" s="105"/>
      <c r="AB89" s="105"/>
      <c r="AC89" s="105"/>
      <c r="AD89" s="105"/>
      <c r="AE89" s="105"/>
      <c r="AM89" s="106"/>
      <c r="AN89" s="106"/>
      <c r="AO89" s="106"/>
      <c r="AP89" s="106"/>
      <c r="AQ89" s="106"/>
      <c r="AR89" s="106"/>
      <c r="AS89" s="107"/>
      <c r="AV89" s="104"/>
      <c r="AW89" s="100"/>
      <c r="AX89" s="100"/>
      <c r="AY89" s="100"/>
    </row>
    <row r="90" spans="2:51" x14ac:dyDescent="0.25">
      <c r="B90" s="128"/>
      <c r="C90" s="108"/>
      <c r="D90" s="109"/>
      <c r="E90" s="109"/>
      <c r="F90" s="109"/>
      <c r="G90" s="109"/>
      <c r="H90" s="109"/>
      <c r="I90" s="109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3"/>
      <c r="U90" s="77"/>
      <c r="V90" s="77"/>
      <c r="W90" s="105"/>
      <c r="X90" s="105"/>
      <c r="Y90" s="105"/>
      <c r="Z90" s="85"/>
      <c r="AA90" s="105"/>
      <c r="AB90" s="105"/>
      <c r="AC90" s="105"/>
      <c r="AD90" s="105"/>
      <c r="AE90" s="105"/>
      <c r="AM90" s="106"/>
      <c r="AN90" s="106"/>
      <c r="AO90" s="106"/>
      <c r="AP90" s="106"/>
      <c r="AQ90" s="106"/>
      <c r="AR90" s="106"/>
      <c r="AS90" s="107"/>
      <c r="AV90" s="104"/>
      <c r="AW90" s="100"/>
      <c r="AX90" s="100"/>
      <c r="AY90" s="100"/>
    </row>
    <row r="91" spans="2:51" x14ac:dyDescent="0.25">
      <c r="B91" s="128"/>
      <c r="C91" s="108"/>
      <c r="D91" s="87"/>
      <c r="E91" s="109"/>
      <c r="F91" s="109"/>
      <c r="G91" s="109"/>
      <c r="H91" s="109"/>
      <c r="I91" s="87"/>
      <c r="J91" s="110"/>
      <c r="K91" s="110"/>
      <c r="L91" s="110"/>
      <c r="M91" s="110"/>
      <c r="N91" s="110"/>
      <c r="O91" s="110"/>
      <c r="P91" s="110"/>
      <c r="Q91" s="110"/>
      <c r="R91" s="110"/>
      <c r="S91" s="85"/>
      <c r="T91" s="85"/>
      <c r="U91" s="85"/>
      <c r="V91" s="85"/>
      <c r="W91" s="85"/>
      <c r="X91" s="85"/>
      <c r="Y91" s="85"/>
      <c r="Z91" s="78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104"/>
      <c r="AW91" s="100"/>
      <c r="AX91" s="100"/>
      <c r="AY91" s="100"/>
    </row>
    <row r="92" spans="2:51" x14ac:dyDescent="0.25">
      <c r="B92" s="128"/>
      <c r="C92" s="115"/>
      <c r="D92" s="87"/>
      <c r="E92" s="109"/>
      <c r="F92" s="109"/>
      <c r="G92" s="109"/>
      <c r="H92" s="109"/>
      <c r="I92" s="87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78"/>
      <c r="X92" s="78"/>
      <c r="Y92" s="78"/>
      <c r="Z92" s="105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104"/>
      <c r="AW92" s="100"/>
      <c r="AX92" s="100"/>
      <c r="AY92" s="100"/>
    </row>
    <row r="93" spans="2:51" x14ac:dyDescent="0.25">
      <c r="B93" s="128"/>
      <c r="C93" s="115"/>
      <c r="D93" s="109"/>
      <c r="E93" s="87"/>
      <c r="F93" s="109"/>
      <c r="G93" s="109"/>
      <c r="H93" s="109"/>
      <c r="I93" s="109"/>
      <c r="J93" s="85"/>
      <c r="K93" s="85"/>
      <c r="L93" s="85"/>
      <c r="M93" s="85"/>
      <c r="N93" s="85"/>
      <c r="O93" s="85"/>
      <c r="P93" s="85"/>
      <c r="Q93" s="85"/>
      <c r="R93" s="85"/>
      <c r="S93" s="110"/>
      <c r="T93" s="113"/>
      <c r="U93" s="77"/>
      <c r="V93" s="77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V93" s="104"/>
      <c r="AW93" s="100"/>
      <c r="AX93" s="100"/>
      <c r="AY93" s="100"/>
    </row>
    <row r="94" spans="2:51" x14ac:dyDescent="0.25">
      <c r="B94" s="78"/>
      <c r="C94" s="111"/>
      <c r="D94" s="109"/>
      <c r="E94" s="87"/>
      <c r="F94" s="87"/>
      <c r="G94" s="109"/>
      <c r="H94" s="109"/>
      <c r="I94" s="109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3"/>
      <c r="U94" s="77"/>
      <c r="V94" s="77"/>
      <c r="W94" s="105"/>
      <c r="X94" s="105"/>
      <c r="Y94" s="105"/>
      <c r="Z94" s="105"/>
      <c r="AA94" s="105"/>
      <c r="AB94" s="105"/>
      <c r="AC94" s="105"/>
      <c r="AD94" s="105"/>
      <c r="AE94" s="105"/>
      <c r="AM94" s="106"/>
      <c r="AN94" s="106"/>
      <c r="AO94" s="106"/>
      <c r="AP94" s="106"/>
      <c r="AQ94" s="106"/>
      <c r="AR94" s="106"/>
      <c r="AS94" s="107"/>
      <c r="AV94" s="104"/>
      <c r="AW94" s="100"/>
      <c r="AX94" s="100"/>
      <c r="AY94" s="100"/>
    </row>
    <row r="95" spans="2:51" x14ac:dyDescent="0.25">
      <c r="B95" s="78"/>
      <c r="C95" s="111"/>
      <c r="D95" s="109"/>
      <c r="E95" s="109"/>
      <c r="F95" s="87"/>
      <c r="G95" s="87"/>
      <c r="H95" s="87"/>
      <c r="I95" s="109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3"/>
      <c r="U95" s="77"/>
      <c r="V95" s="77"/>
      <c r="W95" s="105"/>
      <c r="X95" s="105"/>
      <c r="Y95" s="105"/>
      <c r="Z95" s="105"/>
      <c r="AA95" s="105"/>
      <c r="AB95" s="105"/>
      <c r="AC95" s="105"/>
      <c r="AD95" s="105"/>
      <c r="AE95" s="105"/>
      <c r="AM95" s="106"/>
      <c r="AN95" s="106"/>
      <c r="AO95" s="106"/>
      <c r="AP95" s="106"/>
      <c r="AQ95" s="106"/>
      <c r="AR95" s="106"/>
      <c r="AS95" s="107"/>
      <c r="AV95" s="104"/>
      <c r="AW95" s="100"/>
      <c r="AX95" s="100"/>
      <c r="AY95" s="130"/>
    </row>
    <row r="96" spans="2:51" x14ac:dyDescent="0.25">
      <c r="B96" s="128"/>
      <c r="C96" s="85"/>
      <c r="D96" s="109"/>
      <c r="E96" s="109"/>
      <c r="F96" s="109"/>
      <c r="G96" s="87"/>
      <c r="H96" s="87"/>
      <c r="I96" s="109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3"/>
      <c r="U96" s="77"/>
      <c r="V96" s="77"/>
      <c r="W96" s="105"/>
      <c r="X96" s="105"/>
      <c r="Y96" s="105"/>
      <c r="Z96" s="105"/>
      <c r="AA96" s="105"/>
      <c r="AB96" s="105"/>
      <c r="AC96" s="105"/>
      <c r="AD96" s="105"/>
      <c r="AE96" s="105"/>
      <c r="AM96" s="106"/>
      <c r="AN96" s="106"/>
      <c r="AO96" s="106"/>
      <c r="AP96" s="106"/>
      <c r="AQ96" s="106"/>
      <c r="AR96" s="106"/>
      <c r="AS96" s="107"/>
      <c r="AV96" s="104"/>
      <c r="AW96" s="100"/>
      <c r="AX96" s="100"/>
      <c r="AY96" s="100"/>
    </row>
    <row r="97" spans="1:51" x14ac:dyDescent="0.25">
      <c r="C97" s="115"/>
      <c r="D97" s="85"/>
      <c r="E97" s="109"/>
      <c r="F97" s="109"/>
      <c r="G97" s="109"/>
      <c r="H97" s="109"/>
      <c r="I97" s="85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3"/>
      <c r="U97" s="77"/>
      <c r="V97" s="77"/>
      <c r="W97" s="105"/>
      <c r="X97" s="105"/>
      <c r="Y97" s="105"/>
      <c r="Z97" s="105"/>
      <c r="AA97" s="105"/>
      <c r="AB97" s="105"/>
      <c r="AC97" s="105"/>
      <c r="AD97" s="105"/>
      <c r="AE97" s="105"/>
      <c r="AM97" s="106"/>
      <c r="AN97" s="106"/>
      <c r="AO97" s="106"/>
      <c r="AP97" s="106"/>
      <c r="AQ97" s="106"/>
      <c r="AR97" s="106"/>
      <c r="AS97" s="107"/>
      <c r="AV97" s="104"/>
      <c r="AW97" s="100"/>
      <c r="AX97" s="100"/>
      <c r="AY97" s="100"/>
    </row>
    <row r="98" spans="1:51" x14ac:dyDescent="0.25">
      <c r="C98" s="131"/>
      <c r="D98" s="78"/>
      <c r="E98" s="126"/>
      <c r="F98" s="126"/>
      <c r="G98" s="126"/>
      <c r="H98" s="126"/>
      <c r="I98" s="78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32"/>
      <c r="U98" s="133"/>
      <c r="V98" s="133"/>
      <c r="W98" s="105"/>
      <c r="X98" s="105"/>
      <c r="Y98" s="105"/>
      <c r="Z98" s="105"/>
      <c r="AA98" s="105"/>
      <c r="AB98" s="105"/>
      <c r="AC98" s="105"/>
      <c r="AD98" s="105"/>
      <c r="AE98" s="105"/>
      <c r="AM98" s="106"/>
      <c r="AN98" s="106"/>
      <c r="AO98" s="106"/>
      <c r="AP98" s="106"/>
      <c r="AQ98" s="106"/>
      <c r="AR98" s="106"/>
      <c r="AS98" s="107"/>
      <c r="AU98" s="100"/>
      <c r="AV98" s="104"/>
      <c r="AW98" s="100"/>
      <c r="AX98" s="100"/>
      <c r="AY98" s="100"/>
    </row>
    <row r="99" spans="1:51" s="130" customFormat="1" x14ac:dyDescent="0.25">
      <c r="B99" s="100"/>
      <c r="C99" s="134"/>
      <c r="D99" s="126"/>
      <c r="E99" s="78"/>
      <c r="F99" s="126"/>
      <c r="G99" s="126"/>
      <c r="H99" s="126"/>
      <c r="I99" s="126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32"/>
      <c r="U99" s="133"/>
      <c r="V99" s="133"/>
      <c r="W99" s="105"/>
      <c r="X99" s="105"/>
      <c r="Y99" s="105"/>
      <c r="Z99" s="105"/>
      <c r="AA99" s="105"/>
      <c r="AB99" s="105"/>
      <c r="AC99" s="105"/>
      <c r="AD99" s="105"/>
      <c r="AE99" s="105"/>
      <c r="AM99" s="106"/>
      <c r="AN99" s="106"/>
      <c r="AO99" s="106"/>
      <c r="AP99" s="106"/>
      <c r="AQ99" s="106"/>
      <c r="AR99" s="106"/>
      <c r="AS99" s="107"/>
      <c r="AT99" s="19"/>
      <c r="AV99" s="104"/>
      <c r="AY99" s="100"/>
    </row>
    <row r="100" spans="1:51" x14ac:dyDescent="0.25">
      <c r="A100" s="105"/>
      <c r="C100" s="129"/>
      <c r="D100" s="126"/>
      <c r="E100" s="78"/>
      <c r="F100" s="78"/>
      <c r="G100" s="126"/>
      <c r="H100" s="126"/>
      <c r="I100" s="106"/>
      <c r="J100" s="106"/>
      <c r="K100" s="106"/>
      <c r="L100" s="106"/>
      <c r="M100" s="106"/>
      <c r="N100" s="106"/>
      <c r="O100" s="107"/>
      <c r="P100" s="102"/>
      <c r="R100" s="104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C101" s="130"/>
      <c r="D101" s="130"/>
      <c r="E101" s="130"/>
      <c r="F101" s="130"/>
      <c r="G101" s="78"/>
      <c r="H101" s="78"/>
      <c r="I101" s="106"/>
      <c r="J101" s="106"/>
      <c r="K101" s="106"/>
      <c r="L101" s="106"/>
      <c r="M101" s="106"/>
      <c r="N101" s="106"/>
      <c r="O101" s="107"/>
      <c r="P101" s="102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A102" s="105"/>
      <c r="C102" s="130"/>
      <c r="D102" s="130"/>
      <c r="E102" s="130"/>
      <c r="F102" s="130"/>
      <c r="G102" s="78"/>
      <c r="H102" s="78"/>
      <c r="I102" s="106"/>
      <c r="J102" s="106"/>
      <c r="K102" s="106"/>
      <c r="L102" s="106"/>
      <c r="M102" s="106"/>
      <c r="N102" s="106"/>
      <c r="O102" s="107"/>
      <c r="P102" s="102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A103" s="105"/>
      <c r="C103" s="130"/>
      <c r="D103" s="130"/>
      <c r="E103" s="130"/>
      <c r="F103" s="130"/>
      <c r="G103" s="130"/>
      <c r="H103" s="130"/>
      <c r="I103" s="106"/>
      <c r="J103" s="106"/>
      <c r="K103" s="106"/>
      <c r="L103" s="106"/>
      <c r="M103" s="106"/>
      <c r="N103" s="106"/>
      <c r="O103" s="107"/>
      <c r="P103" s="102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A104" s="105"/>
      <c r="C104" s="130"/>
      <c r="D104" s="130"/>
      <c r="E104" s="130"/>
      <c r="F104" s="130"/>
      <c r="G104" s="130"/>
      <c r="H104" s="130"/>
      <c r="I104" s="106"/>
      <c r="J104" s="106"/>
      <c r="K104" s="106"/>
      <c r="L104" s="106"/>
      <c r="M104" s="106"/>
      <c r="N104" s="106"/>
      <c r="O104" s="107"/>
      <c r="P104" s="102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A105" s="105"/>
      <c r="C105" s="130"/>
      <c r="D105" s="130"/>
      <c r="E105" s="130"/>
      <c r="F105" s="130"/>
      <c r="G105" s="130"/>
      <c r="H105" s="130"/>
      <c r="I105" s="106"/>
      <c r="J105" s="106"/>
      <c r="K105" s="106"/>
      <c r="L105" s="106"/>
      <c r="M105" s="106"/>
      <c r="N105" s="106"/>
      <c r="O105" s="107"/>
      <c r="P105" s="102"/>
      <c r="R105" s="102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A106" s="105"/>
      <c r="C106" s="130"/>
      <c r="D106" s="130"/>
      <c r="E106" s="130"/>
      <c r="F106" s="130"/>
      <c r="G106" s="130"/>
      <c r="H106" s="130"/>
      <c r="I106" s="106"/>
      <c r="J106" s="106"/>
      <c r="K106" s="106"/>
      <c r="L106" s="106"/>
      <c r="M106" s="106"/>
      <c r="N106" s="106"/>
      <c r="O106" s="107"/>
      <c r="P106" s="102"/>
      <c r="R106" s="78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A107" s="105"/>
      <c r="I107" s="106"/>
      <c r="J107" s="106"/>
      <c r="K107" s="106"/>
      <c r="L107" s="106"/>
      <c r="M107" s="106"/>
      <c r="N107" s="106"/>
      <c r="O107" s="107"/>
      <c r="R107" s="102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R108" s="102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R109" s="102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R110" s="102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R111" s="102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07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07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07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07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07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07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Q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1"/>
      <c r="P126" s="102"/>
      <c r="Q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Q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Q128" s="102"/>
      <c r="R128" s="102"/>
      <c r="S128" s="102"/>
      <c r="AS128" s="100"/>
      <c r="AT128" s="100"/>
      <c r="AU128" s="100"/>
      <c r="AV128" s="100"/>
      <c r="AW128" s="100"/>
      <c r="AX128" s="100"/>
      <c r="AY128" s="100"/>
    </row>
    <row r="129" spans="15:51" x14ac:dyDescent="0.25">
      <c r="O129" s="11"/>
      <c r="P129" s="102"/>
      <c r="Q129" s="102"/>
      <c r="R129" s="102"/>
      <c r="S129" s="102"/>
      <c r="T129" s="102"/>
      <c r="AS129" s="100"/>
      <c r="AT129" s="100"/>
      <c r="AU129" s="100"/>
      <c r="AV129" s="100"/>
      <c r="AW129" s="100"/>
      <c r="AX129" s="100"/>
      <c r="AY129" s="100"/>
    </row>
    <row r="130" spans="15:51" x14ac:dyDescent="0.25">
      <c r="O130" s="11"/>
      <c r="P130" s="102"/>
      <c r="Q130" s="102"/>
      <c r="R130" s="102"/>
      <c r="S130" s="102"/>
      <c r="T130" s="102"/>
      <c r="AS130" s="100"/>
      <c r="AT130" s="100"/>
      <c r="AU130" s="100"/>
      <c r="AV130" s="100"/>
      <c r="AW130" s="100"/>
      <c r="AX130" s="100"/>
      <c r="AY130" s="100"/>
    </row>
    <row r="131" spans="15:51" x14ac:dyDescent="0.25">
      <c r="O131" s="11"/>
      <c r="P131" s="102"/>
      <c r="T131" s="102"/>
      <c r="AS131" s="100"/>
      <c r="AT131" s="100"/>
      <c r="AU131" s="100"/>
      <c r="AV131" s="100"/>
      <c r="AW131" s="100"/>
      <c r="AX131" s="100"/>
      <c r="AY131" s="100"/>
    </row>
    <row r="132" spans="15:51" x14ac:dyDescent="0.25">
      <c r="O132" s="102"/>
      <c r="Q132" s="102"/>
      <c r="R132" s="102"/>
      <c r="S132" s="102"/>
      <c r="AS132" s="100"/>
      <c r="AT132" s="100"/>
      <c r="AU132" s="100"/>
      <c r="AV132" s="100"/>
      <c r="AW132" s="100"/>
      <c r="AX132" s="100"/>
    </row>
    <row r="133" spans="15:51" x14ac:dyDescent="0.25">
      <c r="O133" s="11"/>
      <c r="P133" s="102"/>
      <c r="Q133" s="102"/>
      <c r="R133" s="102"/>
      <c r="S133" s="102"/>
      <c r="T133" s="102"/>
      <c r="AS133" s="100"/>
      <c r="AT133" s="100"/>
      <c r="AU133" s="100"/>
      <c r="AV133" s="100"/>
      <c r="AW133" s="100"/>
      <c r="AX133" s="100"/>
    </row>
    <row r="134" spans="15:51" x14ac:dyDescent="0.25">
      <c r="O134" s="11"/>
      <c r="P134" s="102"/>
      <c r="Q134" s="102"/>
      <c r="R134" s="102"/>
      <c r="S134" s="102"/>
      <c r="T134" s="102"/>
      <c r="U134" s="102"/>
      <c r="AS134" s="100"/>
      <c r="AT134" s="100"/>
      <c r="AU134" s="100"/>
      <c r="AV134" s="100"/>
      <c r="AW134" s="100"/>
      <c r="AX134" s="100"/>
    </row>
    <row r="135" spans="15:51" x14ac:dyDescent="0.25">
      <c r="O135" s="11"/>
      <c r="P135" s="102"/>
      <c r="T135" s="102"/>
      <c r="U135" s="102"/>
      <c r="AS135" s="100"/>
      <c r="AT135" s="100"/>
      <c r="AU135" s="100"/>
      <c r="AV135" s="100"/>
      <c r="AW135" s="100"/>
      <c r="AX135" s="100"/>
    </row>
    <row r="143" spans="15:51" x14ac:dyDescent="0.25">
      <c r="AY143" s="100"/>
    </row>
    <row r="147" spans="1:50" s="102" customFormat="1" x14ac:dyDescent="0.25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  <c r="AA147" s="100"/>
      <c r="AB147" s="100"/>
      <c r="AC147" s="100"/>
      <c r="AD147" s="100"/>
      <c r="AE147" s="100"/>
      <c r="AF147" s="100"/>
      <c r="AG147" s="100"/>
      <c r="AH147" s="100"/>
      <c r="AI147" s="100"/>
      <c r="AJ147" s="100"/>
      <c r="AK147" s="100"/>
      <c r="AL147" s="100"/>
      <c r="AM147" s="100"/>
      <c r="AN147" s="100"/>
      <c r="AO147" s="100"/>
      <c r="AP147" s="100"/>
      <c r="AQ147" s="100"/>
      <c r="AR147" s="100"/>
      <c r="AS147" s="100"/>
      <c r="AT147" s="100"/>
      <c r="AU147" s="100"/>
      <c r="AV147" s="100"/>
      <c r="AW147" s="100"/>
      <c r="AX147" s="100"/>
    </row>
  </sheetData>
  <protectedRanges>
    <protectedRange sqref="N91:R91 B96 S93:T99 B88:B93 S89:T90 N94:R99 T81:T88 T66:T72 T56:T64 S49:S55" name="Range2_12_5_1_1"/>
    <protectedRange sqref="L10 L6 D6 D8 AD8 AF8 O8:U8 AJ8:AR8 AF10 L24:N31 N32:N34 E11:E34 G11:G34 AC17:AF34 N10:N23 O11:P34 X11:AF16 R11:V34" name="Range1_16_3_1_1"/>
    <protectedRange sqref="I96 J94:M99 J91:M91 I99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100:H100 F99 E98" name="Range2_2_2_9_2_1_1"/>
    <protectedRange sqref="D96 D99:D100" name="Range2_1_1_1_1_1_9_2_1_1"/>
    <protectedRange sqref="AG11:AG34" name="Range1_18_1_1_1"/>
    <protectedRange sqref="C97 C99" name="Range2_4_1_1_1"/>
    <protectedRange sqref="AS16:AS34" name="Range1_1_1_1"/>
    <protectedRange sqref="P3:U4" name="Range1_16_1_1_1_1"/>
    <protectedRange sqref="C100 C98 C95" name="Range2_1_3_1_1"/>
    <protectedRange sqref="H11:H34" name="Range1_1_1_1_1_1_1"/>
    <protectedRange sqref="B94:B95 J92:R93 D97:D98 I97:I98 Z90:Z91 S91:Y92 AA91:AU92 E99:E100 G101:H102 F100" name="Range2_2_1_10_1_1_1_2"/>
    <protectedRange sqref="C96" name="Range2_2_1_10_2_1_1_1"/>
    <protectedRange sqref="N89:R90 G97:H97 D93 F96 E95" name="Range2_12_1_6_1_1"/>
    <protectedRange sqref="D88:D89 I93:I95 I89:M90 G98:H99 G91:H93 E96:E97 F97:F98 F90:F92 E89:E91" name="Range2_2_12_1_7_1_1"/>
    <protectedRange sqref="D94:D95" name="Range2_1_1_1_1_11_1_2_1_1"/>
    <protectedRange sqref="E92 G94:H94 F93" name="Range2_2_2_9_1_1_1_1"/>
    <protectedRange sqref="D90" name="Range2_1_1_1_1_1_9_1_1_1_1"/>
    <protectedRange sqref="C94 C89" name="Range2_1_1_2_1_1"/>
    <protectedRange sqref="C93" name="Range2_1_2_2_1_1"/>
    <protectedRange sqref="C92" name="Range2_3_2_1_1"/>
    <protectedRange sqref="F88:F89 E88 G90:H90" name="Range2_2_12_1_1_1_1_1"/>
    <protectedRange sqref="C88" name="Range2_1_4_2_1_1_1"/>
    <protectedRange sqref="C90:C91" name="Range2_5_1_1_1"/>
    <protectedRange sqref="E93:E94 F94:F95 G95:H96 I91:I92" name="Range2_2_1_1_1_1"/>
    <protectedRange sqref="D91:D92" name="Range2_1_1_1_1_1_1_1_1"/>
    <protectedRange sqref="AS11:AS15" name="Range1_4_1_1_1_1"/>
    <protectedRange sqref="J11:J15 J26:J34" name="Range1_1_2_1_10_1_1_1_1"/>
    <protectedRange sqref="R106" name="Range2_2_1_10_1_1_1_1_1"/>
    <protectedRange sqref="S38:S44" name="Range2_12_3_1_1_1_1"/>
    <protectedRange sqref="D38:H38 F39:G39 N38:R44" name="Range2_12_1_3_1_1_1_1"/>
    <protectedRange sqref="I38:M38 E39 H39:M39 E40:M44" name="Range2_2_12_1_6_1_1_1_1"/>
    <protectedRange sqref="D39:D44" name="Range2_1_1_1_1_11_1_1_1_1_1_1"/>
    <protectedRange sqref="C39:C44" name="Range2_1_2_1_1_1_1_1"/>
    <protectedRange sqref="C38" name="Range2_3_1_1_1_1_1"/>
    <protectedRange sqref="T78:T80" name="Range2_12_5_1_1_3"/>
    <protectedRange sqref="T74:T77" name="Range2_12_5_1_1_2_2"/>
    <protectedRange sqref="T73" name="Range2_12_5_1_1_2_1_1"/>
    <protectedRange sqref="S73" name="Range2_12_4_1_1_1_4_2_2_1_1"/>
    <protectedRange sqref="B85:B87" name="Range2_12_5_1_1_2"/>
    <protectedRange sqref="B84" name="Range2_12_5_1_1_2_1_4_1_1_1_2_1_1_1_1_1_1_1"/>
    <protectedRange sqref="F87 G89:H89" name="Range2_2_12_1_1_1_1_1_1"/>
    <protectedRange sqref="D87:E87" name="Range2_2_12_1_7_1_1_2_1"/>
    <protectedRange sqref="C87" name="Range2_1_1_2_1_1_1"/>
    <protectedRange sqref="B82:B83" name="Range2_12_5_1_1_2_1"/>
    <protectedRange sqref="B81" name="Range2_12_5_1_1_2_1_2_1"/>
    <protectedRange sqref="B80" name="Range2_12_5_1_1_2_1_2_2"/>
    <protectedRange sqref="S85:S88" name="Range2_12_5_1_1_5"/>
    <protectedRange sqref="N85:R88" name="Range2_12_1_6_1_1_1"/>
    <protectedRange sqref="J85:M88" name="Range2_2_12_1_7_1_1_2"/>
    <protectedRange sqref="S82:S84" name="Range2_12_2_1_1_1_2_1_1_1"/>
    <protectedRange sqref="Q83:R84" name="Range2_12_1_4_1_1_1_1_1_1_1_1_1_1_1_1_1_1_1"/>
    <protectedRange sqref="N83:P84" name="Range2_12_1_2_1_1_1_1_1_1_1_1_1_1_1_1_1_1_1_1"/>
    <protectedRange sqref="J83:M84" name="Range2_2_12_1_4_1_1_1_1_1_1_1_1_1_1_1_1_1_1_1_1"/>
    <protectedRange sqref="Q82:R82" name="Range2_12_1_6_1_1_1_2_3_1_1_3_1_1_1_1_1_1_1"/>
    <protectedRange sqref="N82:P82" name="Range2_12_1_2_3_1_1_1_2_3_1_1_3_1_1_1_1_1_1_1"/>
    <protectedRange sqref="J82:M82" name="Range2_2_12_1_4_3_1_1_1_3_3_1_1_3_1_1_1_1_1_1_1"/>
    <protectedRange sqref="S80:S81" name="Range2_12_4_1_1_1_4_2_2_2_1"/>
    <protectedRange sqref="Q80:R81" name="Range2_12_1_6_1_1_1_2_3_2_1_1_3_2"/>
    <protectedRange sqref="N80:P81" name="Range2_12_1_2_3_1_1_1_2_3_2_1_1_3_2"/>
    <protectedRange sqref="K80:M81" name="Range2_2_12_1_4_3_1_1_1_3_3_2_1_1_3_2"/>
    <protectedRange sqref="J80:J81" name="Range2_2_12_1_4_3_1_1_1_3_2_1_2_2_2"/>
    <protectedRange sqref="I80" name="Range2_2_12_1_4_3_1_1_1_3_3_1_1_3_1_1_1_1_1_1_2_2"/>
    <protectedRange sqref="I82:I88" name="Range2_2_12_1_7_1_1_2_2_1_1"/>
    <protectedRange sqref="I81" name="Range2_2_12_1_4_3_1_1_1_3_3_1_1_3_1_1_1_1_1_1_2_1_1"/>
    <protectedRange sqref="G88:H88" name="Range2_2_12_1_3_1_2_1_1_1_2_1_1_1_1_1_1_2_1_1_1_1_1_1_1_1_1"/>
    <protectedRange sqref="F86 G85:H87" name="Range2_2_12_1_3_3_1_1_1_2_1_1_1_1_1_1_1_1_1_1_1_1_1_1_1_1"/>
    <protectedRange sqref="G82:H82" name="Range2_2_12_1_3_1_2_1_1_1_2_1_1_1_1_1_1_2_1_1_1_1_1_2_1"/>
    <protectedRange sqref="F82:F85" name="Range2_2_12_1_3_1_2_1_1_1_3_1_1_1_1_1_3_1_1_1_1_1_1_1_1_1"/>
    <protectedRange sqref="G83:H84" name="Range2_2_12_1_3_1_2_1_1_1_1_2_1_1_1_1_1_1_1_1_1_1_1"/>
    <protectedRange sqref="D82:E83" name="Range2_2_12_1_3_1_2_1_1_1_3_1_1_1_1_1_1_1_2_1_1_1_1_1_1_1"/>
    <protectedRange sqref="B78" name="Range2_12_5_1_1_2_1_4_1_1_1_2_1_1_1_1_1_1_1_1_1_2_1_1_1_1_1"/>
    <protectedRange sqref="B79" name="Range2_12_5_1_1_2_1_2_2_1_1_1_1_1"/>
    <protectedRange sqref="D86:E86" name="Range2_2_12_1_7_1_1_2_1_1"/>
    <protectedRange sqref="C86" name="Range2_1_1_2_1_1_1_1"/>
    <protectedRange sqref="D85" name="Range2_2_12_1_7_1_1_2_1_1_1_1_1_1"/>
    <protectedRange sqref="E85" name="Range2_2_12_1_1_1_1_1_1_1_1_1_1_1_1"/>
    <protectedRange sqref="C85" name="Range2_1_4_2_1_1_1_1_1_1_1_1_1"/>
    <protectedRange sqref="D84:E84" name="Range2_2_12_1_3_1_2_1_1_1_3_1_1_1_1_1_1_1_2_1_1_1_1_1_1_1_1"/>
    <protectedRange sqref="B77" name="Range2_12_5_1_1_2_1_2_2_1_1_1_1"/>
    <protectedRange sqref="S74:S79" name="Range2_12_5_1_1_5_1"/>
    <protectedRange sqref="N76:R79" name="Range2_12_1_6_1_1_1_1"/>
    <protectedRange sqref="J78:M79 L76:M77" name="Range2_2_12_1_7_1_1_2_2"/>
    <protectedRange sqref="I78:I79" name="Range2_2_12_1_7_1_1_2_2_1_1_1"/>
    <protectedRange sqref="B76" name="Range2_12_5_1_1_2_1_2_2_1_1_1_1_2_1_1_1"/>
    <protectedRange sqref="B75" name="Range2_12_5_1_1_2_1_2_2_1_1_1_1_2_1_1_1_2"/>
    <protectedRange sqref="B74" name="Range2_12_5_1_1_2_1_2_2_1_1_1_1_2_1_1_1_2_1_1"/>
    <protectedRange sqref="B41" name="Range2_12_5_1_1_1_1_1_2"/>
    <protectedRange sqref="G59:H62" name="Range2_2_12_1_3_1_1_1_1_1_4_1_1_2"/>
    <protectedRange sqref="E59:F62" name="Range2_2_12_1_7_1_1_3_1_1_2"/>
    <protectedRange sqref="S59:S64 S66:S72" name="Range2_12_5_1_1_2_3_1_1"/>
    <protectedRange sqref="Q59:R64" name="Range2_12_1_6_1_1_1_1_2_1_2"/>
    <protectedRange sqref="N59:P64" name="Range2_12_1_2_3_1_1_1_1_2_1_2"/>
    <protectedRange sqref="L63:M64 I59:M62" name="Range2_2_12_1_4_3_1_1_1_1_2_1_2"/>
    <protectedRange sqref="D59:D62" name="Range2_2_12_1_3_1_2_1_1_1_2_1_2_1_2"/>
    <protectedRange sqref="Q66:R68" name="Range2_12_1_6_1_1_1_1_2_1_1_1"/>
    <protectedRange sqref="N66:P68" name="Range2_12_1_2_3_1_1_1_1_2_1_1_1"/>
    <protectedRange sqref="L66:M68" name="Range2_2_12_1_4_3_1_1_1_1_2_1_1_1"/>
    <protectedRange sqref="B73" name="Range2_12_5_1_1_2_1_2_2_1_1_1_1_2_1_1_1_2_1_1_1_2"/>
    <protectedRange sqref="N69:R75" name="Range2_12_1_6_1_1_1_1_1"/>
    <protectedRange sqref="J71:M72 L73:M75 L69:M70" name="Range2_2_12_1_7_1_1_2_2_1"/>
    <protectedRange sqref="G71:H72" name="Range2_2_12_1_3_1_2_1_1_1_2_1_1_1_1_1_1_2_1_1_1_1"/>
    <protectedRange sqref="I71:I72" name="Range2_2_12_1_4_3_1_1_1_2_1_2_1_1_3_1_1_1_1_1_1_1_1"/>
    <protectedRange sqref="D71:E72" name="Range2_2_12_1_3_1_2_1_1_1_2_1_1_1_1_3_1_1_1_1_1_1_1"/>
    <protectedRange sqref="F71:F72" name="Range2_2_12_1_3_1_2_1_1_1_3_1_1_1_1_1_3_1_1_1_1_1_1_1"/>
    <protectedRange sqref="G81:H81" name="Range2_2_12_1_3_1_2_1_1_1_1_2_1_1_1_1_1_1_2_1_1_2"/>
    <protectedRange sqref="F81" name="Range2_2_12_1_3_1_2_1_1_1_1_2_1_1_1_1_1_1_1_1_1_1_1_2"/>
    <protectedRange sqref="D81:E81" name="Range2_2_12_1_3_1_2_1_1_1_2_1_1_1_1_3_1_1_1_1_1_1_1_1_1_1_2"/>
    <protectedRange sqref="G80:H80" name="Range2_2_12_1_3_1_2_1_1_1_1_2_1_1_1_1_1_1_2_1_1_1_1"/>
    <protectedRange sqref="F80" name="Range2_2_12_1_3_1_2_1_1_1_1_2_1_1_1_1_1_1_1_1_1_1_1_1_1"/>
    <protectedRange sqref="D80:E80" name="Range2_2_12_1_3_1_2_1_1_1_2_1_1_1_1_3_1_1_1_1_1_1_1_1_1_1_1_1"/>
    <protectedRange sqref="D79" name="Range2_2_12_1_7_1_1_1_1"/>
    <protectedRange sqref="E79:F79" name="Range2_2_12_1_1_1_1_1_2_1"/>
    <protectedRange sqref="C79" name="Range2_1_4_2_1_1_1_1_1"/>
    <protectedRange sqref="G79:H79" name="Range2_2_12_1_3_1_2_1_1_1_2_1_1_1_1_1_1_2_1_1_1_1_1_1_1_1_1_1_1"/>
    <protectedRange sqref="F78:H78" name="Range2_2_12_1_3_3_1_1_1_2_1_1_1_1_1_1_1_1_1_1_1_1_1_1_1_1_1_2"/>
    <protectedRange sqref="D78:E78" name="Range2_2_12_1_7_1_1_2_1_1_1_2"/>
    <protectedRange sqref="C78" name="Range2_1_1_2_1_1_1_1_1_2"/>
    <protectedRange sqref="B71" name="Range2_12_5_1_1_2_1_4_1_1_1_2_1_1_1_1_1_1_1_1_1_2_1_1_1_1_2_1_1_1_2_1_1_1_2_2_2_1"/>
    <protectedRange sqref="B72" name="Range2_12_5_1_1_2_1_2_2_1_1_1_1_2_1_1_1_2_1_1_1_2_2_2_1"/>
    <protectedRange sqref="J77:K77" name="Range2_2_12_1_4_3_1_1_1_3_3_1_1_3_1_1_1_1_1_1_1_1"/>
    <protectedRange sqref="K75:K76" name="Range2_2_12_1_4_3_1_1_1_3_3_2_1_1_3_2_1"/>
    <protectedRange sqref="J75:J76" name="Range2_2_12_1_4_3_1_1_1_3_2_1_2_2_2_1"/>
    <protectedRange sqref="I75" name="Range2_2_12_1_4_3_1_1_1_3_3_1_1_3_1_1_1_1_1_1_2_2_2"/>
    <protectedRange sqref="I77" name="Range2_2_12_1_7_1_1_2_2_1_1_2"/>
    <protectedRange sqref="I76" name="Range2_2_12_1_4_3_1_1_1_3_3_1_1_3_1_1_1_1_1_1_2_1_1_1"/>
    <protectedRange sqref="G77:H77" name="Range2_2_12_1_3_1_2_1_1_1_2_1_1_1_1_1_1_2_1_1_1_1_1_2_1_1"/>
    <protectedRange sqref="F77" name="Range2_2_12_1_3_1_2_1_1_1_3_1_1_1_1_1_3_1_1_1_1_1_1_1_1_1_2"/>
    <protectedRange sqref="D77:E77" name="Range2_2_12_1_3_1_2_1_1_1_3_1_1_1_1_1_1_1_2_1_1_1_1_1_1_1_2"/>
    <protectedRange sqref="J73:K74" name="Range2_2_12_1_7_1_1_2_2_2"/>
    <protectedRange sqref="I73:I74" name="Range2_2_12_1_7_1_1_2_2_1_1_1_2"/>
    <protectedRange sqref="G76:H76" name="Range2_2_12_1_3_1_2_1_1_1_1_2_1_1_1_1_1_1_2_1_1_2_1"/>
    <protectedRange sqref="F76" name="Range2_2_12_1_3_1_2_1_1_1_1_2_1_1_1_1_1_1_1_1_1_1_1_2_1"/>
    <protectedRange sqref="D76:E76" name="Range2_2_12_1_3_1_2_1_1_1_2_1_1_1_1_3_1_1_1_1_1_1_1_1_1_1_2_1"/>
    <protectedRange sqref="G75:H75" name="Range2_2_12_1_3_1_2_1_1_1_1_2_1_1_1_1_1_1_2_1_1_1_1_1"/>
    <protectedRange sqref="F75" name="Range2_2_12_1_3_1_2_1_1_1_1_2_1_1_1_1_1_1_1_1_1_1_1_1_1_1"/>
    <protectedRange sqref="D75:E75" name="Range2_2_12_1_3_1_2_1_1_1_2_1_1_1_1_3_1_1_1_1_1_1_1_1_1_1_1_1_1"/>
    <protectedRange sqref="D74" name="Range2_2_12_1_7_1_1_1_1_1"/>
    <protectedRange sqref="E74:F74" name="Range2_2_12_1_1_1_1_1_2_1_1"/>
    <protectedRange sqref="C74" name="Range2_1_4_2_1_1_1_1_1_1"/>
    <protectedRange sqref="G74:H74" name="Range2_2_12_1_3_1_2_1_1_1_2_1_1_1_1_1_1_2_1_1_1_1_1_1_1_1_1_1_1_1"/>
    <protectedRange sqref="F73:H73" name="Range2_2_12_1_3_3_1_1_1_2_1_1_1_1_1_1_1_1_1_1_1_1_1_1_1_1_1_2_1"/>
    <protectedRange sqref="D73:E73" name="Range2_2_12_1_7_1_1_2_1_1_1_2_1"/>
    <protectedRange sqref="C73" name="Range2_1_1_2_1_1_1_1_1_2_1"/>
    <protectedRange sqref="B67" name="Range2_12_5_1_1_2_1_4_1_1_1_2_1_1_1_1_1_1_1_1_1_2_1_1_1_1_2_1_1_1_2_1_1_1_2_2_2_1_1"/>
    <protectedRange sqref="B68" name="Range2_12_5_1_1_2_1_2_2_1_1_1_1_2_1_1_1_2_1_1_1_2_2_2_1_1"/>
    <protectedRange sqref="B64" name="Range2_12_5_1_1_2_1_4_1_1_1_2_1_1_1_1_1_1_1_1_1_2_1_1_1_1_2_1_1_1_2_1_1_1_2_2_2_1_1_1"/>
    <protectedRange sqref="B65" name="Range2_12_5_1_1_2_1_2_2_1_1_1_1_2_1_1_1_2_1_1_1_2_2_2_1_1_1"/>
    <protectedRange sqref="S45" name="Range2_12_3_1_1_1_1_2"/>
    <protectedRange sqref="N45:R45" name="Range2_12_1_3_1_1_1_1_2"/>
    <protectedRange sqref="E45:G45 I45:M45" name="Range2_2_12_1_6_1_1_1_1_2"/>
    <protectedRange sqref="D45" name="Range2_1_1_1_1_11_1_1_1_1_1_1_2"/>
    <protectedRange sqref="E46:F46" name="Range2_2_12_1_3_1_1_1_1_1_4_1_1"/>
    <protectedRange sqref="C46:D46" name="Range2_2_12_1_7_1_1_3_1_1"/>
    <protectedRange sqref="Q46:Q47 S56:S57 R48:R55" name="Range2_12_5_1_1_2_3_1"/>
    <protectedRange sqref="O46:P46" name="Range2_12_1_6_1_1_1_1_2_1"/>
    <protectedRange sqref="L46:N46" name="Range2_12_1_2_3_1_1_1_1_2_1"/>
    <protectedRange sqref="G46:K46" name="Range2_2_12_1_4_3_1_1_1_1_2_1"/>
    <protectedRange sqref="S58" name="Range2_12_4_1_1_1_4_2_2_1_1_1"/>
    <protectedRange sqref="E47:F47 G56:H58 F48:G55" name="Range2_2_12_1_3_1_1_1_1_1_4_1_1_1"/>
    <protectedRange sqref="C47:D47 E56:F58 D48:E55" name="Range2_2_12_1_7_1_1_3_1_1_1"/>
    <protectedRange sqref="O47:P47 Q56:R57 P48:Q55" name="Range2_12_1_6_1_1_1_1_2_1_1"/>
    <protectedRange sqref="L47:N47 N56:P57 M48:O55" name="Range2_12_1_2_3_1_1_1_1_2_1_1"/>
    <protectedRange sqref="G47:K47 I56:M57 H48:L55" name="Range2_2_12_1_4_3_1_1_1_1_2_1_1"/>
    <protectedRange sqref="D56:D58 C48:C55" name="Range2_2_12_1_3_1_2_1_1_1_2_1_2_1_1"/>
    <protectedRange sqref="Q58:R58" name="Range2_12_1_6_1_1_1_2_3_2_1_1_1_1_1"/>
    <protectedRange sqref="N58:P58" name="Range2_12_1_2_3_1_1_1_2_3_2_1_1_1_1_1"/>
    <protectedRange sqref="K58:M58" name="Range2_2_12_1_4_3_1_1_1_3_3_2_1_1_1_1_1"/>
    <protectedRange sqref="J58" name="Range2_2_12_1_4_3_1_1_1_3_2_1_2_1_1_1"/>
    <protectedRange sqref="I58" name="Range2_2_12_1_4_2_1_1_1_4_1_2_1_1_1_2_1_1_1"/>
    <protectedRange sqref="C45" name="Range2_1_2_1_1_1_1_1_1_2"/>
    <protectedRange sqref="Q11:Q34" name="Range1_16_3_1_1_1"/>
    <protectedRange sqref="T65" name="Range2_12_5_1_1_1"/>
    <protectedRange sqref="S65" name="Range2_12_5_1_1_2_3_1_1_1"/>
    <protectedRange sqref="Q65:R65" name="Range2_12_1_6_1_1_1_1_2_1_1_1_1"/>
    <protectedRange sqref="N65:P65" name="Range2_12_1_2_3_1_1_1_1_2_1_1_1_1"/>
    <protectedRange sqref="L65:M65" name="Range2_2_12_1_4_3_1_1_1_1_2_1_1_1_1"/>
    <protectedRange sqref="J63:K64" name="Range2_2_12_1_7_1_1_2_2_3"/>
    <protectedRange sqref="G63:H64" name="Range2_2_12_1_3_1_2_1_1_1_2_1_1_1_1_1_1_2_1_1_1"/>
    <protectedRange sqref="I63:I64" name="Range2_2_12_1_4_3_1_1_1_2_1_2_1_1_3_1_1_1_1_1_1_1"/>
    <protectedRange sqref="D63:E64" name="Range2_2_12_1_3_1_2_1_1_1_2_1_1_1_1_3_1_1_1_1_1_1"/>
    <protectedRange sqref="F63:F64" name="Range2_2_12_1_3_1_2_1_1_1_3_1_1_1_1_1_3_1_1_1_1_1_1"/>
    <protectedRange sqref="AG10" name="Range1_18_1_1_1_1"/>
    <protectedRange sqref="F11:F34" name="Range1_16_3_1_1_2"/>
    <protectedRange sqref="W11:W34" name="Range1_16_3_1_1_4"/>
    <protectedRange sqref="X17:AB34" name="Range1_16_3_1_1_6"/>
    <protectedRange sqref="G65:H69" name="Range2_2_12_1_3_1_1_1_1_1_4_1_1_1_1_2"/>
    <protectedRange sqref="E65:F69" name="Range2_2_12_1_7_1_1_3_1_1_1_1_2"/>
    <protectedRange sqref="I65:K69" name="Range2_2_12_1_4_3_1_1_1_1_2_1_1_1_2"/>
    <protectedRange sqref="D65:D69" name="Range2_2_12_1_3_1_2_1_1_1_2_1_2_1_1_1_2"/>
    <protectedRange sqref="J70:K70" name="Range2_2_12_1_7_1_1_2_2_1_2"/>
    <protectedRange sqref="I70" name="Range2_2_12_1_7_1_1_2_2_1_1_1_1_1"/>
    <protectedRange sqref="G70:H70" name="Range2_2_12_1_3_3_1_1_1_2_1_1_1_1_1_1_1_1_1_1_1_1_1_1_1_1_1_1_1"/>
    <protectedRange sqref="F70" name="Range2_2_12_1_3_1_2_1_1_1_3_1_1_1_1_1_3_1_1_1_1_1_1_1_1_1_1_1"/>
    <protectedRange sqref="D70" name="Range2_2_12_1_7_1_1_2_1_1_1_1_1_1_1_1"/>
    <protectedRange sqref="E70" name="Range2_2_12_1_1_1_1_1_1_1_1_1_1_1_1_1_1"/>
    <protectedRange sqref="C70" name="Range2_1_4_2_1_1_1_1_1_1_1_1_1_1_1"/>
    <protectedRange sqref="AR11:AR34" name="Range1_16_3_1_1_5"/>
    <protectedRange sqref="H45" name="Range2_12_5_1_1_1_2_1_1_1_1_1_1_1_1_1_1_1_1"/>
    <protectedRange sqref="B62" name="Range2_12_5_1_1_1_2_2_1_1_1_1_1_1_1_1_1_1_1_2_1_1_1_1_1_1_1_1_1_3_1_3_1_1"/>
    <protectedRange sqref="B63" name="Range2_12_5_1_1_2_1_4_1_1_1_2_1_1_1_1_1_1_1_1_1_2_1_1_1_1_2_1_1_1_2_1_1_1_2_2_2_1_1_4_1"/>
    <protectedRange sqref="B61" name="Range2_12_5_1_1_2_1_4_1_1_1_2_1_1_1_1_1_1_1_1_1_2_1_1_1_1_2_1_1_1_2_1_1_1_2_2_2_1_1_1_1_1_1_1_1_1_1_2_1"/>
    <protectedRange sqref="Q10" name="Range1_16_3_1_1_1_1"/>
    <protectedRange sqref="B42" name="Range2_12_5_1_1_1_1_1_2_1_3_1"/>
    <protectedRange sqref="P5:U5" name="Range1_16_1_1_1_1_2"/>
    <protectedRange sqref="B59:B60 B57 B54:B55" name="Range2_12_5_1_1_1_1_1_2_1_2_1_1_1_1"/>
    <protectedRange sqref="B43" name="Range2_12_5_1_1_1_2_1_1_1_1_1_1_1_1_1_1_1_2_1_1_1_1_1_1_1"/>
    <protectedRange sqref="B44" name="Range2_12_5_1_1_1_2_2_1_1_1_1_1_1_1_1_1_1_1_1_1_1_1_1_1_1"/>
    <protectedRange sqref="B45" name="Range2_12_5_1_1_1_2_2_1_1_1_1_1_1_1_1_1_1_1_2_1_1_1_1_1_1_1_1_1_1_1_1_1_1_1_1_1_1_1_1_1"/>
    <protectedRange sqref="B47" name="Range2_12_5_1_1_1_2_1_1_1_1_1_1_1_1_1_1_1_2_1_2_1_1_1_1_1_1_1"/>
    <protectedRange sqref="B46" name="Range2_12_5_1_1_1_2_2_1_1_1_1_1_1_1_1_1_1_1_2_1_1_1_2_1_1_1_2_1_1_1_3_1_1_1_1_1_1_1_1_1_1_1_1_1"/>
    <protectedRange sqref="B48" name="Range2_12_5_1_1_1_1_1_2_1_1_1_1_1_1"/>
    <protectedRange sqref="B49" name="Range2_12_5_1_1_1_1_1_2_1_1_2_1_1_1"/>
    <protectedRange sqref="B50" name="Range2_12_5_1_1_1_2_2_1_1_1_1_1_1_1_1_1_1_1_2_1_1_1_2_1_1"/>
    <protectedRange sqref="B51" name="Range2_12_5_1_1_1_2_2_1_1_1_1_1_1_1_1_1_1_1_2_1_1_1_1_1_1_1_1_1_3_1_3_1_2_1_1_1_1"/>
    <protectedRange sqref="B52" name="Range2_12_5_1_1_1_1_1_2_1_2_1_1_1_2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7:AE34 X11:AE16">
    <cfRule type="containsText" dxfId="541" priority="17" operator="containsText" text="N/A">
      <formula>NOT(ISERROR(SEARCH("N/A",X11)))</formula>
    </cfRule>
    <cfRule type="cellIs" dxfId="540" priority="35" operator="equal">
      <formula>0</formula>
    </cfRule>
  </conditionalFormatting>
  <conditionalFormatting sqref="AC17:AE34 X11:AE16">
    <cfRule type="cellIs" dxfId="539" priority="34" operator="greaterThanOrEqual">
      <formula>1185</formula>
    </cfRule>
  </conditionalFormatting>
  <conditionalFormatting sqref="AC17:AE34 X11:AE16">
    <cfRule type="cellIs" dxfId="538" priority="33" operator="between">
      <formula>0.1</formula>
      <formula>1184</formula>
    </cfRule>
  </conditionalFormatting>
  <conditionalFormatting sqref="X8 AJ16:AJ34 AK16 AJ11:AO15 AL16:AL34 AN16:AO34">
    <cfRule type="cellIs" dxfId="537" priority="32" operator="equal">
      <formula>0</formula>
    </cfRule>
  </conditionalFormatting>
  <conditionalFormatting sqref="X8 AJ16:AJ34 AK16 AJ11:AO15 AL16:AL34 AN16:AO34">
    <cfRule type="cellIs" dxfId="536" priority="31" operator="greaterThan">
      <formula>1179</formula>
    </cfRule>
  </conditionalFormatting>
  <conditionalFormatting sqref="X8 AJ16:AJ34 AK16 AJ11:AO15 AL16:AL34 AN16:AO34">
    <cfRule type="cellIs" dxfId="535" priority="30" operator="greaterThan">
      <formula>99</formula>
    </cfRule>
  </conditionalFormatting>
  <conditionalFormatting sqref="X8 AJ16:AJ34 AK16 AJ11:AO15 AL16:AL34 AN16:AO34">
    <cfRule type="cellIs" dxfId="534" priority="29" operator="greaterThan">
      <formula>0.99</formula>
    </cfRule>
  </conditionalFormatting>
  <conditionalFormatting sqref="AB8">
    <cfRule type="cellIs" dxfId="533" priority="28" operator="equal">
      <formula>0</formula>
    </cfRule>
  </conditionalFormatting>
  <conditionalFormatting sqref="AB8">
    <cfRule type="cellIs" dxfId="532" priority="27" operator="greaterThan">
      <formula>1179</formula>
    </cfRule>
  </conditionalFormatting>
  <conditionalFormatting sqref="AB8">
    <cfRule type="cellIs" dxfId="531" priority="26" operator="greaterThan">
      <formula>99</formula>
    </cfRule>
  </conditionalFormatting>
  <conditionalFormatting sqref="AB8">
    <cfRule type="cellIs" dxfId="530" priority="25" operator="greaterThan">
      <formula>0.99</formula>
    </cfRule>
  </conditionalFormatting>
  <conditionalFormatting sqref="AQ11:AQ34">
    <cfRule type="cellIs" dxfId="529" priority="24" operator="equal">
      <formula>0</formula>
    </cfRule>
  </conditionalFormatting>
  <conditionalFormatting sqref="AQ11:AQ34">
    <cfRule type="cellIs" dxfId="528" priority="23" operator="greaterThan">
      <formula>1179</formula>
    </cfRule>
  </conditionalFormatting>
  <conditionalFormatting sqref="AQ11:AQ34">
    <cfRule type="cellIs" dxfId="527" priority="22" operator="greaterThan">
      <formula>99</formula>
    </cfRule>
  </conditionalFormatting>
  <conditionalFormatting sqref="AQ11:AQ34">
    <cfRule type="cellIs" dxfId="526" priority="21" operator="greaterThan">
      <formula>0.99</formula>
    </cfRule>
  </conditionalFormatting>
  <conditionalFormatting sqref="AI11:AI34">
    <cfRule type="cellIs" dxfId="525" priority="20" operator="greaterThan">
      <formula>$AI$8</formula>
    </cfRule>
  </conditionalFormatting>
  <conditionalFormatting sqref="AH11:AH34">
    <cfRule type="cellIs" dxfId="524" priority="18" operator="greaterThan">
      <formula>$AH$8</formula>
    </cfRule>
    <cfRule type="cellIs" dxfId="523" priority="19" operator="greaterThan">
      <formula>$AH$8</formula>
    </cfRule>
  </conditionalFormatting>
  <conditionalFormatting sqref="AP11:AP34">
    <cfRule type="cellIs" dxfId="522" priority="16" operator="equal">
      <formula>0</formula>
    </cfRule>
  </conditionalFormatting>
  <conditionalFormatting sqref="AP11:AP34">
    <cfRule type="cellIs" dxfId="521" priority="15" operator="greaterThan">
      <formula>1179</formula>
    </cfRule>
  </conditionalFormatting>
  <conditionalFormatting sqref="AP11:AP34">
    <cfRule type="cellIs" dxfId="520" priority="14" operator="greaterThan">
      <formula>99</formula>
    </cfRule>
  </conditionalFormatting>
  <conditionalFormatting sqref="AP11:AP34">
    <cfRule type="cellIs" dxfId="519" priority="13" operator="greaterThan">
      <formula>0.99</formula>
    </cfRule>
  </conditionalFormatting>
  <conditionalFormatting sqref="X17:AB34">
    <cfRule type="containsText" dxfId="518" priority="9" operator="containsText" text="N/A">
      <formula>NOT(ISERROR(SEARCH("N/A",X17)))</formula>
    </cfRule>
    <cfRule type="cellIs" dxfId="517" priority="12" operator="equal">
      <formula>0</formula>
    </cfRule>
  </conditionalFormatting>
  <conditionalFormatting sqref="X17:AB34">
    <cfRule type="cellIs" dxfId="516" priority="11" operator="greaterThanOrEqual">
      <formula>1185</formula>
    </cfRule>
  </conditionalFormatting>
  <conditionalFormatting sqref="X17:AB34">
    <cfRule type="cellIs" dxfId="515" priority="10" operator="between">
      <formula>0.1</formula>
      <formula>1184</formula>
    </cfRule>
  </conditionalFormatting>
  <conditionalFormatting sqref="AM16:AM34">
    <cfRule type="cellIs" dxfId="514" priority="8" operator="equal">
      <formula>0</formula>
    </cfRule>
  </conditionalFormatting>
  <conditionalFormatting sqref="AM16:AM34">
    <cfRule type="cellIs" dxfId="513" priority="7" operator="greaterThan">
      <formula>1179</formula>
    </cfRule>
  </conditionalFormatting>
  <conditionalFormatting sqref="AM16:AM34">
    <cfRule type="cellIs" dxfId="512" priority="6" operator="greaterThan">
      <formula>99</formula>
    </cfRule>
  </conditionalFormatting>
  <conditionalFormatting sqref="AM16:AM34">
    <cfRule type="cellIs" dxfId="511" priority="5" operator="greaterThan">
      <formula>0.99</formula>
    </cfRule>
  </conditionalFormatting>
  <conditionalFormatting sqref="AK17:AK34">
    <cfRule type="cellIs" dxfId="510" priority="4" operator="equal">
      <formula>0</formula>
    </cfRule>
  </conditionalFormatting>
  <conditionalFormatting sqref="AK17:AK34">
    <cfRule type="cellIs" dxfId="509" priority="3" operator="greaterThan">
      <formula>1179</formula>
    </cfRule>
  </conditionalFormatting>
  <conditionalFormatting sqref="AK17:AK34">
    <cfRule type="cellIs" dxfId="508" priority="2" operator="greaterThan">
      <formula>99</formula>
    </cfRule>
  </conditionalFormatting>
  <conditionalFormatting sqref="AK17:AK34">
    <cfRule type="cellIs" dxfId="507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$AY$10:$AY$35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47"/>
  <sheetViews>
    <sheetView showGridLines="0" topLeftCell="A34" zoomScaleNormal="100" workbookViewId="0">
      <selection activeCell="B43" sqref="B43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86" t="s">
        <v>126</v>
      </c>
      <c r="Q3" s="287"/>
      <c r="R3" s="287"/>
      <c r="S3" s="287"/>
      <c r="T3" s="287"/>
      <c r="U3" s="28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86" t="s">
        <v>149</v>
      </c>
      <c r="Q4" s="287"/>
      <c r="R4" s="287"/>
      <c r="S4" s="287"/>
      <c r="T4" s="287"/>
      <c r="U4" s="28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86" t="s">
        <v>205</v>
      </c>
      <c r="Q5" s="287"/>
      <c r="R5" s="287"/>
      <c r="S5" s="287"/>
      <c r="T5" s="287"/>
      <c r="U5" s="28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86" t="s">
        <v>6</v>
      </c>
      <c r="C6" s="288"/>
      <c r="D6" s="289" t="s">
        <v>7</v>
      </c>
      <c r="E6" s="290"/>
      <c r="F6" s="290"/>
      <c r="G6" s="290"/>
      <c r="H6" s="291"/>
      <c r="I6" s="102"/>
      <c r="J6" s="102"/>
      <c r="K6" s="176"/>
      <c r="L6" s="292">
        <v>41686</v>
      </c>
      <c r="M6" s="29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5" t="s">
        <v>8</v>
      </c>
      <c r="C7" s="276"/>
      <c r="D7" s="275" t="s">
        <v>9</v>
      </c>
      <c r="E7" s="277"/>
      <c r="F7" s="277"/>
      <c r="G7" s="276"/>
      <c r="H7" s="171" t="s">
        <v>10</v>
      </c>
      <c r="I7" s="172" t="s">
        <v>11</v>
      </c>
      <c r="J7" s="172" t="s">
        <v>12</v>
      </c>
      <c r="K7" s="172" t="s">
        <v>13</v>
      </c>
      <c r="L7" s="11"/>
      <c r="M7" s="11"/>
      <c r="N7" s="11"/>
      <c r="O7" s="171" t="s">
        <v>14</v>
      </c>
      <c r="P7" s="275" t="s">
        <v>15</v>
      </c>
      <c r="Q7" s="277"/>
      <c r="R7" s="277"/>
      <c r="S7" s="277"/>
      <c r="T7" s="276"/>
      <c r="U7" s="274" t="s">
        <v>16</v>
      </c>
      <c r="V7" s="274"/>
      <c r="W7" s="172" t="s">
        <v>17</v>
      </c>
      <c r="X7" s="275" t="s">
        <v>18</v>
      </c>
      <c r="Y7" s="276"/>
      <c r="Z7" s="275" t="s">
        <v>19</v>
      </c>
      <c r="AA7" s="276"/>
      <c r="AB7" s="275" t="s">
        <v>20</v>
      </c>
      <c r="AC7" s="276"/>
      <c r="AD7" s="275" t="s">
        <v>21</v>
      </c>
      <c r="AE7" s="276"/>
      <c r="AF7" s="172" t="s">
        <v>22</v>
      </c>
      <c r="AG7" s="172" t="s">
        <v>23</v>
      </c>
      <c r="AH7" s="172" t="s">
        <v>24</v>
      </c>
      <c r="AI7" s="172" t="s">
        <v>25</v>
      </c>
      <c r="AJ7" s="275" t="s">
        <v>26</v>
      </c>
      <c r="AK7" s="277"/>
      <c r="AL7" s="277"/>
      <c r="AM7" s="277"/>
      <c r="AN7" s="276"/>
      <c r="AO7" s="275" t="s">
        <v>27</v>
      </c>
      <c r="AP7" s="277"/>
      <c r="AQ7" s="276"/>
      <c r="AR7" s="172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78">
        <v>42169</v>
      </c>
      <c r="C8" s="279"/>
      <c r="D8" s="280" t="s">
        <v>29</v>
      </c>
      <c r="E8" s="281"/>
      <c r="F8" s="281"/>
      <c r="G8" s="282"/>
      <c r="H8" s="27"/>
      <c r="I8" s="280" t="s">
        <v>29</v>
      </c>
      <c r="J8" s="281"/>
      <c r="K8" s="28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3" t="s">
        <v>33</v>
      </c>
      <c r="V8" s="283"/>
      <c r="W8" s="29" t="s">
        <v>34</v>
      </c>
      <c r="X8" s="266">
        <v>0</v>
      </c>
      <c r="Y8" s="267"/>
      <c r="Z8" s="284" t="s">
        <v>35</v>
      </c>
      <c r="AA8" s="285"/>
      <c r="AB8" s="266">
        <v>1185</v>
      </c>
      <c r="AC8" s="267"/>
      <c r="AD8" s="268">
        <v>800</v>
      </c>
      <c r="AE8" s="269"/>
      <c r="AF8" s="27"/>
      <c r="AG8" s="29">
        <f>AG34-AG10</f>
        <v>27860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58" t="s">
        <v>39</v>
      </c>
      <c r="C9" s="258"/>
      <c r="D9" s="270" t="s">
        <v>40</v>
      </c>
      <c r="E9" s="271"/>
      <c r="F9" s="272" t="s">
        <v>41</v>
      </c>
      <c r="G9" s="271"/>
      <c r="H9" s="273" t="s">
        <v>42</v>
      </c>
      <c r="I9" s="258" t="s">
        <v>43</v>
      </c>
      <c r="J9" s="258"/>
      <c r="K9" s="258"/>
      <c r="L9" s="172" t="s">
        <v>44</v>
      </c>
      <c r="M9" s="274" t="s">
        <v>45</v>
      </c>
      <c r="N9" s="32" t="s">
        <v>46</v>
      </c>
      <c r="O9" s="264" t="s">
        <v>47</v>
      </c>
      <c r="P9" s="264" t="s">
        <v>48</v>
      </c>
      <c r="Q9" s="33" t="s">
        <v>49</v>
      </c>
      <c r="R9" s="252" t="s">
        <v>50</v>
      </c>
      <c r="S9" s="253"/>
      <c r="T9" s="254"/>
      <c r="U9" s="173" t="s">
        <v>51</v>
      </c>
      <c r="V9" s="173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75" t="s">
        <v>55</v>
      </c>
      <c r="AG9" s="175" t="s">
        <v>56</v>
      </c>
      <c r="AH9" s="247" t="s">
        <v>57</v>
      </c>
      <c r="AI9" s="262" t="s">
        <v>58</v>
      </c>
      <c r="AJ9" s="173" t="s">
        <v>59</v>
      </c>
      <c r="AK9" s="173" t="s">
        <v>60</v>
      </c>
      <c r="AL9" s="173" t="s">
        <v>61</v>
      </c>
      <c r="AM9" s="173" t="s">
        <v>62</v>
      </c>
      <c r="AN9" s="173" t="s">
        <v>63</v>
      </c>
      <c r="AO9" s="173" t="s">
        <v>64</v>
      </c>
      <c r="AP9" s="173" t="s">
        <v>65</v>
      </c>
      <c r="AQ9" s="264" t="s">
        <v>66</v>
      </c>
      <c r="AR9" s="173" t="s">
        <v>67</v>
      </c>
      <c r="AS9" s="24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73" t="s">
        <v>72</v>
      </c>
      <c r="C10" s="173" t="s">
        <v>73</v>
      </c>
      <c r="D10" s="173" t="s">
        <v>74</v>
      </c>
      <c r="E10" s="173" t="s">
        <v>75</v>
      </c>
      <c r="F10" s="173" t="s">
        <v>74</v>
      </c>
      <c r="G10" s="173" t="s">
        <v>75</v>
      </c>
      <c r="H10" s="273"/>
      <c r="I10" s="173" t="s">
        <v>75</v>
      </c>
      <c r="J10" s="173" t="s">
        <v>75</v>
      </c>
      <c r="K10" s="173" t="s">
        <v>75</v>
      </c>
      <c r="L10" s="27" t="s">
        <v>29</v>
      </c>
      <c r="M10" s="274"/>
      <c r="N10" s="27" t="s">
        <v>29</v>
      </c>
      <c r="O10" s="265"/>
      <c r="P10" s="265"/>
      <c r="Q10" s="143">
        <f>'JUNE 13'!Q34</f>
        <v>40438251</v>
      </c>
      <c r="R10" s="255"/>
      <c r="S10" s="256"/>
      <c r="T10" s="257"/>
      <c r="U10" s="173" t="s">
        <v>75</v>
      </c>
      <c r="V10" s="173" t="s">
        <v>75</v>
      </c>
      <c r="W10" s="25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 t="s">
        <v>90</v>
      </c>
      <c r="AG10" s="118">
        <f>'JUNE 13'!AG34</f>
        <v>37845468</v>
      </c>
      <c r="AH10" s="247"/>
      <c r="AI10" s="263"/>
      <c r="AJ10" s="173" t="s">
        <v>84</v>
      </c>
      <c r="AK10" s="173" t="s">
        <v>84</v>
      </c>
      <c r="AL10" s="173" t="s">
        <v>84</v>
      </c>
      <c r="AM10" s="173" t="s">
        <v>84</v>
      </c>
      <c r="AN10" s="173" t="s">
        <v>84</v>
      </c>
      <c r="AO10" s="173" t="s">
        <v>84</v>
      </c>
      <c r="AP10" s="144">
        <f>'JUNE 13'!AP34</f>
        <v>8530736</v>
      </c>
      <c r="AQ10" s="265"/>
      <c r="AR10" s="174" t="s">
        <v>85</v>
      </c>
      <c r="AS10" s="247"/>
      <c r="AV10" s="38" t="s">
        <v>86</v>
      </c>
      <c r="AW10" s="38" t="s">
        <v>87</v>
      </c>
      <c r="AY10" s="79" t="s">
        <v>126</v>
      </c>
    </row>
    <row r="11" spans="2:51" x14ac:dyDescent="0.25">
      <c r="B11" s="39">
        <v>2</v>
      </c>
      <c r="C11" s="39">
        <v>4.1666666666666664E-2</v>
      </c>
      <c r="D11" s="117">
        <v>6</v>
      </c>
      <c r="E11" s="40">
        <f>D11/1.42</f>
        <v>4.2253521126760569</v>
      </c>
      <c r="F11" s="103">
        <v>70</v>
      </c>
      <c r="G11" s="40">
        <f>F11/1.42</f>
        <v>49.295774647887328</v>
      </c>
      <c r="H11" s="41" t="s">
        <v>88</v>
      </c>
      <c r="I11" s="41">
        <f>J11-(2/1.42)</f>
        <v>44.366197183098592</v>
      </c>
      <c r="J11" s="42">
        <f>(F11-5)/1.42</f>
        <v>45.774647887323944</v>
      </c>
      <c r="K11" s="41">
        <f>J11+(6/1.42)</f>
        <v>50</v>
      </c>
      <c r="L11" s="43">
        <v>14</v>
      </c>
      <c r="M11" s="44" t="s">
        <v>89</v>
      </c>
      <c r="N11" s="44">
        <v>11.4</v>
      </c>
      <c r="O11" s="118">
        <v>137</v>
      </c>
      <c r="P11" s="118">
        <v>103</v>
      </c>
      <c r="Q11" s="118">
        <v>40442565</v>
      </c>
      <c r="R11" s="45">
        <f>Q11-Q10</f>
        <v>4314</v>
      </c>
      <c r="S11" s="46">
        <f>R11*24/1000</f>
        <v>103.536</v>
      </c>
      <c r="T11" s="46">
        <f>R11/1000</f>
        <v>4.3140000000000001</v>
      </c>
      <c r="U11" s="119">
        <v>4.2</v>
      </c>
      <c r="V11" s="119">
        <f>U11</f>
        <v>4.2</v>
      </c>
      <c r="W11" s="120" t="s">
        <v>124</v>
      </c>
      <c r="X11" s="122">
        <v>0</v>
      </c>
      <c r="Y11" s="122">
        <v>0</v>
      </c>
      <c r="Z11" s="122">
        <v>1188</v>
      </c>
      <c r="AA11" s="122">
        <v>0</v>
      </c>
      <c r="AB11" s="122">
        <v>1188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37846380</v>
      </c>
      <c r="AH11" s="48">
        <f>IF(ISBLANK(AG11),"-",AG11-AG10)</f>
        <v>912</v>
      </c>
      <c r="AI11" s="49">
        <f>AH11/T11</f>
        <v>211.40472878998608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0.7</v>
      </c>
      <c r="AP11" s="122">
        <v>8531656</v>
      </c>
      <c r="AQ11" s="122">
        <f>AP11-AP10</f>
        <v>920</v>
      </c>
      <c r="AR11" s="50"/>
      <c r="AS11" s="51" t="s">
        <v>113</v>
      </c>
      <c r="AV11" s="38" t="s">
        <v>88</v>
      </c>
      <c r="AW11" s="38" t="s">
        <v>91</v>
      </c>
      <c r="AY11" s="79" t="s">
        <v>149</v>
      </c>
    </row>
    <row r="12" spans="2:51" x14ac:dyDescent="0.25">
      <c r="B12" s="39">
        <v>2.0416666666666701</v>
      </c>
      <c r="C12" s="39">
        <v>8.3333333333333329E-2</v>
      </c>
      <c r="D12" s="117">
        <v>7</v>
      </c>
      <c r="E12" s="40">
        <f t="shared" ref="E12:E34" si="0">D12/1.42</f>
        <v>4.9295774647887329</v>
      </c>
      <c r="F12" s="103">
        <v>70</v>
      </c>
      <c r="G12" s="40">
        <f t="shared" ref="G12:G34" si="1">F12/1.42</f>
        <v>49.295774647887328</v>
      </c>
      <c r="H12" s="41" t="s">
        <v>88</v>
      </c>
      <c r="I12" s="41">
        <f t="shared" ref="I12:I34" si="2">J12-(2/1.42)</f>
        <v>44.366197183098592</v>
      </c>
      <c r="J12" s="42">
        <f>(F12-5)/1.42</f>
        <v>45.774647887323944</v>
      </c>
      <c r="K12" s="41">
        <f>J12+(6/1.42)</f>
        <v>50</v>
      </c>
      <c r="L12" s="43">
        <v>14</v>
      </c>
      <c r="M12" s="44" t="s">
        <v>89</v>
      </c>
      <c r="N12" s="44">
        <v>11.2</v>
      </c>
      <c r="O12" s="118">
        <v>137</v>
      </c>
      <c r="P12" s="118">
        <v>105</v>
      </c>
      <c r="Q12" s="118">
        <v>40446877</v>
      </c>
      <c r="R12" s="45">
        <f t="shared" ref="R12:R34" si="3">Q12-Q11</f>
        <v>4312</v>
      </c>
      <c r="S12" s="46">
        <f t="shared" ref="S12:S34" si="4">R12*24/1000</f>
        <v>103.488</v>
      </c>
      <c r="T12" s="46">
        <f t="shared" ref="T12:T34" si="5">R12/1000</f>
        <v>4.3120000000000003</v>
      </c>
      <c r="U12" s="119">
        <v>5.4</v>
      </c>
      <c r="V12" s="119">
        <f t="shared" ref="V12:V34" si="6">U12</f>
        <v>5.4</v>
      </c>
      <c r="W12" s="120" t="s">
        <v>124</v>
      </c>
      <c r="X12" s="122">
        <v>0</v>
      </c>
      <c r="Y12" s="122">
        <v>0</v>
      </c>
      <c r="Z12" s="122">
        <v>1187</v>
      </c>
      <c r="AA12" s="122">
        <v>0</v>
      </c>
      <c r="AB12" s="122">
        <v>1187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37847280</v>
      </c>
      <c r="AH12" s="48">
        <f>IF(ISBLANK(AG12),"-",AG12-AG11)</f>
        <v>900</v>
      </c>
      <c r="AI12" s="49">
        <f t="shared" ref="AI12:AI34" si="7">AH12/T12</f>
        <v>208.71985157699442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0.7</v>
      </c>
      <c r="AP12" s="122">
        <v>8532798</v>
      </c>
      <c r="AQ12" s="122">
        <f>AP12-AP11</f>
        <v>1142</v>
      </c>
      <c r="AR12" s="52">
        <v>0.93</v>
      </c>
      <c r="AS12" s="51" t="s">
        <v>113</v>
      </c>
      <c r="AV12" s="38" t="s">
        <v>92</v>
      </c>
      <c r="AW12" s="38" t="s">
        <v>93</v>
      </c>
      <c r="AY12" s="79" t="s">
        <v>127</v>
      </c>
    </row>
    <row r="13" spans="2:51" x14ac:dyDescent="0.25">
      <c r="B13" s="39">
        <v>2.0833333333333299</v>
      </c>
      <c r="C13" s="39">
        <v>0.125</v>
      </c>
      <c r="D13" s="117">
        <v>8</v>
      </c>
      <c r="E13" s="40">
        <f t="shared" si="0"/>
        <v>5.6338028169014089</v>
      </c>
      <c r="F13" s="103">
        <v>70</v>
      </c>
      <c r="G13" s="40">
        <f t="shared" si="1"/>
        <v>49.295774647887328</v>
      </c>
      <c r="H13" s="41" t="s">
        <v>88</v>
      </c>
      <c r="I13" s="41">
        <f t="shared" si="2"/>
        <v>44.366197183098592</v>
      </c>
      <c r="J13" s="42">
        <f>(F13-5)/1.42</f>
        <v>45.774647887323944</v>
      </c>
      <c r="K13" s="41">
        <f>J13+(6/1.42)</f>
        <v>50</v>
      </c>
      <c r="L13" s="43">
        <v>14</v>
      </c>
      <c r="M13" s="44" t="s">
        <v>89</v>
      </c>
      <c r="N13" s="44">
        <v>11.2</v>
      </c>
      <c r="O13" s="118">
        <v>137</v>
      </c>
      <c r="P13" s="118">
        <v>87</v>
      </c>
      <c r="Q13" s="118">
        <v>40451085</v>
      </c>
      <c r="R13" s="45">
        <f t="shared" si="3"/>
        <v>4208</v>
      </c>
      <c r="S13" s="46">
        <f t="shared" si="4"/>
        <v>100.992</v>
      </c>
      <c r="T13" s="46">
        <f t="shared" si="5"/>
        <v>4.2080000000000002</v>
      </c>
      <c r="U13" s="119">
        <v>6.5</v>
      </c>
      <c r="V13" s="119">
        <f t="shared" si="6"/>
        <v>6.5</v>
      </c>
      <c r="W13" s="120" t="s">
        <v>124</v>
      </c>
      <c r="X13" s="122">
        <v>0</v>
      </c>
      <c r="Y13" s="122">
        <v>0</v>
      </c>
      <c r="Z13" s="122">
        <v>1188</v>
      </c>
      <c r="AA13" s="122">
        <v>0</v>
      </c>
      <c r="AB13" s="122">
        <v>1188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37848184</v>
      </c>
      <c r="AH13" s="48">
        <f>IF(ISBLANK(AG13),"-",AG13-AG12)</f>
        <v>904</v>
      </c>
      <c r="AI13" s="49">
        <f t="shared" si="7"/>
        <v>214.82889733840304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0.7</v>
      </c>
      <c r="AP13" s="122">
        <v>8533878</v>
      </c>
      <c r="AQ13" s="122">
        <f>AP13-AP12</f>
        <v>1080</v>
      </c>
      <c r="AR13" s="50"/>
      <c r="AS13" s="51" t="s">
        <v>113</v>
      </c>
      <c r="AV13" s="38" t="s">
        <v>94</v>
      </c>
      <c r="AW13" s="38" t="s">
        <v>95</v>
      </c>
      <c r="AY13" s="79" t="s">
        <v>158</v>
      </c>
    </row>
    <row r="14" spans="2:51" x14ac:dyDescent="0.25">
      <c r="B14" s="39">
        <v>2.125</v>
      </c>
      <c r="C14" s="39">
        <v>0.16666666666666666</v>
      </c>
      <c r="D14" s="117">
        <v>10</v>
      </c>
      <c r="E14" s="40">
        <f t="shared" si="0"/>
        <v>7.042253521126761</v>
      </c>
      <c r="F14" s="103">
        <v>70</v>
      </c>
      <c r="G14" s="40">
        <f t="shared" si="1"/>
        <v>49.295774647887328</v>
      </c>
      <c r="H14" s="41" t="s">
        <v>88</v>
      </c>
      <c r="I14" s="41">
        <f t="shared" si="2"/>
        <v>44.366197183098592</v>
      </c>
      <c r="J14" s="42">
        <f>J15</f>
        <v>45.774647887323944</v>
      </c>
      <c r="K14" s="41">
        <f>J14+(6/1.42)</f>
        <v>50</v>
      </c>
      <c r="L14" s="43">
        <v>14</v>
      </c>
      <c r="M14" s="44" t="s">
        <v>89</v>
      </c>
      <c r="N14" s="44">
        <v>12.8</v>
      </c>
      <c r="O14" s="118">
        <v>130</v>
      </c>
      <c r="P14" s="118">
        <v>96</v>
      </c>
      <c r="Q14" s="118">
        <v>40454941</v>
      </c>
      <c r="R14" s="45">
        <f t="shared" si="3"/>
        <v>3856</v>
      </c>
      <c r="S14" s="46">
        <f t="shared" si="4"/>
        <v>92.543999999999997</v>
      </c>
      <c r="T14" s="46">
        <f t="shared" si="5"/>
        <v>3.8559999999999999</v>
      </c>
      <c r="U14" s="119">
        <v>7.9</v>
      </c>
      <c r="V14" s="119">
        <f t="shared" si="6"/>
        <v>7.9</v>
      </c>
      <c r="W14" s="120" t="s">
        <v>124</v>
      </c>
      <c r="X14" s="122">
        <v>0</v>
      </c>
      <c r="Y14" s="122">
        <v>0</v>
      </c>
      <c r="Z14" s="122">
        <v>1057</v>
      </c>
      <c r="AA14" s="122">
        <v>0</v>
      </c>
      <c r="AB14" s="122">
        <v>1188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37848969</v>
      </c>
      <c r="AH14" s="48">
        <f t="shared" ref="AH14:AH34" si="8">IF(ISBLANK(AG14),"-",AG14-AG13)</f>
        <v>785</v>
      </c>
      <c r="AI14" s="49">
        <f t="shared" si="7"/>
        <v>203.57883817427387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0.7</v>
      </c>
      <c r="AP14" s="122">
        <v>8535120</v>
      </c>
      <c r="AQ14" s="122">
        <f>AP14-AP13</f>
        <v>1242</v>
      </c>
      <c r="AR14" s="50"/>
      <c r="AS14" s="51" t="s">
        <v>113</v>
      </c>
      <c r="AT14" s="53"/>
      <c r="AV14" s="38" t="s">
        <v>96</v>
      </c>
      <c r="AW14" s="38" t="s">
        <v>97</v>
      </c>
      <c r="AY14" s="79" t="s">
        <v>205</v>
      </c>
    </row>
    <row r="15" spans="2:51" x14ac:dyDescent="0.25">
      <c r="B15" s="39">
        <v>2.1666666666666701</v>
      </c>
      <c r="C15" s="39">
        <v>0.20833333333333301</v>
      </c>
      <c r="D15" s="117">
        <v>12</v>
      </c>
      <c r="E15" s="40">
        <f t="shared" si="0"/>
        <v>8.4507042253521139</v>
      </c>
      <c r="F15" s="103">
        <v>70</v>
      </c>
      <c r="G15" s="40">
        <f t="shared" si="1"/>
        <v>49.295774647887328</v>
      </c>
      <c r="H15" s="41" t="s">
        <v>88</v>
      </c>
      <c r="I15" s="41">
        <f t="shared" si="2"/>
        <v>44.366197183098592</v>
      </c>
      <c r="J15" s="42">
        <f>(F15-5)/1.42</f>
        <v>45.774647887323944</v>
      </c>
      <c r="K15" s="41">
        <f>J15+(6/1.42)</f>
        <v>50</v>
      </c>
      <c r="L15" s="43">
        <v>18</v>
      </c>
      <c r="M15" s="44" t="s">
        <v>89</v>
      </c>
      <c r="N15" s="44">
        <v>13.1</v>
      </c>
      <c r="O15" s="118">
        <v>141</v>
      </c>
      <c r="P15" s="118">
        <v>100</v>
      </c>
      <c r="Q15" s="118">
        <v>40458655</v>
      </c>
      <c r="R15" s="45">
        <f t="shared" si="3"/>
        <v>3714</v>
      </c>
      <c r="S15" s="46">
        <f t="shared" si="4"/>
        <v>89.135999999999996</v>
      </c>
      <c r="T15" s="46">
        <f t="shared" si="5"/>
        <v>3.714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1057</v>
      </c>
      <c r="AA15" s="122">
        <v>0</v>
      </c>
      <c r="AB15" s="122">
        <v>1188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37849756</v>
      </c>
      <c r="AH15" s="48">
        <f t="shared" si="8"/>
        <v>787</v>
      </c>
      <c r="AI15" s="49">
        <f t="shared" si="7"/>
        <v>211.900915455035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0.7</v>
      </c>
      <c r="AP15" s="122">
        <v>8536087</v>
      </c>
      <c r="AQ15" s="122">
        <f>AP15-AP14</f>
        <v>967</v>
      </c>
      <c r="AR15" s="50"/>
      <c r="AS15" s="51" t="s">
        <v>113</v>
      </c>
      <c r="AV15" s="38" t="s">
        <v>98</v>
      </c>
      <c r="AW15" s="38" t="s">
        <v>99</v>
      </c>
      <c r="AY15" s="79"/>
    </row>
    <row r="16" spans="2:51" x14ac:dyDescent="0.25">
      <c r="B16" s="39">
        <v>2.2083333333333299</v>
      </c>
      <c r="C16" s="39">
        <v>0.25</v>
      </c>
      <c r="D16" s="117">
        <v>14</v>
      </c>
      <c r="E16" s="40">
        <f t="shared" si="0"/>
        <v>9.8591549295774659</v>
      </c>
      <c r="F16" s="103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130</v>
      </c>
      <c r="P16" s="118">
        <v>117</v>
      </c>
      <c r="Q16" s="118">
        <v>40463202</v>
      </c>
      <c r="R16" s="45">
        <f t="shared" si="3"/>
        <v>4547</v>
      </c>
      <c r="S16" s="46">
        <f t="shared" si="4"/>
        <v>109.128</v>
      </c>
      <c r="T16" s="46">
        <f t="shared" si="5"/>
        <v>4.5469999999999997</v>
      </c>
      <c r="U16" s="119">
        <v>9.5</v>
      </c>
      <c r="V16" s="119">
        <f t="shared" si="6"/>
        <v>9.5</v>
      </c>
      <c r="W16" s="120" t="s">
        <v>124</v>
      </c>
      <c r="X16" s="122">
        <v>0</v>
      </c>
      <c r="Y16" s="122">
        <v>0</v>
      </c>
      <c r="Z16" s="122">
        <v>1189</v>
      </c>
      <c r="AA16" s="122">
        <v>1185</v>
      </c>
      <c r="AB16" s="122">
        <v>1188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37850600</v>
      </c>
      <c r="AH16" s="48">
        <f t="shared" si="8"/>
        <v>844</v>
      </c>
      <c r="AI16" s="49">
        <f t="shared" si="7"/>
        <v>185.61689025731252</v>
      </c>
      <c r="AJ16" s="101">
        <v>0</v>
      </c>
      <c r="AK16" s="101">
        <v>0</v>
      </c>
      <c r="AL16" s="101">
        <v>1</v>
      </c>
      <c r="AM16" s="101">
        <v>1</v>
      </c>
      <c r="AN16" s="101">
        <v>1</v>
      </c>
      <c r="AO16" s="101"/>
      <c r="AP16" s="122">
        <v>8536087</v>
      </c>
      <c r="AQ16" s="122">
        <f t="shared" ref="AQ16:AQ34" si="10">AP16-AP15</f>
        <v>0</v>
      </c>
      <c r="AR16" s="52">
        <v>0.97</v>
      </c>
      <c r="AS16" s="51" t="s">
        <v>101</v>
      </c>
      <c r="AV16" s="38" t="s">
        <v>102</v>
      </c>
      <c r="AW16" s="38" t="s">
        <v>103</v>
      </c>
      <c r="AY16" s="100"/>
    </row>
    <row r="17" spans="1:51" x14ac:dyDescent="0.25">
      <c r="B17" s="39">
        <v>2.25</v>
      </c>
      <c r="C17" s="39">
        <v>0.29166666666666702</v>
      </c>
      <c r="D17" s="117">
        <v>9</v>
      </c>
      <c r="E17" s="40">
        <f t="shared" si="0"/>
        <v>6.3380281690140849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147</v>
      </c>
      <c r="P17" s="118">
        <v>139</v>
      </c>
      <c r="Q17" s="118">
        <v>40468838</v>
      </c>
      <c r="R17" s="45">
        <f t="shared" si="3"/>
        <v>5636</v>
      </c>
      <c r="S17" s="46">
        <f t="shared" si="4"/>
        <v>135.26400000000001</v>
      </c>
      <c r="T17" s="46">
        <f t="shared" si="5"/>
        <v>5.6360000000000001</v>
      </c>
      <c r="U17" s="119">
        <v>9.5</v>
      </c>
      <c r="V17" s="119">
        <f t="shared" si="6"/>
        <v>9.5</v>
      </c>
      <c r="W17" s="120" t="s">
        <v>164</v>
      </c>
      <c r="X17" s="122">
        <v>0</v>
      </c>
      <c r="Y17" s="122">
        <v>0</v>
      </c>
      <c r="Z17" s="122">
        <v>1189</v>
      </c>
      <c r="AA17" s="122">
        <v>1185</v>
      </c>
      <c r="AB17" s="122">
        <v>1188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37851860</v>
      </c>
      <c r="AH17" s="48">
        <f t="shared" si="8"/>
        <v>1260</v>
      </c>
      <c r="AI17" s="49">
        <f t="shared" si="7"/>
        <v>223.56281050390348</v>
      </c>
      <c r="AJ17" s="101">
        <v>0</v>
      </c>
      <c r="AK17" s="101">
        <v>0</v>
      </c>
      <c r="AL17" s="101">
        <v>1</v>
      </c>
      <c r="AM17" s="101">
        <v>1</v>
      </c>
      <c r="AN17" s="101">
        <v>1</v>
      </c>
      <c r="AO17" s="101"/>
      <c r="AP17" s="122">
        <v>8536087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0"/>
    </row>
    <row r="18" spans="1:51" x14ac:dyDescent="0.25">
      <c r="B18" s="39">
        <v>2.2916666666666701</v>
      </c>
      <c r="C18" s="39">
        <v>0.33333333333333298</v>
      </c>
      <c r="D18" s="117">
        <v>8</v>
      </c>
      <c r="E18" s="40">
        <f t="shared" si="0"/>
        <v>5.6338028169014089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140</v>
      </c>
      <c r="P18" s="118">
        <v>145</v>
      </c>
      <c r="Q18" s="118">
        <v>40474834</v>
      </c>
      <c r="R18" s="45">
        <f t="shared" si="3"/>
        <v>5996</v>
      </c>
      <c r="S18" s="46">
        <f t="shared" si="4"/>
        <v>143.904</v>
      </c>
      <c r="T18" s="46">
        <f t="shared" si="5"/>
        <v>5.9960000000000004</v>
      </c>
      <c r="U18" s="119">
        <v>9.4</v>
      </c>
      <c r="V18" s="119">
        <f t="shared" si="6"/>
        <v>9.4</v>
      </c>
      <c r="W18" s="120" t="s">
        <v>135</v>
      </c>
      <c r="X18" s="122">
        <v>0</v>
      </c>
      <c r="Y18" s="122">
        <v>1020</v>
      </c>
      <c r="Z18" s="122">
        <v>1189</v>
      </c>
      <c r="AA18" s="122">
        <v>1185</v>
      </c>
      <c r="AB18" s="122">
        <v>1188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37853224</v>
      </c>
      <c r="AH18" s="48">
        <f t="shared" si="8"/>
        <v>1364</v>
      </c>
      <c r="AI18" s="49">
        <f t="shared" si="7"/>
        <v>227.48498999332887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/>
      <c r="AP18" s="122">
        <v>8536087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0"/>
    </row>
    <row r="19" spans="1:51" x14ac:dyDescent="0.25">
      <c r="B19" s="39">
        <v>2.3333333333333299</v>
      </c>
      <c r="C19" s="39">
        <v>0.375</v>
      </c>
      <c r="D19" s="117">
        <v>7</v>
      </c>
      <c r="E19" s="40">
        <f t="shared" si="0"/>
        <v>4.9295774647887329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140</v>
      </c>
      <c r="P19" s="118">
        <v>155</v>
      </c>
      <c r="Q19" s="118">
        <v>40480715</v>
      </c>
      <c r="R19" s="45">
        <f t="shared" si="3"/>
        <v>5881</v>
      </c>
      <c r="S19" s="46">
        <f t="shared" si="4"/>
        <v>141.14400000000001</v>
      </c>
      <c r="T19" s="46">
        <f t="shared" si="5"/>
        <v>5.8810000000000002</v>
      </c>
      <c r="U19" s="119">
        <v>8.8000000000000007</v>
      </c>
      <c r="V19" s="119">
        <f t="shared" si="6"/>
        <v>8.8000000000000007</v>
      </c>
      <c r="W19" s="120" t="s">
        <v>135</v>
      </c>
      <c r="X19" s="122">
        <v>0</v>
      </c>
      <c r="Y19" s="122">
        <v>1040</v>
      </c>
      <c r="Z19" s="122">
        <v>1189</v>
      </c>
      <c r="AA19" s="122">
        <v>1185</v>
      </c>
      <c r="AB19" s="122">
        <v>1188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37854592</v>
      </c>
      <c r="AH19" s="48">
        <f t="shared" si="8"/>
        <v>1368</v>
      </c>
      <c r="AI19" s="49">
        <f t="shared" si="7"/>
        <v>232.61350110525419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/>
      <c r="AP19" s="122">
        <v>8536087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0"/>
    </row>
    <row r="20" spans="1:51" x14ac:dyDescent="0.25">
      <c r="B20" s="39">
        <v>2.375</v>
      </c>
      <c r="C20" s="39">
        <v>0.41666666666666669</v>
      </c>
      <c r="D20" s="117">
        <v>7</v>
      </c>
      <c r="E20" s="40">
        <f t="shared" si="0"/>
        <v>4.9295774647887329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141</v>
      </c>
      <c r="P20" s="118">
        <v>148</v>
      </c>
      <c r="Q20" s="118">
        <v>40486683</v>
      </c>
      <c r="R20" s="45">
        <f t="shared" si="3"/>
        <v>5968</v>
      </c>
      <c r="S20" s="46">
        <f t="shared" si="4"/>
        <v>143.232</v>
      </c>
      <c r="T20" s="46">
        <f t="shared" si="5"/>
        <v>5.968</v>
      </c>
      <c r="U20" s="119">
        <v>8.1999999999999993</v>
      </c>
      <c r="V20" s="119">
        <f t="shared" si="6"/>
        <v>8.1999999999999993</v>
      </c>
      <c r="W20" s="120" t="s">
        <v>135</v>
      </c>
      <c r="X20" s="122">
        <v>0</v>
      </c>
      <c r="Y20" s="122">
        <v>1040</v>
      </c>
      <c r="Z20" s="122">
        <v>1189</v>
      </c>
      <c r="AA20" s="122">
        <v>1185</v>
      </c>
      <c r="AB20" s="122">
        <v>1188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37855972</v>
      </c>
      <c r="AH20" s="48">
        <f>IF(ISBLANK(AG20),"-",AG20-AG19)</f>
        <v>1380</v>
      </c>
      <c r="AI20" s="49">
        <f t="shared" si="7"/>
        <v>231.23324396782843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/>
      <c r="AP20" s="122">
        <v>8536087</v>
      </c>
      <c r="AQ20" s="122">
        <f t="shared" si="10"/>
        <v>0</v>
      </c>
      <c r="AR20" s="52">
        <v>1.02</v>
      </c>
      <c r="AS20" s="51" t="s">
        <v>101</v>
      </c>
      <c r="AY20" s="100"/>
    </row>
    <row r="21" spans="1:51" x14ac:dyDescent="0.25">
      <c r="B21" s="39">
        <v>2.4166666666666701</v>
      </c>
      <c r="C21" s="39">
        <v>0.45833333333333298</v>
      </c>
      <c r="D21" s="117">
        <v>7</v>
      </c>
      <c r="E21" s="40">
        <f t="shared" si="0"/>
        <v>4.9295774647887329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142</v>
      </c>
      <c r="P21" s="118">
        <v>117</v>
      </c>
      <c r="Q21" s="118">
        <v>40492744</v>
      </c>
      <c r="R21" s="45">
        <f>Q21-Q20</f>
        <v>6061</v>
      </c>
      <c r="S21" s="46">
        <f t="shared" si="4"/>
        <v>145.464</v>
      </c>
      <c r="T21" s="46">
        <f t="shared" si="5"/>
        <v>6.0609999999999999</v>
      </c>
      <c r="U21" s="119">
        <v>7.7</v>
      </c>
      <c r="V21" s="119">
        <f t="shared" si="6"/>
        <v>7.7</v>
      </c>
      <c r="W21" s="120" t="s">
        <v>135</v>
      </c>
      <c r="X21" s="122">
        <v>0</v>
      </c>
      <c r="Y21" s="122">
        <v>1040</v>
      </c>
      <c r="Z21" s="122">
        <v>1189</v>
      </c>
      <c r="AA21" s="122">
        <v>1185</v>
      </c>
      <c r="AB21" s="122">
        <v>1188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37857354</v>
      </c>
      <c r="AH21" s="48">
        <f t="shared" si="8"/>
        <v>1382</v>
      </c>
      <c r="AI21" s="49">
        <f t="shared" si="7"/>
        <v>228.01517901336413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/>
      <c r="AP21" s="122">
        <v>8536087</v>
      </c>
      <c r="AQ21" s="122">
        <f t="shared" si="10"/>
        <v>0</v>
      </c>
      <c r="AR21" s="50"/>
      <c r="AS21" s="51" t="s">
        <v>101</v>
      </c>
      <c r="AY21" s="100"/>
    </row>
    <row r="22" spans="1:51" x14ac:dyDescent="0.25">
      <c r="B22" s="39">
        <v>2.4583333333333299</v>
      </c>
      <c r="C22" s="39">
        <v>0.5</v>
      </c>
      <c r="D22" s="117">
        <v>7</v>
      </c>
      <c r="E22" s="40">
        <f t="shared" si="0"/>
        <v>4.9295774647887329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141</v>
      </c>
      <c r="P22" s="118">
        <v>141</v>
      </c>
      <c r="Q22" s="118">
        <v>40498830</v>
      </c>
      <c r="R22" s="45">
        <f t="shared" si="3"/>
        <v>6086</v>
      </c>
      <c r="S22" s="46">
        <f t="shared" si="4"/>
        <v>146.06399999999999</v>
      </c>
      <c r="T22" s="46">
        <f t="shared" si="5"/>
        <v>6.0860000000000003</v>
      </c>
      <c r="U22" s="119">
        <v>7.2</v>
      </c>
      <c r="V22" s="119">
        <f t="shared" si="6"/>
        <v>7.2</v>
      </c>
      <c r="W22" s="120" t="s">
        <v>135</v>
      </c>
      <c r="X22" s="122">
        <v>0</v>
      </c>
      <c r="Y22" s="122">
        <v>1030</v>
      </c>
      <c r="Z22" s="122">
        <v>1189</v>
      </c>
      <c r="AA22" s="122">
        <v>1185</v>
      </c>
      <c r="AB22" s="122">
        <v>1188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37858740</v>
      </c>
      <c r="AH22" s="48">
        <f t="shared" si="8"/>
        <v>1386</v>
      </c>
      <c r="AI22" s="49">
        <f t="shared" si="7"/>
        <v>227.73578705225106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/>
      <c r="AP22" s="122">
        <v>8536087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125</v>
      </c>
      <c r="B23" s="39">
        <v>2.5</v>
      </c>
      <c r="C23" s="39">
        <v>0.54166666666666696</v>
      </c>
      <c r="D23" s="117">
        <v>5</v>
      </c>
      <c r="E23" s="40">
        <f t="shared" si="0"/>
        <v>3.5211267605633805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134</v>
      </c>
      <c r="P23" s="118">
        <v>136</v>
      </c>
      <c r="Q23" s="118">
        <v>40504666</v>
      </c>
      <c r="R23" s="45">
        <f t="shared" si="3"/>
        <v>5836</v>
      </c>
      <c r="S23" s="46">
        <f t="shared" si="4"/>
        <v>140.06399999999999</v>
      </c>
      <c r="T23" s="46">
        <f t="shared" si="5"/>
        <v>5.8360000000000003</v>
      </c>
      <c r="U23" s="119">
        <v>6.8</v>
      </c>
      <c r="V23" s="119">
        <f t="shared" si="6"/>
        <v>6.8</v>
      </c>
      <c r="W23" s="120" t="s">
        <v>135</v>
      </c>
      <c r="X23" s="122">
        <v>0</v>
      </c>
      <c r="Y23" s="122">
        <v>1050</v>
      </c>
      <c r="Z23" s="122">
        <v>1189</v>
      </c>
      <c r="AA23" s="122">
        <v>1185</v>
      </c>
      <c r="AB23" s="122">
        <v>1189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37860114</v>
      </c>
      <c r="AH23" s="48">
        <f t="shared" si="8"/>
        <v>1374</v>
      </c>
      <c r="AI23" s="49">
        <f t="shared" si="7"/>
        <v>235.43522960932145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/>
      <c r="AP23" s="122">
        <v>8536087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6</v>
      </c>
      <c r="E24" s="40">
        <f t="shared" si="0"/>
        <v>4.2253521126760569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136</v>
      </c>
      <c r="P24" s="118">
        <v>142</v>
      </c>
      <c r="Q24" s="118">
        <v>40510490</v>
      </c>
      <c r="R24" s="45">
        <f t="shared" si="3"/>
        <v>5824</v>
      </c>
      <c r="S24" s="46">
        <f t="shared" si="4"/>
        <v>139.77600000000001</v>
      </c>
      <c r="T24" s="46">
        <f t="shared" si="5"/>
        <v>5.8239999999999998</v>
      </c>
      <c r="U24" s="119">
        <v>6.1</v>
      </c>
      <c r="V24" s="119">
        <f t="shared" si="6"/>
        <v>6.1</v>
      </c>
      <c r="W24" s="120" t="s">
        <v>135</v>
      </c>
      <c r="X24" s="122">
        <v>0</v>
      </c>
      <c r="Y24" s="122">
        <v>1048</v>
      </c>
      <c r="Z24" s="122">
        <v>1189</v>
      </c>
      <c r="AA24" s="122">
        <v>1185</v>
      </c>
      <c r="AB24" s="122">
        <v>1189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37861576</v>
      </c>
      <c r="AH24" s="48">
        <f t="shared" si="8"/>
        <v>1462</v>
      </c>
      <c r="AI24" s="49">
        <f t="shared" si="7"/>
        <v>251.0302197802198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/>
      <c r="AP24" s="122">
        <v>8536087</v>
      </c>
      <c r="AQ24" s="122">
        <f t="shared" si="10"/>
        <v>0</v>
      </c>
      <c r="AR24" s="52">
        <v>0.93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5</v>
      </c>
      <c r="E25" s="40">
        <f t="shared" si="0"/>
        <v>3.5211267605633805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135</v>
      </c>
      <c r="P25" s="118">
        <v>142</v>
      </c>
      <c r="Q25" s="118">
        <v>40516229</v>
      </c>
      <c r="R25" s="45">
        <f t="shared" si="3"/>
        <v>5739</v>
      </c>
      <c r="S25" s="46">
        <f t="shared" si="4"/>
        <v>137.73599999999999</v>
      </c>
      <c r="T25" s="46">
        <f t="shared" si="5"/>
        <v>5.7389999999999999</v>
      </c>
      <c r="U25" s="119">
        <v>5.5</v>
      </c>
      <c r="V25" s="119">
        <f t="shared" si="6"/>
        <v>5.5</v>
      </c>
      <c r="W25" s="120" t="s">
        <v>135</v>
      </c>
      <c r="X25" s="122">
        <v>0</v>
      </c>
      <c r="Y25" s="122">
        <v>1047</v>
      </c>
      <c r="Z25" s="122">
        <v>1189</v>
      </c>
      <c r="AA25" s="122">
        <v>1185</v>
      </c>
      <c r="AB25" s="122">
        <v>1189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37862904</v>
      </c>
      <c r="AH25" s="48">
        <f t="shared" si="8"/>
        <v>1328</v>
      </c>
      <c r="AI25" s="49">
        <f t="shared" si="7"/>
        <v>231.39919846663182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/>
      <c r="AP25" s="122">
        <v>8536087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6</v>
      </c>
      <c r="E26" s="40">
        <f t="shared" si="0"/>
        <v>4.2253521126760569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135</v>
      </c>
      <c r="P26" s="118">
        <v>140</v>
      </c>
      <c r="Q26" s="118">
        <v>40521968</v>
      </c>
      <c r="R26" s="45">
        <f t="shared" si="3"/>
        <v>5739</v>
      </c>
      <c r="S26" s="46">
        <f t="shared" si="4"/>
        <v>137.73599999999999</v>
      </c>
      <c r="T26" s="46">
        <f t="shared" si="5"/>
        <v>5.7389999999999999</v>
      </c>
      <c r="U26" s="119">
        <v>5.0999999999999996</v>
      </c>
      <c r="V26" s="119">
        <f t="shared" si="6"/>
        <v>5.0999999999999996</v>
      </c>
      <c r="W26" s="120" t="s">
        <v>135</v>
      </c>
      <c r="X26" s="122">
        <v>0</v>
      </c>
      <c r="Y26" s="122">
        <v>1047</v>
      </c>
      <c r="Z26" s="122">
        <v>1189</v>
      </c>
      <c r="AA26" s="122">
        <v>1185</v>
      </c>
      <c r="AB26" s="122">
        <v>1189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37864232</v>
      </c>
      <c r="AH26" s="48">
        <f t="shared" si="8"/>
        <v>1328</v>
      </c>
      <c r="AI26" s="49">
        <f t="shared" si="7"/>
        <v>231.39919846663182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/>
      <c r="AP26" s="122">
        <v>8536087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5</v>
      </c>
      <c r="E27" s="40">
        <f t="shared" si="0"/>
        <v>3.5211267605633805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138</v>
      </c>
      <c r="P27" s="118">
        <v>144</v>
      </c>
      <c r="Q27" s="118">
        <v>40527567</v>
      </c>
      <c r="R27" s="45">
        <f t="shared" si="3"/>
        <v>5599</v>
      </c>
      <c r="S27" s="46">
        <f t="shared" si="4"/>
        <v>134.376</v>
      </c>
      <c r="T27" s="46">
        <f t="shared" si="5"/>
        <v>5.5990000000000002</v>
      </c>
      <c r="U27" s="119">
        <v>4.5999999999999996</v>
      </c>
      <c r="V27" s="119">
        <f t="shared" si="6"/>
        <v>4.5999999999999996</v>
      </c>
      <c r="W27" s="120" t="s">
        <v>135</v>
      </c>
      <c r="X27" s="122">
        <v>0</v>
      </c>
      <c r="Y27" s="122">
        <v>1047</v>
      </c>
      <c r="Z27" s="122">
        <v>1189</v>
      </c>
      <c r="AA27" s="122">
        <v>1185</v>
      </c>
      <c r="AB27" s="122">
        <v>1189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37865566</v>
      </c>
      <c r="AH27" s="48">
        <f t="shared" si="8"/>
        <v>1334</v>
      </c>
      <c r="AI27" s="49">
        <f t="shared" si="7"/>
        <v>238.25683157706732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/>
      <c r="AP27" s="122">
        <v>8536087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4</v>
      </c>
      <c r="E28" s="40">
        <f t="shared" si="0"/>
        <v>2.8169014084507045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140</v>
      </c>
      <c r="P28" s="118">
        <v>134</v>
      </c>
      <c r="Q28" s="118">
        <v>40533166</v>
      </c>
      <c r="R28" s="45">
        <f t="shared" si="3"/>
        <v>5599</v>
      </c>
      <c r="S28" s="46">
        <f t="shared" si="4"/>
        <v>134.376</v>
      </c>
      <c r="T28" s="46">
        <f t="shared" si="5"/>
        <v>5.5990000000000002</v>
      </c>
      <c r="U28" s="119">
        <v>4.4000000000000004</v>
      </c>
      <c r="V28" s="119">
        <f t="shared" si="6"/>
        <v>4.4000000000000004</v>
      </c>
      <c r="W28" s="120" t="s">
        <v>135</v>
      </c>
      <c r="X28" s="122">
        <v>0</v>
      </c>
      <c r="Y28" s="122">
        <v>996</v>
      </c>
      <c r="Z28" s="122">
        <v>1189</v>
      </c>
      <c r="AA28" s="122">
        <v>1185</v>
      </c>
      <c r="AB28" s="122">
        <v>1189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37866900</v>
      </c>
      <c r="AH28" s="48">
        <f t="shared" si="8"/>
        <v>1334</v>
      </c>
      <c r="AI28" s="49">
        <f t="shared" si="7"/>
        <v>238.25683157706732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/>
      <c r="AP28" s="122">
        <v>8536087</v>
      </c>
      <c r="AQ28" s="122">
        <f t="shared" si="10"/>
        <v>0</v>
      </c>
      <c r="AR28" s="52">
        <v>0.87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4</v>
      </c>
      <c r="E29" s="40">
        <f t="shared" si="0"/>
        <v>2.8169014084507045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139</v>
      </c>
      <c r="P29" s="118">
        <v>120</v>
      </c>
      <c r="Q29" s="118">
        <v>40538742</v>
      </c>
      <c r="R29" s="45">
        <f t="shared" si="3"/>
        <v>5576</v>
      </c>
      <c r="S29" s="46">
        <f t="shared" si="4"/>
        <v>133.82400000000001</v>
      </c>
      <c r="T29" s="46">
        <f t="shared" si="5"/>
        <v>5.5759999999999996</v>
      </c>
      <c r="U29" s="119">
        <v>4.2</v>
      </c>
      <c r="V29" s="119">
        <f t="shared" si="6"/>
        <v>4.2</v>
      </c>
      <c r="W29" s="120" t="s">
        <v>135</v>
      </c>
      <c r="X29" s="122">
        <v>0</v>
      </c>
      <c r="Y29" s="122">
        <v>996</v>
      </c>
      <c r="Z29" s="122">
        <v>1189</v>
      </c>
      <c r="AA29" s="122">
        <v>1185</v>
      </c>
      <c r="AB29" s="122">
        <v>1189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37868232</v>
      </c>
      <c r="AH29" s="48">
        <f t="shared" si="8"/>
        <v>1332</v>
      </c>
      <c r="AI29" s="49">
        <f t="shared" si="7"/>
        <v>238.88091822094694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/>
      <c r="AP29" s="122">
        <v>8536087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10</v>
      </c>
      <c r="E30" s="40">
        <f t="shared" si="0"/>
        <v>7.042253521126761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117</v>
      </c>
      <c r="P30" s="118">
        <v>120</v>
      </c>
      <c r="Q30" s="118">
        <v>40544061</v>
      </c>
      <c r="R30" s="45">
        <f t="shared" si="3"/>
        <v>5319</v>
      </c>
      <c r="S30" s="46">
        <f t="shared" si="4"/>
        <v>127.65600000000001</v>
      </c>
      <c r="T30" s="46">
        <f t="shared" si="5"/>
        <v>5.319</v>
      </c>
      <c r="U30" s="119">
        <v>3.3</v>
      </c>
      <c r="V30" s="119">
        <f t="shared" si="6"/>
        <v>3.3</v>
      </c>
      <c r="W30" s="120" t="s">
        <v>144</v>
      </c>
      <c r="X30" s="122">
        <v>0</v>
      </c>
      <c r="Y30" s="122">
        <v>1131</v>
      </c>
      <c r="Z30" s="122">
        <v>1189</v>
      </c>
      <c r="AA30" s="122">
        <v>0</v>
      </c>
      <c r="AB30" s="122">
        <v>1189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37869348</v>
      </c>
      <c r="AH30" s="48">
        <f t="shared" si="8"/>
        <v>1116</v>
      </c>
      <c r="AI30" s="49">
        <f t="shared" si="7"/>
        <v>209.81387478849408</v>
      </c>
      <c r="AJ30" s="101">
        <v>0</v>
      </c>
      <c r="AK30" s="101">
        <v>1</v>
      </c>
      <c r="AL30" s="101">
        <v>1</v>
      </c>
      <c r="AM30" s="101">
        <v>0</v>
      </c>
      <c r="AN30" s="101">
        <v>1</v>
      </c>
      <c r="AO30" s="101"/>
      <c r="AP30" s="122">
        <v>8536087</v>
      </c>
      <c r="AQ30" s="122">
        <f t="shared" si="10"/>
        <v>0</v>
      </c>
      <c r="AR30" s="50"/>
      <c r="AS30" s="51" t="s">
        <v>113</v>
      </c>
      <c r="AV30" s="248" t="s">
        <v>117</v>
      </c>
      <c r="AW30" s="248"/>
      <c r="AY30" s="104"/>
    </row>
    <row r="31" spans="1:51" x14ac:dyDescent="0.25">
      <c r="B31" s="39">
        <v>2.8333333333333299</v>
      </c>
      <c r="C31" s="39">
        <v>0.875000000000004</v>
      </c>
      <c r="D31" s="117">
        <v>12</v>
      </c>
      <c r="E31" s="40">
        <f t="shared" si="0"/>
        <v>8.4507042253521139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120</v>
      </c>
      <c r="P31" s="118">
        <v>135</v>
      </c>
      <c r="Q31" s="118">
        <v>40549360</v>
      </c>
      <c r="R31" s="45">
        <f t="shared" si="3"/>
        <v>5299</v>
      </c>
      <c r="S31" s="46">
        <f t="shared" si="4"/>
        <v>127.176</v>
      </c>
      <c r="T31" s="46">
        <f t="shared" si="5"/>
        <v>5.2990000000000004</v>
      </c>
      <c r="U31" s="119">
        <v>2.4</v>
      </c>
      <c r="V31" s="119">
        <f t="shared" si="6"/>
        <v>2.4</v>
      </c>
      <c r="W31" s="120" t="s">
        <v>144</v>
      </c>
      <c r="X31" s="122">
        <v>0</v>
      </c>
      <c r="Y31" s="122">
        <v>1071</v>
      </c>
      <c r="Z31" s="122">
        <v>1189</v>
      </c>
      <c r="AA31" s="122">
        <v>0</v>
      </c>
      <c r="AB31" s="122">
        <v>1189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37870460</v>
      </c>
      <c r="AH31" s="48">
        <f t="shared" si="8"/>
        <v>1112</v>
      </c>
      <c r="AI31" s="49">
        <f t="shared" si="7"/>
        <v>209.8509152670315</v>
      </c>
      <c r="AJ31" s="101">
        <v>0</v>
      </c>
      <c r="AK31" s="101">
        <v>1</v>
      </c>
      <c r="AL31" s="101">
        <v>1</v>
      </c>
      <c r="AM31" s="101">
        <v>0</v>
      </c>
      <c r="AN31" s="101">
        <v>1</v>
      </c>
      <c r="AO31" s="101"/>
      <c r="AP31" s="122">
        <v>8536087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13</v>
      </c>
      <c r="E32" s="40">
        <f t="shared" si="0"/>
        <v>9.1549295774647899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121</v>
      </c>
      <c r="P32" s="118">
        <v>117</v>
      </c>
      <c r="Q32" s="118">
        <v>40554378</v>
      </c>
      <c r="R32" s="45">
        <f t="shared" si="3"/>
        <v>5018</v>
      </c>
      <c r="S32" s="46">
        <f t="shared" si="4"/>
        <v>120.432</v>
      </c>
      <c r="T32" s="46">
        <f t="shared" si="5"/>
        <v>5.0179999999999998</v>
      </c>
      <c r="U32" s="119">
        <v>1.8</v>
      </c>
      <c r="V32" s="119">
        <f t="shared" si="6"/>
        <v>1.8</v>
      </c>
      <c r="W32" s="120" t="s">
        <v>144</v>
      </c>
      <c r="X32" s="122">
        <v>0</v>
      </c>
      <c r="Y32" s="122">
        <v>1078</v>
      </c>
      <c r="Z32" s="122">
        <v>1188</v>
      </c>
      <c r="AA32" s="122">
        <v>0</v>
      </c>
      <c r="AB32" s="122">
        <v>1188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37871496</v>
      </c>
      <c r="AH32" s="48">
        <f t="shared" si="8"/>
        <v>1036</v>
      </c>
      <c r="AI32" s="49">
        <f t="shared" si="7"/>
        <v>206.45675567955362</v>
      </c>
      <c r="AJ32" s="101">
        <v>0</v>
      </c>
      <c r="AK32" s="101">
        <v>1</v>
      </c>
      <c r="AL32" s="101">
        <v>1</v>
      </c>
      <c r="AM32" s="101">
        <v>0</v>
      </c>
      <c r="AN32" s="101">
        <v>1</v>
      </c>
      <c r="AO32" s="101"/>
      <c r="AP32" s="122">
        <v>8536087</v>
      </c>
      <c r="AQ32" s="122">
        <f t="shared" si="10"/>
        <v>0</v>
      </c>
      <c r="AR32" s="52">
        <v>0.98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4</v>
      </c>
      <c r="E33" s="40">
        <f t="shared" si="0"/>
        <v>2.8169014084507045</v>
      </c>
      <c r="F33" s="103">
        <v>70</v>
      </c>
      <c r="G33" s="40">
        <f t="shared" si="1"/>
        <v>49.295774647887328</v>
      </c>
      <c r="H33" s="41" t="s">
        <v>88</v>
      </c>
      <c r="I33" s="41">
        <f>J33-(2/1.42)</f>
        <v>44.366197183098592</v>
      </c>
      <c r="J33" s="42">
        <f t="shared" ref="J33:J34" si="14">(F33-5)/1.42</f>
        <v>45.774647887323944</v>
      </c>
      <c r="K33" s="41">
        <f t="shared" si="12"/>
        <v>50</v>
      </c>
      <c r="L33" s="43">
        <v>14</v>
      </c>
      <c r="M33" s="44" t="s">
        <v>118</v>
      </c>
      <c r="N33" s="44">
        <v>11.9</v>
      </c>
      <c r="O33" s="118">
        <v>142</v>
      </c>
      <c r="P33" s="118">
        <v>111</v>
      </c>
      <c r="Q33" s="118">
        <v>40558286</v>
      </c>
      <c r="R33" s="45">
        <f t="shared" si="3"/>
        <v>3908</v>
      </c>
      <c r="S33" s="46">
        <f t="shared" si="4"/>
        <v>93.792000000000002</v>
      </c>
      <c r="T33" s="46">
        <f t="shared" si="5"/>
        <v>3.9079999999999999</v>
      </c>
      <c r="U33" s="119">
        <v>2.5</v>
      </c>
      <c r="V33" s="119">
        <f t="shared" si="6"/>
        <v>2.5</v>
      </c>
      <c r="W33" s="120" t="s">
        <v>124</v>
      </c>
      <c r="X33" s="122">
        <v>0</v>
      </c>
      <c r="Y33" s="122">
        <v>0</v>
      </c>
      <c r="Z33" s="122">
        <v>1187</v>
      </c>
      <c r="AA33" s="122">
        <v>0</v>
      </c>
      <c r="AB33" s="122">
        <v>1189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37872428</v>
      </c>
      <c r="AH33" s="48">
        <f t="shared" si="8"/>
        <v>932</v>
      </c>
      <c r="AI33" s="49">
        <f t="shared" si="7"/>
        <v>238.48515864892528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0.55000000000000004</v>
      </c>
      <c r="AP33" s="122">
        <v>8537630</v>
      </c>
      <c r="AQ33" s="122">
        <f t="shared" si="10"/>
        <v>1543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6</v>
      </c>
      <c r="E34" s="40">
        <f t="shared" si="0"/>
        <v>4.2253521126760569</v>
      </c>
      <c r="F34" s="103">
        <v>70</v>
      </c>
      <c r="G34" s="40">
        <f t="shared" si="1"/>
        <v>49.295774647887328</v>
      </c>
      <c r="H34" s="41" t="s">
        <v>88</v>
      </c>
      <c r="I34" s="41">
        <f t="shared" si="2"/>
        <v>44.366197183098592</v>
      </c>
      <c r="J34" s="42">
        <f t="shared" si="14"/>
        <v>45.774647887323944</v>
      </c>
      <c r="K34" s="41">
        <f t="shared" si="12"/>
        <v>50</v>
      </c>
      <c r="L34" s="43">
        <v>14</v>
      </c>
      <c r="M34" s="44" t="s">
        <v>118</v>
      </c>
      <c r="N34" s="60">
        <v>11.5</v>
      </c>
      <c r="O34" s="118">
        <v>143</v>
      </c>
      <c r="P34" s="118">
        <v>83</v>
      </c>
      <c r="Q34" s="118">
        <v>40562218</v>
      </c>
      <c r="R34" s="45">
        <f t="shared" si="3"/>
        <v>3932</v>
      </c>
      <c r="S34" s="46">
        <f t="shared" si="4"/>
        <v>94.367999999999995</v>
      </c>
      <c r="T34" s="46">
        <f t="shared" si="5"/>
        <v>3.9319999999999999</v>
      </c>
      <c r="U34" s="119">
        <v>3.7</v>
      </c>
      <c r="V34" s="119">
        <f t="shared" si="6"/>
        <v>3.7</v>
      </c>
      <c r="W34" s="120" t="s">
        <v>124</v>
      </c>
      <c r="X34" s="122">
        <v>0</v>
      </c>
      <c r="Y34" s="122">
        <v>0</v>
      </c>
      <c r="Z34" s="122">
        <v>1188</v>
      </c>
      <c r="AA34" s="122">
        <v>0</v>
      </c>
      <c r="AB34" s="122">
        <v>1188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37873328</v>
      </c>
      <c r="AH34" s="48">
        <f t="shared" si="8"/>
        <v>900</v>
      </c>
      <c r="AI34" s="49">
        <f t="shared" si="7"/>
        <v>228.8911495422177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0.55000000000000004</v>
      </c>
      <c r="AP34" s="122">
        <v>8538759</v>
      </c>
      <c r="AQ34" s="122">
        <f t="shared" si="10"/>
        <v>1129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49" t="s">
        <v>120</v>
      </c>
      <c r="M35" s="250"/>
      <c r="N35" s="251"/>
      <c r="O35" s="62"/>
      <c r="P35" s="62"/>
      <c r="Q35" s="63">
        <f>Q34-Q10</f>
        <v>123967</v>
      </c>
      <c r="R35" s="64">
        <f>SUM(R11:R34)</f>
        <v>123967</v>
      </c>
      <c r="S35" s="123">
        <f>AVERAGE(S11:S34)</f>
        <v>123.967</v>
      </c>
      <c r="T35" s="123">
        <f>SUM(T11:T34)</f>
        <v>123.96700000000003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27860</v>
      </c>
      <c r="AH35" s="66">
        <f>SUM(AH11:AH34)</f>
        <v>27860</v>
      </c>
      <c r="AI35" s="67">
        <f>$AH$35/$T35</f>
        <v>224.73722845596001</v>
      </c>
      <c r="AJ35" s="92"/>
      <c r="AK35" s="93"/>
      <c r="AL35" s="93"/>
      <c r="AM35" s="93"/>
      <c r="AN35" s="94"/>
      <c r="AO35" s="68"/>
      <c r="AP35" s="69">
        <f>AP34-AP10</f>
        <v>8023</v>
      </c>
      <c r="AQ35" s="70">
        <f>SUM(AQ11:AQ34)</f>
        <v>8023</v>
      </c>
      <c r="AR35" s="145">
        <f>SUM(AR11:AR34)</f>
        <v>5.6999999999999993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0"/>
    </row>
    <row r="38" spans="2:51" x14ac:dyDescent="0.25">
      <c r="B38" s="81" t="s">
        <v>128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0"/>
    </row>
    <row r="39" spans="2:51" x14ac:dyDescent="0.25">
      <c r="B39" s="115" t="s">
        <v>210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0"/>
    </row>
    <row r="40" spans="2:51" x14ac:dyDescent="0.25">
      <c r="B40" s="80" t="s">
        <v>193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155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15" t="s">
        <v>140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15" t="s">
        <v>141</v>
      </c>
      <c r="C43" s="109"/>
      <c r="D43" s="109"/>
      <c r="E43" s="109"/>
      <c r="F43" s="109"/>
      <c r="G43" s="109"/>
      <c r="H43" s="109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84" t="s">
        <v>167</v>
      </c>
      <c r="C44" s="109"/>
      <c r="D44" s="109"/>
      <c r="E44" s="109"/>
      <c r="F44" s="109"/>
      <c r="G44" s="109"/>
      <c r="H44" s="109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82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84" t="s">
        <v>202</v>
      </c>
      <c r="C45" s="109"/>
      <c r="D45" s="109"/>
      <c r="E45" s="109"/>
      <c r="F45" s="109"/>
      <c r="G45" s="109"/>
      <c r="H45" s="115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82"/>
      <c r="T45" s="82"/>
      <c r="U45" s="82"/>
      <c r="V45" s="82"/>
      <c r="W45" s="105"/>
      <c r="X45" s="105"/>
      <c r="Y45" s="105"/>
      <c r="Z45" s="105"/>
      <c r="AA45" s="105"/>
      <c r="AB45" s="105"/>
      <c r="AC45" s="105"/>
      <c r="AD45" s="105"/>
      <c r="AE45" s="105"/>
      <c r="AM45" s="19"/>
      <c r="AN45" s="102"/>
      <c r="AO45" s="102"/>
      <c r="AP45" s="102"/>
      <c r="AQ45" s="102"/>
      <c r="AR45" s="105"/>
      <c r="AV45" s="136"/>
      <c r="AW45" s="136"/>
      <c r="AY45" s="100"/>
    </row>
    <row r="46" spans="2:51" x14ac:dyDescent="0.25">
      <c r="B46" s="115" t="s">
        <v>203</v>
      </c>
      <c r="C46" s="114"/>
      <c r="D46" s="114"/>
      <c r="E46" s="114"/>
      <c r="F46" s="109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3"/>
      <c r="R46" s="82"/>
      <c r="S46" s="82"/>
      <c r="T46" s="82"/>
      <c r="U46" s="105"/>
      <c r="V46" s="105"/>
      <c r="W46" s="105"/>
      <c r="X46" s="105"/>
      <c r="Y46" s="105"/>
      <c r="Z46" s="105"/>
      <c r="AA46" s="105"/>
      <c r="AB46" s="105"/>
      <c r="AC46" s="105"/>
      <c r="AK46" s="19"/>
      <c r="AL46" s="102"/>
      <c r="AM46" s="102"/>
      <c r="AN46" s="102"/>
      <c r="AO46" s="102"/>
      <c r="AP46" s="105"/>
      <c r="AQ46" s="11"/>
      <c r="AR46" s="102"/>
      <c r="AS46" s="102"/>
      <c r="AT46" s="136"/>
      <c r="AU46" s="136"/>
      <c r="AW46" s="100"/>
      <c r="AX46" s="100"/>
      <c r="AY46" s="100"/>
    </row>
    <row r="47" spans="2:51" x14ac:dyDescent="0.25">
      <c r="B47" s="115" t="s">
        <v>145</v>
      </c>
      <c r="C47" s="114"/>
      <c r="D47" s="114"/>
      <c r="E47" s="114"/>
      <c r="F47" s="114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3"/>
      <c r="R47" s="82"/>
      <c r="S47" s="82"/>
      <c r="T47" s="82"/>
      <c r="U47" s="105"/>
      <c r="V47" s="105"/>
      <c r="W47" s="105"/>
      <c r="X47" s="105"/>
      <c r="Y47" s="105"/>
      <c r="Z47" s="105"/>
      <c r="AA47" s="105"/>
      <c r="AB47" s="105"/>
      <c r="AC47" s="105"/>
      <c r="AK47" s="19"/>
      <c r="AL47" s="102"/>
      <c r="AM47" s="102"/>
      <c r="AN47" s="102"/>
      <c r="AO47" s="102"/>
      <c r="AP47" s="105"/>
      <c r="AQ47" s="11"/>
      <c r="AR47" s="102"/>
      <c r="AS47" s="102"/>
      <c r="AT47" s="136"/>
      <c r="AU47" s="136"/>
      <c r="AW47" s="100"/>
      <c r="AX47" s="100"/>
      <c r="AY47" s="100"/>
    </row>
    <row r="48" spans="2:51" x14ac:dyDescent="0.25">
      <c r="B48" s="115" t="s">
        <v>142</v>
      </c>
      <c r="C48" s="109"/>
      <c r="D48" s="114"/>
      <c r="E48" s="114"/>
      <c r="F48" s="114"/>
      <c r="G48" s="109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3"/>
      <c r="S48" s="82"/>
      <c r="T48" s="82"/>
      <c r="U48" s="82"/>
      <c r="V48" s="105"/>
      <c r="W48" s="105"/>
      <c r="X48" s="105"/>
      <c r="Y48" s="105"/>
      <c r="Z48" s="105"/>
      <c r="AA48" s="105"/>
      <c r="AB48" s="105"/>
      <c r="AC48" s="105"/>
      <c r="AD48" s="105"/>
      <c r="AL48" s="19"/>
      <c r="AM48" s="102"/>
      <c r="AN48" s="102"/>
      <c r="AO48" s="102"/>
      <c r="AP48" s="102"/>
      <c r="AQ48" s="105"/>
      <c r="AR48" s="11"/>
      <c r="AS48" s="102"/>
      <c r="AU48" s="136"/>
      <c r="AV48" s="136"/>
      <c r="AX48" s="100"/>
      <c r="AY48" s="100"/>
    </row>
    <row r="49" spans="2:51" x14ac:dyDescent="0.25">
      <c r="B49" s="115" t="s">
        <v>143</v>
      </c>
      <c r="C49" s="114"/>
      <c r="D49" s="114"/>
      <c r="E49" s="114"/>
      <c r="F49" s="114"/>
      <c r="G49" s="114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77"/>
      <c r="S49" s="112"/>
      <c r="T49" s="112"/>
      <c r="U49" s="112"/>
      <c r="V49" s="105"/>
      <c r="W49" s="105"/>
      <c r="X49" s="105"/>
      <c r="Y49" s="105"/>
      <c r="Z49" s="105"/>
      <c r="AA49" s="105"/>
      <c r="AB49" s="105"/>
      <c r="AC49" s="105"/>
      <c r="AD49" s="105"/>
      <c r="AL49" s="106"/>
      <c r="AM49" s="106"/>
      <c r="AN49" s="106"/>
      <c r="AO49" s="106"/>
      <c r="AP49" s="106"/>
      <c r="AQ49" s="106"/>
      <c r="AR49" s="107"/>
      <c r="AS49" s="102"/>
      <c r="AU49" s="104"/>
      <c r="AV49" s="100"/>
      <c r="AW49" s="100"/>
      <c r="AX49" s="100"/>
      <c r="AY49" s="100"/>
    </row>
    <row r="50" spans="2:51" x14ac:dyDescent="0.25">
      <c r="B50" s="84" t="s">
        <v>204</v>
      </c>
      <c r="C50" s="109"/>
      <c r="D50" s="109"/>
      <c r="E50" s="109"/>
      <c r="F50" s="109"/>
      <c r="G50" s="109"/>
      <c r="H50" s="124"/>
      <c r="I50" s="110"/>
      <c r="J50" s="110"/>
      <c r="K50" s="110"/>
      <c r="L50" s="110"/>
      <c r="M50" s="110"/>
      <c r="N50" s="110"/>
      <c r="O50" s="110"/>
      <c r="P50" s="110"/>
      <c r="Q50" s="110"/>
      <c r="R50" s="113"/>
      <c r="S50" s="112"/>
      <c r="T50" s="112"/>
      <c r="U50" s="112"/>
      <c r="V50" s="105"/>
      <c r="W50" s="105"/>
      <c r="X50" s="105"/>
      <c r="Y50" s="105"/>
      <c r="Z50" s="105"/>
      <c r="AA50" s="105"/>
      <c r="AB50" s="105"/>
      <c r="AC50" s="105"/>
      <c r="AD50" s="105"/>
      <c r="AL50" s="106"/>
      <c r="AM50" s="106"/>
      <c r="AN50" s="106"/>
      <c r="AO50" s="106"/>
      <c r="AP50" s="106"/>
      <c r="AQ50" s="106"/>
      <c r="AR50" s="107"/>
      <c r="AS50" s="102"/>
      <c r="AU50" s="104"/>
      <c r="AV50" s="100"/>
      <c r="AW50" s="100"/>
      <c r="AX50" s="100"/>
      <c r="AY50" s="100"/>
    </row>
    <row r="51" spans="2:51" x14ac:dyDescent="0.25">
      <c r="B51" s="111" t="s">
        <v>148</v>
      </c>
      <c r="C51" s="109"/>
      <c r="D51" s="109"/>
      <c r="E51" s="109"/>
      <c r="F51" s="109"/>
      <c r="G51" s="109"/>
      <c r="H51" s="124"/>
      <c r="I51" s="110"/>
      <c r="J51" s="110"/>
      <c r="K51" s="110"/>
      <c r="L51" s="110"/>
      <c r="M51" s="110"/>
      <c r="N51" s="110"/>
      <c r="O51" s="110"/>
      <c r="P51" s="110"/>
      <c r="Q51" s="110"/>
      <c r="R51" s="113"/>
      <c r="S51" s="113"/>
      <c r="T51" s="112"/>
      <c r="U51" s="112"/>
      <c r="V51" s="105"/>
      <c r="W51" s="105"/>
      <c r="X51" s="105"/>
      <c r="Y51" s="105"/>
      <c r="Z51" s="105"/>
      <c r="AA51" s="105"/>
      <c r="AB51" s="105"/>
      <c r="AC51" s="105"/>
      <c r="AD51" s="105"/>
      <c r="AL51" s="106"/>
      <c r="AM51" s="106"/>
      <c r="AN51" s="106"/>
      <c r="AO51" s="106"/>
      <c r="AP51" s="106"/>
      <c r="AQ51" s="106"/>
      <c r="AR51" s="107"/>
      <c r="AS51" s="102"/>
      <c r="AU51" s="104"/>
      <c r="AV51" s="100"/>
      <c r="AW51" s="100"/>
      <c r="AX51" s="100"/>
      <c r="AY51" s="100"/>
    </row>
    <row r="52" spans="2:51" x14ac:dyDescent="0.25">
      <c r="B52" s="115" t="s">
        <v>218</v>
      </c>
      <c r="C52" s="109"/>
      <c r="D52" s="109"/>
      <c r="E52" s="109"/>
      <c r="F52" s="109"/>
      <c r="G52" s="109"/>
      <c r="H52" s="124"/>
      <c r="I52" s="110"/>
      <c r="J52" s="110"/>
      <c r="K52" s="110"/>
      <c r="L52" s="110"/>
      <c r="M52" s="110"/>
      <c r="N52" s="110"/>
      <c r="O52" s="110"/>
      <c r="P52" s="110"/>
      <c r="Q52" s="110"/>
      <c r="R52" s="113"/>
      <c r="S52" s="113"/>
      <c r="T52" s="112"/>
      <c r="U52" s="112"/>
      <c r="V52" s="105"/>
      <c r="W52" s="105"/>
      <c r="X52" s="105"/>
      <c r="Y52" s="105"/>
      <c r="Z52" s="105"/>
      <c r="AA52" s="105"/>
      <c r="AB52" s="105"/>
      <c r="AC52" s="105"/>
      <c r="AD52" s="105"/>
      <c r="AL52" s="106"/>
      <c r="AM52" s="106"/>
      <c r="AN52" s="106"/>
      <c r="AO52" s="106"/>
      <c r="AP52" s="106"/>
      <c r="AQ52" s="106"/>
      <c r="AR52" s="107"/>
      <c r="AS52" s="102"/>
      <c r="AU52" s="104"/>
      <c r="AV52" s="100"/>
      <c r="AW52" s="100"/>
      <c r="AX52" s="100"/>
      <c r="AY52" s="100"/>
    </row>
    <row r="53" spans="2:51" x14ac:dyDescent="0.25">
      <c r="B53" s="84" t="s">
        <v>192</v>
      </c>
      <c r="C53" s="109"/>
      <c r="D53" s="109"/>
      <c r="E53" s="109"/>
      <c r="F53" s="109"/>
      <c r="G53" s="109"/>
      <c r="H53" s="124"/>
      <c r="I53" s="110"/>
      <c r="J53" s="110"/>
      <c r="K53" s="110"/>
      <c r="L53" s="110"/>
      <c r="M53" s="110"/>
      <c r="N53" s="110"/>
      <c r="O53" s="110"/>
      <c r="P53" s="110"/>
      <c r="Q53" s="110"/>
      <c r="R53" s="113"/>
      <c r="S53" s="113"/>
      <c r="T53" s="112"/>
      <c r="U53" s="112"/>
      <c r="V53" s="105"/>
      <c r="W53" s="105"/>
      <c r="X53" s="105"/>
      <c r="Y53" s="105"/>
      <c r="Z53" s="105"/>
      <c r="AA53" s="105"/>
      <c r="AB53" s="105"/>
      <c r="AC53" s="105"/>
      <c r="AD53" s="105"/>
      <c r="AL53" s="106"/>
      <c r="AM53" s="106"/>
      <c r="AN53" s="106"/>
      <c r="AO53" s="106"/>
      <c r="AP53" s="106"/>
      <c r="AQ53" s="106"/>
      <c r="AR53" s="107"/>
      <c r="AS53" s="102"/>
      <c r="AU53" s="104"/>
      <c r="AV53" s="100"/>
      <c r="AW53" s="100"/>
      <c r="AX53" s="100"/>
      <c r="AY53" s="100"/>
    </row>
    <row r="54" spans="2:51" x14ac:dyDescent="0.25">
      <c r="B54" s="84"/>
      <c r="C54" s="109"/>
      <c r="D54" s="109"/>
      <c r="E54" s="109"/>
      <c r="F54" s="109"/>
      <c r="G54" s="109"/>
      <c r="H54" s="124"/>
      <c r="I54" s="110"/>
      <c r="J54" s="110"/>
      <c r="K54" s="110"/>
      <c r="L54" s="110"/>
      <c r="M54" s="110"/>
      <c r="N54" s="110"/>
      <c r="O54" s="110"/>
      <c r="P54" s="110"/>
      <c r="Q54" s="110"/>
      <c r="R54" s="113"/>
      <c r="S54" s="113"/>
      <c r="T54" s="112"/>
      <c r="U54" s="112"/>
      <c r="V54" s="105"/>
      <c r="W54" s="105"/>
      <c r="X54" s="105"/>
      <c r="Y54" s="105"/>
      <c r="Z54" s="105"/>
      <c r="AA54" s="105"/>
      <c r="AB54" s="105"/>
      <c r="AC54" s="105"/>
      <c r="AD54" s="105"/>
      <c r="AL54" s="106"/>
      <c r="AM54" s="106"/>
      <c r="AN54" s="106"/>
      <c r="AO54" s="106"/>
      <c r="AP54" s="106"/>
      <c r="AQ54" s="106"/>
      <c r="AR54" s="107"/>
      <c r="AS54" s="102"/>
      <c r="AU54" s="104"/>
      <c r="AV54" s="100"/>
      <c r="AW54" s="100"/>
      <c r="AX54" s="100"/>
      <c r="AY54" s="100"/>
    </row>
    <row r="55" spans="2:51" x14ac:dyDescent="0.25">
      <c r="B55" s="84"/>
      <c r="C55" s="109"/>
      <c r="D55" s="109"/>
      <c r="E55" s="109"/>
      <c r="F55" s="109"/>
      <c r="G55" s="109"/>
      <c r="H55" s="124"/>
      <c r="I55" s="110"/>
      <c r="J55" s="110"/>
      <c r="K55" s="110"/>
      <c r="L55" s="110"/>
      <c r="M55" s="110"/>
      <c r="N55" s="110"/>
      <c r="O55" s="110"/>
      <c r="P55" s="110"/>
      <c r="Q55" s="110"/>
      <c r="R55" s="113"/>
      <c r="S55" s="113"/>
      <c r="T55" s="112"/>
      <c r="U55" s="112"/>
      <c r="V55" s="105"/>
      <c r="W55" s="105"/>
      <c r="X55" s="105"/>
      <c r="Y55" s="105"/>
      <c r="Z55" s="105"/>
      <c r="AA55" s="105"/>
      <c r="AB55" s="105"/>
      <c r="AC55" s="105"/>
      <c r="AD55" s="105"/>
      <c r="AL55" s="106"/>
      <c r="AM55" s="106"/>
      <c r="AN55" s="106"/>
      <c r="AO55" s="106"/>
      <c r="AP55" s="106"/>
      <c r="AQ55" s="106"/>
      <c r="AR55" s="107"/>
      <c r="AS55" s="102"/>
      <c r="AU55" s="104"/>
      <c r="AV55" s="100"/>
      <c r="AW55" s="100"/>
      <c r="AX55" s="100"/>
      <c r="AY55" s="100"/>
    </row>
    <row r="56" spans="2:51" x14ac:dyDescent="0.25">
      <c r="C56" s="114"/>
      <c r="D56" s="114"/>
      <c r="E56" s="114"/>
      <c r="F56" s="114"/>
      <c r="G56" s="114"/>
      <c r="H56" s="147"/>
      <c r="I56" s="148"/>
      <c r="J56" s="148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B57" s="84"/>
      <c r="C57" s="147"/>
      <c r="D57" s="147"/>
      <c r="E57" s="146"/>
      <c r="F57" s="146"/>
      <c r="G57" s="146"/>
      <c r="H57" s="147"/>
      <c r="I57" s="148"/>
      <c r="J57" s="148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84"/>
      <c r="C58" s="147"/>
      <c r="D58" s="147"/>
      <c r="E58" s="146"/>
      <c r="F58" s="146"/>
      <c r="G58" s="146"/>
      <c r="H58" s="147"/>
      <c r="I58" s="148"/>
      <c r="J58" s="148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84"/>
      <c r="C59" s="147"/>
      <c r="D59" s="147"/>
      <c r="E59" s="146"/>
      <c r="F59" s="146"/>
      <c r="G59" s="146"/>
      <c r="H59" s="147"/>
      <c r="I59" s="148"/>
      <c r="J59" s="148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84"/>
      <c r="C60" s="147"/>
      <c r="D60" s="147"/>
      <c r="E60" s="146"/>
      <c r="F60" s="146"/>
      <c r="G60" s="146"/>
      <c r="H60" s="147"/>
      <c r="I60" s="148"/>
      <c r="J60" s="148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88"/>
      <c r="C61" s="147"/>
      <c r="D61" s="147"/>
      <c r="E61" s="146"/>
      <c r="F61" s="146"/>
      <c r="G61" s="146"/>
      <c r="H61" s="147"/>
      <c r="I61" s="148"/>
      <c r="J61" s="148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108"/>
      <c r="C62" s="147"/>
      <c r="D62" s="147"/>
      <c r="E62" s="146"/>
      <c r="F62" s="146"/>
      <c r="G62" s="146"/>
      <c r="H62" s="147"/>
      <c r="I62" s="148"/>
      <c r="J62" s="148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88"/>
      <c r="C63" s="109"/>
      <c r="D63" s="109"/>
      <c r="E63" s="109"/>
      <c r="F63" s="109"/>
      <c r="G63" s="109"/>
      <c r="H63" s="109"/>
      <c r="I63" s="124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88"/>
      <c r="C64" s="109"/>
      <c r="D64" s="109"/>
      <c r="E64" s="109"/>
      <c r="F64" s="109"/>
      <c r="G64" s="109"/>
      <c r="H64" s="109"/>
      <c r="I64" s="124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88"/>
      <c r="C65" s="109"/>
      <c r="D65" s="109"/>
      <c r="E65" s="114"/>
      <c r="F65" s="114"/>
      <c r="G65" s="114"/>
      <c r="H65" s="109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4"/>
      <c r="C66" s="109"/>
      <c r="D66" s="109"/>
      <c r="E66" s="114"/>
      <c r="F66" s="114"/>
      <c r="G66" s="114"/>
      <c r="H66" s="109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88"/>
      <c r="C67" s="109"/>
      <c r="D67" s="109"/>
      <c r="E67" s="114"/>
      <c r="F67" s="114"/>
      <c r="G67" s="114"/>
      <c r="H67" s="109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8"/>
      <c r="C68" s="109"/>
      <c r="D68" s="109"/>
      <c r="E68" s="114"/>
      <c r="F68" s="114"/>
      <c r="G68" s="114"/>
      <c r="H68" s="109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3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115"/>
      <c r="C69" s="109"/>
      <c r="D69" s="109"/>
      <c r="E69" s="114"/>
      <c r="F69" s="114"/>
      <c r="G69" s="114"/>
      <c r="H69" s="109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3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84"/>
      <c r="C70" s="111"/>
      <c r="D70" s="109"/>
      <c r="E70" s="87"/>
      <c r="F70" s="109"/>
      <c r="G70" s="109"/>
      <c r="H70" s="109"/>
      <c r="I70" s="109"/>
      <c r="J70" s="110"/>
      <c r="K70" s="110"/>
      <c r="L70" s="110"/>
      <c r="M70" s="110"/>
      <c r="N70" s="110"/>
      <c r="O70" s="110"/>
      <c r="P70" s="110"/>
      <c r="Q70" s="110"/>
      <c r="R70" s="110"/>
      <c r="S70" s="113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8"/>
      <c r="C71" s="109"/>
      <c r="D71" s="109"/>
      <c r="E71" s="109"/>
      <c r="F71" s="109"/>
      <c r="G71" s="109"/>
      <c r="H71" s="109"/>
      <c r="I71" s="124"/>
      <c r="J71" s="110"/>
      <c r="K71" s="110"/>
      <c r="L71" s="110"/>
      <c r="M71" s="110"/>
      <c r="N71" s="110"/>
      <c r="O71" s="110"/>
      <c r="P71" s="110"/>
      <c r="Q71" s="110"/>
      <c r="R71" s="110"/>
      <c r="S71" s="113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09"/>
      <c r="D72" s="109"/>
      <c r="E72" s="109"/>
      <c r="F72" s="109"/>
      <c r="G72" s="109"/>
      <c r="H72" s="109"/>
      <c r="I72" s="124"/>
      <c r="J72" s="110"/>
      <c r="K72" s="110"/>
      <c r="L72" s="110"/>
      <c r="M72" s="110"/>
      <c r="N72" s="110"/>
      <c r="O72" s="110"/>
      <c r="P72" s="110"/>
      <c r="Q72" s="110"/>
      <c r="R72" s="110"/>
      <c r="S72" s="113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11"/>
      <c r="D73" s="109"/>
      <c r="E73" s="109"/>
      <c r="F73" s="109"/>
      <c r="G73" s="109"/>
      <c r="H73" s="109"/>
      <c r="I73" s="109"/>
      <c r="J73" s="110"/>
      <c r="K73" s="110"/>
      <c r="L73" s="110"/>
      <c r="M73" s="110"/>
      <c r="N73" s="110"/>
      <c r="O73" s="110"/>
      <c r="P73" s="110"/>
      <c r="Q73" s="110"/>
      <c r="R73" s="110"/>
      <c r="S73" s="113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11"/>
      <c r="D74" s="109"/>
      <c r="E74" s="87"/>
      <c r="F74" s="109"/>
      <c r="G74" s="109"/>
      <c r="H74" s="109"/>
      <c r="I74" s="109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09"/>
      <c r="D75" s="109"/>
      <c r="E75" s="109"/>
      <c r="F75" s="109"/>
      <c r="G75" s="87"/>
      <c r="H75" s="87"/>
      <c r="I75" s="124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2"/>
      <c r="U75" s="112"/>
      <c r="V75" s="112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09"/>
      <c r="D76" s="109"/>
      <c r="E76" s="109"/>
      <c r="F76" s="109"/>
      <c r="G76" s="87"/>
      <c r="H76" s="87"/>
      <c r="I76" s="116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2"/>
      <c r="U76" s="112"/>
      <c r="V76" s="112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15"/>
      <c r="D77" s="109"/>
      <c r="E77" s="87"/>
      <c r="F77" s="109"/>
      <c r="G77" s="109"/>
      <c r="H77" s="109"/>
      <c r="I77" s="109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2"/>
      <c r="U77" s="112"/>
      <c r="V77" s="112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11"/>
      <c r="D78" s="109"/>
      <c r="E78" s="109"/>
      <c r="F78" s="109"/>
      <c r="G78" s="109"/>
      <c r="H78" s="109"/>
      <c r="I78" s="109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2"/>
      <c r="U78" s="112"/>
      <c r="V78" s="112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11"/>
      <c r="D79" s="109"/>
      <c r="E79" s="87"/>
      <c r="F79" s="109"/>
      <c r="G79" s="109"/>
      <c r="H79" s="109"/>
      <c r="I79" s="109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2"/>
      <c r="U79" s="112"/>
      <c r="V79" s="112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09"/>
      <c r="D80" s="109"/>
      <c r="E80" s="109"/>
      <c r="F80" s="109"/>
      <c r="G80" s="87"/>
      <c r="H80" s="87"/>
      <c r="I80" s="124"/>
      <c r="J80" s="110"/>
      <c r="K80" s="110"/>
      <c r="L80" s="110"/>
      <c r="M80" s="110"/>
      <c r="N80" s="110"/>
      <c r="O80" s="110"/>
      <c r="P80" s="110"/>
      <c r="Q80" s="110"/>
      <c r="R80" s="110"/>
      <c r="S80" s="113"/>
      <c r="T80" s="112"/>
      <c r="U80" s="112"/>
      <c r="V80" s="112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2:51" x14ac:dyDescent="0.25">
      <c r="B81" s="88"/>
      <c r="C81" s="109"/>
      <c r="D81" s="109"/>
      <c r="E81" s="109"/>
      <c r="F81" s="109"/>
      <c r="G81" s="87"/>
      <c r="H81" s="87"/>
      <c r="I81" s="116"/>
      <c r="J81" s="110"/>
      <c r="K81" s="110"/>
      <c r="L81" s="110"/>
      <c r="M81" s="110"/>
      <c r="N81" s="110"/>
      <c r="O81" s="110"/>
      <c r="P81" s="110"/>
      <c r="Q81" s="110"/>
      <c r="R81" s="110"/>
      <c r="S81" s="113"/>
      <c r="T81" s="113"/>
      <c r="U81" s="113"/>
      <c r="V81" s="113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2:51" x14ac:dyDescent="0.25">
      <c r="B82" s="88"/>
      <c r="C82" s="115"/>
      <c r="D82" s="109"/>
      <c r="E82" s="87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113"/>
      <c r="V82" s="113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2:51" x14ac:dyDescent="0.25">
      <c r="B83" s="88"/>
      <c r="C83" s="115"/>
      <c r="D83" s="109"/>
      <c r="E83" s="87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2:51" x14ac:dyDescent="0.25">
      <c r="B84" s="88"/>
      <c r="C84" s="115"/>
      <c r="D84" s="109"/>
      <c r="E84" s="87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10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2:51" x14ac:dyDescent="0.25">
      <c r="B85" s="88"/>
      <c r="C85" s="111"/>
      <c r="D85" s="109"/>
      <c r="E85" s="87"/>
      <c r="F85" s="109"/>
      <c r="G85" s="109"/>
      <c r="H85" s="109"/>
      <c r="I85" s="109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3"/>
      <c r="U85" s="77"/>
      <c r="V85" s="77"/>
      <c r="W85" s="105"/>
      <c r="X85" s="105"/>
      <c r="Y85" s="105"/>
      <c r="Z85" s="105"/>
      <c r="AA85" s="105"/>
      <c r="AB85" s="105"/>
      <c r="AC85" s="105"/>
      <c r="AD85" s="105"/>
      <c r="AE85" s="105"/>
      <c r="AM85" s="106"/>
      <c r="AN85" s="106"/>
      <c r="AO85" s="106"/>
      <c r="AP85" s="106"/>
      <c r="AQ85" s="106"/>
      <c r="AR85" s="106"/>
      <c r="AS85" s="107"/>
      <c r="AV85" s="104"/>
      <c r="AW85" s="100"/>
      <c r="AX85" s="100"/>
      <c r="AY85" s="100"/>
    </row>
    <row r="86" spans="2:51" x14ac:dyDescent="0.25">
      <c r="B86" s="88"/>
      <c r="C86" s="111"/>
      <c r="D86" s="109"/>
      <c r="E86" s="109"/>
      <c r="F86" s="109"/>
      <c r="G86" s="109"/>
      <c r="H86" s="109"/>
      <c r="I86" s="109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3"/>
      <c r="U86" s="77"/>
      <c r="V86" s="77"/>
      <c r="W86" s="105"/>
      <c r="X86" s="105"/>
      <c r="Y86" s="105"/>
      <c r="Z86" s="105"/>
      <c r="AA86" s="105"/>
      <c r="AB86" s="105"/>
      <c r="AC86" s="105"/>
      <c r="AD86" s="105"/>
      <c r="AE86" s="105"/>
      <c r="AM86" s="106"/>
      <c r="AN86" s="106"/>
      <c r="AO86" s="106"/>
      <c r="AP86" s="106"/>
      <c r="AQ86" s="106"/>
      <c r="AR86" s="106"/>
      <c r="AS86" s="107"/>
      <c r="AV86" s="104"/>
      <c r="AW86" s="100"/>
      <c r="AX86" s="100"/>
      <c r="AY86" s="100"/>
    </row>
    <row r="87" spans="2:51" x14ac:dyDescent="0.25">
      <c r="B87" s="88"/>
      <c r="C87" s="111"/>
      <c r="D87" s="109"/>
      <c r="E87" s="109"/>
      <c r="F87" s="109"/>
      <c r="G87" s="109"/>
      <c r="H87" s="109"/>
      <c r="I87" s="109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3"/>
      <c r="U87" s="77"/>
      <c r="V87" s="77"/>
      <c r="W87" s="105"/>
      <c r="X87" s="105"/>
      <c r="Y87" s="105"/>
      <c r="Z87" s="105"/>
      <c r="AA87" s="105"/>
      <c r="AB87" s="105"/>
      <c r="AC87" s="105"/>
      <c r="AD87" s="105"/>
      <c r="AE87" s="105"/>
      <c r="AM87" s="106"/>
      <c r="AN87" s="106"/>
      <c r="AO87" s="106"/>
      <c r="AP87" s="106"/>
      <c r="AQ87" s="106"/>
      <c r="AR87" s="106"/>
      <c r="AS87" s="107"/>
      <c r="AV87" s="104"/>
      <c r="AW87" s="100"/>
      <c r="AX87" s="100"/>
      <c r="AY87" s="100"/>
    </row>
    <row r="88" spans="2:51" x14ac:dyDescent="0.25">
      <c r="B88" s="125"/>
      <c r="C88" s="111"/>
      <c r="D88" s="109"/>
      <c r="E88" s="87"/>
      <c r="F88" s="109"/>
      <c r="G88" s="109"/>
      <c r="H88" s="109"/>
      <c r="I88" s="109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3"/>
      <c r="U88" s="77"/>
      <c r="V88" s="77"/>
      <c r="W88" s="105"/>
      <c r="X88" s="105"/>
      <c r="Y88" s="105"/>
      <c r="Z88" s="10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2:51" x14ac:dyDescent="0.25">
      <c r="B89" s="125"/>
      <c r="C89" s="111"/>
      <c r="D89" s="109"/>
      <c r="E89" s="109"/>
      <c r="F89" s="109"/>
      <c r="G89" s="109"/>
      <c r="H89" s="109"/>
      <c r="I89" s="109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3"/>
      <c r="U89" s="77"/>
      <c r="V89" s="77"/>
      <c r="W89" s="105"/>
      <c r="X89" s="105"/>
      <c r="Y89" s="105"/>
      <c r="Z89" s="105"/>
      <c r="AA89" s="105"/>
      <c r="AB89" s="105"/>
      <c r="AC89" s="105"/>
      <c r="AD89" s="105"/>
      <c r="AE89" s="105"/>
      <c r="AM89" s="106"/>
      <c r="AN89" s="106"/>
      <c r="AO89" s="106"/>
      <c r="AP89" s="106"/>
      <c r="AQ89" s="106"/>
      <c r="AR89" s="106"/>
      <c r="AS89" s="107"/>
      <c r="AV89" s="104"/>
      <c r="AW89" s="100"/>
      <c r="AX89" s="100"/>
      <c r="AY89" s="100"/>
    </row>
    <row r="90" spans="2:51" x14ac:dyDescent="0.25">
      <c r="B90" s="128"/>
      <c r="C90" s="108"/>
      <c r="D90" s="109"/>
      <c r="E90" s="109"/>
      <c r="F90" s="109"/>
      <c r="G90" s="109"/>
      <c r="H90" s="109"/>
      <c r="I90" s="109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3"/>
      <c r="U90" s="77"/>
      <c r="V90" s="77"/>
      <c r="W90" s="105"/>
      <c r="X90" s="105"/>
      <c r="Y90" s="105"/>
      <c r="Z90" s="85"/>
      <c r="AA90" s="105"/>
      <c r="AB90" s="105"/>
      <c r="AC90" s="105"/>
      <c r="AD90" s="105"/>
      <c r="AE90" s="105"/>
      <c r="AM90" s="106"/>
      <c r="AN90" s="106"/>
      <c r="AO90" s="106"/>
      <c r="AP90" s="106"/>
      <c r="AQ90" s="106"/>
      <c r="AR90" s="106"/>
      <c r="AS90" s="107"/>
      <c r="AV90" s="104"/>
      <c r="AW90" s="100"/>
      <c r="AX90" s="100"/>
      <c r="AY90" s="100"/>
    </row>
    <row r="91" spans="2:51" x14ac:dyDescent="0.25">
      <c r="B91" s="128"/>
      <c r="C91" s="108"/>
      <c r="D91" s="87"/>
      <c r="E91" s="109"/>
      <c r="F91" s="109"/>
      <c r="G91" s="109"/>
      <c r="H91" s="109"/>
      <c r="I91" s="87"/>
      <c r="J91" s="110"/>
      <c r="K91" s="110"/>
      <c r="L91" s="110"/>
      <c r="M91" s="110"/>
      <c r="N91" s="110"/>
      <c r="O91" s="110"/>
      <c r="P91" s="110"/>
      <c r="Q91" s="110"/>
      <c r="R91" s="110"/>
      <c r="S91" s="85"/>
      <c r="T91" s="85"/>
      <c r="U91" s="85"/>
      <c r="V91" s="85"/>
      <c r="W91" s="85"/>
      <c r="X91" s="85"/>
      <c r="Y91" s="85"/>
      <c r="Z91" s="78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104"/>
      <c r="AW91" s="100"/>
      <c r="AX91" s="100"/>
      <c r="AY91" s="100"/>
    </row>
    <row r="92" spans="2:51" x14ac:dyDescent="0.25">
      <c r="B92" s="128"/>
      <c r="C92" s="115"/>
      <c r="D92" s="87"/>
      <c r="E92" s="109"/>
      <c r="F92" s="109"/>
      <c r="G92" s="109"/>
      <c r="H92" s="109"/>
      <c r="I92" s="87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78"/>
      <c r="X92" s="78"/>
      <c r="Y92" s="78"/>
      <c r="Z92" s="105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104"/>
      <c r="AW92" s="100"/>
      <c r="AX92" s="100"/>
      <c r="AY92" s="100"/>
    </row>
    <row r="93" spans="2:51" x14ac:dyDescent="0.25">
      <c r="B93" s="128"/>
      <c r="C93" s="115"/>
      <c r="D93" s="109"/>
      <c r="E93" s="87"/>
      <c r="F93" s="109"/>
      <c r="G93" s="109"/>
      <c r="H93" s="109"/>
      <c r="I93" s="109"/>
      <c r="J93" s="85"/>
      <c r="K93" s="85"/>
      <c r="L93" s="85"/>
      <c r="M93" s="85"/>
      <c r="N93" s="85"/>
      <c r="O93" s="85"/>
      <c r="P93" s="85"/>
      <c r="Q93" s="85"/>
      <c r="R93" s="85"/>
      <c r="S93" s="110"/>
      <c r="T93" s="113"/>
      <c r="U93" s="77"/>
      <c r="V93" s="77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V93" s="104"/>
      <c r="AW93" s="100"/>
      <c r="AX93" s="100"/>
      <c r="AY93" s="100"/>
    </row>
    <row r="94" spans="2:51" x14ac:dyDescent="0.25">
      <c r="B94" s="78"/>
      <c r="C94" s="111"/>
      <c r="D94" s="109"/>
      <c r="E94" s="87"/>
      <c r="F94" s="87"/>
      <c r="G94" s="109"/>
      <c r="H94" s="109"/>
      <c r="I94" s="109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3"/>
      <c r="U94" s="77"/>
      <c r="V94" s="77"/>
      <c r="W94" s="105"/>
      <c r="X94" s="105"/>
      <c r="Y94" s="105"/>
      <c r="Z94" s="105"/>
      <c r="AA94" s="105"/>
      <c r="AB94" s="105"/>
      <c r="AC94" s="105"/>
      <c r="AD94" s="105"/>
      <c r="AE94" s="105"/>
      <c r="AM94" s="106"/>
      <c r="AN94" s="106"/>
      <c r="AO94" s="106"/>
      <c r="AP94" s="106"/>
      <c r="AQ94" s="106"/>
      <c r="AR94" s="106"/>
      <c r="AS94" s="107"/>
      <c r="AV94" s="104"/>
      <c r="AW94" s="100"/>
      <c r="AX94" s="100"/>
      <c r="AY94" s="100"/>
    </row>
    <row r="95" spans="2:51" x14ac:dyDescent="0.25">
      <c r="B95" s="78"/>
      <c r="C95" s="111"/>
      <c r="D95" s="109"/>
      <c r="E95" s="109"/>
      <c r="F95" s="87"/>
      <c r="G95" s="87"/>
      <c r="H95" s="87"/>
      <c r="I95" s="109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3"/>
      <c r="U95" s="77"/>
      <c r="V95" s="77"/>
      <c r="W95" s="105"/>
      <c r="X95" s="105"/>
      <c r="Y95" s="105"/>
      <c r="Z95" s="105"/>
      <c r="AA95" s="105"/>
      <c r="AB95" s="105"/>
      <c r="AC95" s="105"/>
      <c r="AD95" s="105"/>
      <c r="AE95" s="105"/>
      <c r="AM95" s="106"/>
      <c r="AN95" s="106"/>
      <c r="AO95" s="106"/>
      <c r="AP95" s="106"/>
      <c r="AQ95" s="106"/>
      <c r="AR95" s="106"/>
      <c r="AS95" s="107"/>
      <c r="AV95" s="104"/>
      <c r="AW95" s="100"/>
      <c r="AX95" s="100"/>
      <c r="AY95" s="130"/>
    </row>
    <row r="96" spans="2:51" x14ac:dyDescent="0.25">
      <c r="B96" s="128"/>
      <c r="C96" s="85"/>
      <c r="D96" s="109"/>
      <c r="E96" s="109"/>
      <c r="F96" s="109"/>
      <c r="G96" s="87"/>
      <c r="H96" s="87"/>
      <c r="I96" s="109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3"/>
      <c r="U96" s="77"/>
      <c r="V96" s="77"/>
      <c r="W96" s="105"/>
      <c r="X96" s="105"/>
      <c r="Y96" s="105"/>
      <c r="Z96" s="105"/>
      <c r="AA96" s="105"/>
      <c r="AB96" s="105"/>
      <c r="AC96" s="105"/>
      <c r="AD96" s="105"/>
      <c r="AE96" s="105"/>
      <c r="AM96" s="106"/>
      <c r="AN96" s="106"/>
      <c r="AO96" s="106"/>
      <c r="AP96" s="106"/>
      <c r="AQ96" s="106"/>
      <c r="AR96" s="106"/>
      <c r="AS96" s="107"/>
      <c r="AV96" s="104"/>
      <c r="AW96" s="100"/>
      <c r="AX96" s="100"/>
      <c r="AY96" s="100"/>
    </row>
    <row r="97" spans="1:51" x14ac:dyDescent="0.25">
      <c r="C97" s="115"/>
      <c r="D97" s="85"/>
      <c r="E97" s="109"/>
      <c r="F97" s="109"/>
      <c r="G97" s="109"/>
      <c r="H97" s="109"/>
      <c r="I97" s="85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3"/>
      <c r="U97" s="77"/>
      <c r="V97" s="77"/>
      <c r="W97" s="105"/>
      <c r="X97" s="105"/>
      <c r="Y97" s="105"/>
      <c r="Z97" s="105"/>
      <c r="AA97" s="105"/>
      <c r="AB97" s="105"/>
      <c r="AC97" s="105"/>
      <c r="AD97" s="105"/>
      <c r="AE97" s="105"/>
      <c r="AM97" s="106"/>
      <c r="AN97" s="106"/>
      <c r="AO97" s="106"/>
      <c r="AP97" s="106"/>
      <c r="AQ97" s="106"/>
      <c r="AR97" s="106"/>
      <c r="AS97" s="107"/>
      <c r="AV97" s="104"/>
      <c r="AW97" s="100"/>
      <c r="AX97" s="100"/>
      <c r="AY97" s="100"/>
    </row>
    <row r="98" spans="1:51" x14ac:dyDescent="0.25">
      <c r="C98" s="131"/>
      <c r="D98" s="78"/>
      <c r="E98" s="126"/>
      <c r="F98" s="126"/>
      <c r="G98" s="126"/>
      <c r="H98" s="126"/>
      <c r="I98" s="78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32"/>
      <c r="U98" s="133"/>
      <c r="V98" s="133"/>
      <c r="W98" s="105"/>
      <c r="X98" s="105"/>
      <c r="Y98" s="105"/>
      <c r="Z98" s="105"/>
      <c r="AA98" s="105"/>
      <c r="AB98" s="105"/>
      <c r="AC98" s="105"/>
      <c r="AD98" s="105"/>
      <c r="AE98" s="105"/>
      <c r="AM98" s="106"/>
      <c r="AN98" s="106"/>
      <c r="AO98" s="106"/>
      <c r="AP98" s="106"/>
      <c r="AQ98" s="106"/>
      <c r="AR98" s="106"/>
      <c r="AS98" s="107"/>
      <c r="AU98" s="100"/>
      <c r="AV98" s="104"/>
      <c r="AW98" s="100"/>
      <c r="AX98" s="100"/>
      <c r="AY98" s="100"/>
    </row>
    <row r="99" spans="1:51" s="130" customFormat="1" x14ac:dyDescent="0.25">
      <c r="B99" s="100"/>
      <c r="C99" s="134"/>
      <c r="D99" s="126"/>
      <c r="E99" s="78"/>
      <c r="F99" s="126"/>
      <c r="G99" s="126"/>
      <c r="H99" s="126"/>
      <c r="I99" s="126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32"/>
      <c r="U99" s="133"/>
      <c r="V99" s="133"/>
      <c r="W99" s="105"/>
      <c r="X99" s="105"/>
      <c r="Y99" s="105"/>
      <c r="Z99" s="105"/>
      <c r="AA99" s="105"/>
      <c r="AB99" s="105"/>
      <c r="AC99" s="105"/>
      <c r="AD99" s="105"/>
      <c r="AE99" s="105"/>
      <c r="AM99" s="106"/>
      <c r="AN99" s="106"/>
      <c r="AO99" s="106"/>
      <c r="AP99" s="106"/>
      <c r="AQ99" s="106"/>
      <c r="AR99" s="106"/>
      <c r="AS99" s="107"/>
      <c r="AT99" s="19"/>
      <c r="AV99" s="104"/>
      <c r="AY99" s="100"/>
    </row>
    <row r="100" spans="1:51" x14ac:dyDescent="0.25">
      <c r="A100" s="105"/>
      <c r="C100" s="129"/>
      <c r="D100" s="126"/>
      <c r="E100" s="78"/>
      <c r="F100" s="78"/>
      <c r="G100" s="126"/>
      <c r="H100" s="126"/>
      <c r="I100" s="106"/>
      <c r="J100" s="106"/>
      <c r="K100" s="106"/>
      <c r="L100" s="106"/>
      <c r="M100" s="106"/>
      <c r="N100" s="106"/>
      <c r="O100" s="107"/>
      <c r="P100" s="102"/>
      <c r="R100" s="104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C101" s="130"/>
      <c r="D101" s="130"/>
      <c r="E101" s="130"/>
      <c r="F101" s="130"/>
      <c r="G101" s="78"/>
      <c r="H101" s="78"/>
      <c r="I101" s="106"/>
      <c r="J101" s="106"/>
      <c r="K101" s="106"/>
      <c r="L101" s="106"/>
      <c r="M101" s="106"/>
      <c r="N101" s="106"/>
      <c r="O101" s="107"/>
      <c r="P101" s="102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A102" s="105"/>
      <c r="C102" s="130"/>
      <c r="D102" s="130"/>
      <c r="E102" s="130"/>
      <c r="F102" s="130"/>
      <c r="G102" s="78"/>
      <c r="H102" s="78"/>
      <c r="I102" s="106"/>
      <c r="J102" s="106"/>
      <c r="K102" s="106"/>
      <c r="L102" s="106"/>
      <c r="M102" s="106"/>
      <c r="N102" s="106"/>
      <c r="O102" s="107"/>
      <c r="P102" s="102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A103" s="105"/>
      <c r="C103" s="130"/>
      <c r="D103" s="130"/>
      <c r="E103" s="130"/>
      <c r="F103" s="130"/>
      <c r="G103" s="130"/>
      <c r="H103" s="130"/>
      <c r="I103" s="106"/>
      <c r="J103" s="106"/>
      <c r="K103" s="106"/>
      <c r="L103" s="106"/>
      <c r="M103" s="106"/>
      <c r="N103" s="106"/>
      <c r="O103" s="107"/>
      <c r="P103" s="102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A104" s="105"/>
      <c r="C104" s="130"/>
      <c r="D104" s="130"/>
      <c r="E104" s="130"/>
      <c r="F104" s="130"/>
      <c r="G104" s="130"/>
      <c r="H104" s="130"/>
      <c r="I104" s="106"/>
      <c r="J104" s="106"/>
      <c r="K104" s="106"/>
      <c r="L104" s="106"/>
      <c r="M104" s="106"/>
      <c r="N104" s="106"/>
      <c r="O104" s="107"/>
      <c r="P104" s="102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A105" s="105"/>
      <c r="C105" s="130"/>
      <c r="D105" s="130"/>
      <c r="E105" s="130"/>
      <c r="F105" s="130"/>
      <c r="G105" s="130"/>
      <c r="H105" s="130"/>
      <c r="I105" s="106"/>
      <c r="J105" s="106"/>
      <c r="K105" s="106"/>
      <c r="L105" s="106"/>
      <c r="M105" s="106"/>
      <c r="N105" s="106"/>
      <c r="O105" s="107"/>
      <c r="P105" s="102"/>
      <c r="R105" s="102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A106" s="105"/>
      <c r="C106" s="130"/>
      <c r="D106" s="130"/>
      <c r="E106" s="130"/>
      <c r="F106" s="130"/>
      <c r="G106" s="130"/>
      <c r="H106" s="130"/>
      <c r="I106" s="106"/>
      <c r="J106" s="106"/>
      <c r="K106" s="106"/>
      <c r="L106" s="106"/>
      <c r="M106" s="106"/>
      <c r="N106" s="106"/>
      <c r="O106" s="107"/>
      <c r="P106" s="102"/>
      <c r="R106" s="78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A107" s="105"/>
      <c r="I107" s="106"/>
      <c r="J107" s="106"/>
      <c r="K107" s="106"/>
      <c r="L107" s="106"/>
      <c r="M107" s="106"/>
      <c r="N107" s="106"/>
      <c r="O107" s="107"/>
      <c r="R107" s="102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R108" s="102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R109" s="102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R110" s="102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R111" s="102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07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07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07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07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07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07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Q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1"/>
      <c r="P126" s="102"/>
      <c r="Q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Q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Q128" s="102"/>
      <c r="R128" s="102"/>
      <c r="S128" s="102"/>
      <c r="AS128" s="100"/>
      <c r="AT128" s="100"/>
      <c r="AU128" s="100"/>
      <c r="AV128" s="100"/>
      <c r="AW128" s="100"/>
      <c r="AX128" s="100"/>
      <c r="AY128" s="100"/>
    </row>
    <row r="129" spans="15:51" x14ac:dyDescent="0.25">
      <c r="O129" s="11"/>
      <c r="P129" s="102"/>
      <c r="Q129" s="102"/>
      <c r="R129" s="102"/>
      <c r="S129" s="102"/>
      <c r="T129" s="102"/>
      <c r="AS129" s="100"/>
      <c r="AT129" s="100"/>
      <c r="AU129" s="100"/>
      <c r="AV129" s="100"/>
      <c r="AW129" s="100"/>
      <c r="AX129" s="100"/>
      <c r="AY129" s="100"/>
    </row>
    <row r="130" spans="15:51" x14ac:dyDescent="0.25">
      <c r="O130" s="11"/>
      <c r="P130" s="102"/>
      <c r="Q130" s="102"/>
      <c r="R130" s="102"/>
      <c r="S130" s="102"/>
      <c r="T130" s="102"/>
      <c r="AS130" s="100"/>
      <c r="AT130" s="100"/>
      <c r="AU130" s="100"/>
      <c r="AV130" s="100"/>
      <c r="AW130" s="100"/>
      <c r="AX130" s="100"/>
      <c r="AY130" s="100"/>
    </row>
    <row r="131" spans="15:51" x14ac:dyDescent="0.25">
      <c r="O131" s="11"/>
      <c r="P131" s="102"/>
      <c r="T131" s="102"/>
      <c r="AS131" s="100"/>
      <c r="AT131" s="100"/>
      <c r="AU131" s="100"/>
      <c r="AV131" s="100"/>
      <c r="AW131" s="100"/>
      <c r="AX131" s="100"/>
      <c r="AY131" s="100"/>
    </row>
    <row r="132" spans="15:51" x14ac:dyDescent="0.25">
      <c r="O132" s="102"/>
      <c r="Q132" s="102"/>
      <c r="R132" s="102"/>
      <c r="S132" s="102"/>
      <c r="AS132" s="100"/>
      <c r="AT132" s="100"/>
      <c r="AU132" s="100"/>
      <c r="AV132" s="100"/>
      <c r="AW132" s="100"/>
      <c r="AX132" s="100"/>
    </row>
    <row r="133" spans="15:51" x14ac:dyDescent="0.25">
      <c r="O133" s="11"/>
      <c r="P133" s="102"/>
      <c r="Q133" s="102"/>
      <c r="R133" s="102"/>
      <c r="S133" s="102"/>
      <c r="T133" s="102"/>
      <c r="AS133" s="100"/>
      <c r="AT133" s="100"/>
      <c r="AU133" s="100"/>
      <c r="AV133" s="100"/>
      <c r="AW133" s="100"/>
      <c r="AX133" s="100"/>
    </row>
    <row r="134" spans="15:51" x14ac:dyDescent="0.25">
      <c r="O134" s="11"/>
      <c r="P134" s="102"/>
      <c r="Q134" s="102"/>
      <c r="R134" s="102"/>
      <c r="S134" s="102"/>
      <c r="T134" s="102"/>
      <c r="U134" s="102"/>
      <c r="AS134" s="100"/>
      <c r="AT134" s="100"/>
      <c r="AU134" s="100"/>
      <c r="AV134" s="100"/>
      <c r="AW134" s="100"/>
      <c r="AX134" s="100"/>
    </row>
    <row r="135" spans="15:51" x14ac:dyDescent="0.25">
      <c r="O135" s="11"/>
      <c r="P135" s="102"/>
      <c r="T135" s="102"/>
      <c r="U135" s="102"/>
      <c r="AS135" s="100"/>
      <c r="AT135" s="100"/>
      <c r="AU135" s="100"/>
      <c r="AV135" s="100"/>
      <c r="AW135" s="100"/>
      <c r="AX135" s="100"/>
    </row>
    <row r="143" spans="15:51" x14ac:dyDescent="0.25">
      <c r="AY143" s="100"/>
    </row>
    <row r="147" spans="1:50" s="102" customFormat="1" x14ac:dyDescent="0.25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  <c r="AA147" s="100"/>
      <c r="AB147" s="100"/>
      <c r="AC147" s="100"/>
      <c r="AD147" s="100"/>
      <c r="AE147" s="100"/>
      <c r="AF147" s="100"/>
      <c r="AG147" s="100"/>
      <c r="AH147" s="100"/>
      <c r="AI147" s="100"/>
      <c r="AJ147" s="100"/>
      <c r="AK147" s="100"/>
      <c r="AL147" s="100"/>
      <c r="AM147" s="100"/>
      <c r="AN147" s="100"/>
      <c r="AO147" s="100"/>
      <c r="AP147" s="100"/>
      <c r="AQ147" s="100"/>
      <c r="AR147" s="100"/>
      <c r="AS147" s="100"/>
      <c r="AT147" s="100"/>
      <c r="AU147" s="100"/>
      <c r="AV147" s="100"/>
      <c r="AW147" s="100"/>
      <c r="AX147" s="100"/>
    </row>
  </sheetData>
  <protectedRanges>
    <protectedRange sqref="N91:R91 B96 S93:T99 B88:B93 S89:T90 N94:R99 T81:T88 T66:T72 T56:T64 S49:S55" name="Range2_12_5_1_1"/>
    <protectedRange sqref="L10 L6 D6 D8 AD8 AF8 O8:U8 AJ8:AR8 AF10 L24:N31 N32:N34 E11:E34 G11:G34 AC17:AF34 N10:N23 O11:P34 X11:AF16 R11:V34 Z17:AB20" name="Range1_16_3_1_1"/>
    <protectedRange sqref="I96 J94:M99 J91:M91 I99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100:H100 F99 E98" name="Range2_2_2_9_2_1_1"/>
    <protectedRange sqref="D96 D99:D100" name="Range2_1_1_1_1_1_9_2_1_1"/>
    <protectedRange sqref="AG11:AG34" name="Range1_18_1_1_1"/>
    <protectedRange sqref="C97 C99" name="Range2_4_1_1_1"/>
    <protectedRange sqref="AS16:AS34" name="Range1_1_1_1"/>
    <protectedRange sqref="P3:U4" name="Range1_16_1_1_1_1"/>
    <protectedRange sqref="C100 C98 C95" name="Range2_1_3_1_1"/>
    <protectedRange sqref="H11:H34" name="Range1_1_1_1_1_1_1"/>
    <protectedRange sqref="B94:B95 J92:R93 D97:D98 I97:I98 Z90:Z91 S91:Y92 AA91:AU92 E99:E100 G101:H102 F100" name="Range2_2_1_10_1_1_1_2"/>
    <protectedRange sqref="C96" name="Range2_2_1_10_2_1_1_1"/>
    <protectedRange sqref="N89:R90 G97:H97 D93 F96 E95" name="Range2_12_1_6_1_1"/>
    <protectedRange sqref="D88:D89 I93:I95 I89:M90 G98:H99 G91:H93 E96:E97 F97:F98 F90:F92 E89:E91" name="Range2_2_12_1_7_1_1"/>
    <protectedRange sqref="D94:D95" name="Range2_1_1_1_1_11_1_2_1_1"/>
    <protectedRange sqref="E92 G94:H94 F93" name="Range2_2_2_9_1_1_1_1"/>
    <protectedRange sqref="D90" name="Range2_1_1_1_1_1_9_1_1_1_1"/>
    <protectedRange sqref="C94 C89" name="Range2_1_1_2_1_1"/>
    <protectedRange sqref="C93" name="Range2_1_2_2_1_1"/>
    <protectedRange sqref="C92" name="Range2_3_2_1_1"/>
    <protectedRange sqref="F88:F89 E88 G90:H90" name="Range2_2_12_1_1_1_1_1"/>
    <protectedRange sqref="C88" name="Range2_1_4_2_1_1_1"/>
    <protectedRange sqref="C90:C91" name="Range2_5_1_1_1"/>
    <protectedRange sqref="E93:E94 F94:F95 G95:H96 I91:I92" name="Range2_2_1_1_1_1"/>
    <protectedRange sqref="D91:D92" name="Range2_1_1_1_1_1_1_1_1"/>
    <protectedRange sqref="AS11:AS15" name="Range1_4_1_1_1_1"/>
    <protectedRange sqref="J11:J15 J26:J34" name="Range1_1_2_1_10_1_1_1_1"/>
    <protectedRange sqref="R106" name="Range2_2_1_10_1_1_1_1_1"/>
    <protectedRange sqref="S38:S44" name="Range2_12_3_1_1_1_1"/>
    <protectedRange sqref="D38:H38 F39:G39 N38:R44" name="Range2_12_1_3_1_1_1_1"/>
    <protectedRange sqref="I38:M38 E39 H39:M39 E40:M44" name="Range2_2_12_1_6_1_1_1_1"/>
    <protectedRange sqref="D39:D44" name="Range2_1_1_1_1_11_1_1_1_1_1_1"/>
    <protectedRange sqref="C39:C44" name="Range2_1_2_1_1_1_1_1"/>
    <protectedRange sqref="C38" name="Range2_3_1_1_1_1_1"/>
    <protectedRange sqref="T78:T80" name="Range2_12_5_1_1_3"/>
    <protectedRange sqref="T74:T77" name="Range2_12_5_1_1_2_2"/>
    <protectedRange sqref="T73" name="Range2_12_5_1_1_2_1_1"/>
    <protectedRange sqref="S73" name="Range2_12_4_1_1_1_4_2_2_1_1"/>
    <protectedRange sqref="B85:B87" name="Range2_12_5_1_1_2"/>
    <protectedRange sqref="B84" name="Range2_12_5_1_1_2_1_4_1_1_1_2_1_1_1_1_1_1_1"/>
    <protectedRange sqref="F87 G89:H89" name="Range2_2_12_1_1_1_1_1_1"/>
    <protectedRange sqref="D87:E87" name="Range2_2_12_1_7_1_1_2_1"/>
    <protectedRange sqref="C87" name="Range2_1_1_2_1_1_1"/>
    <protectedRange sqref="B82:B83" name="Range2_12_5_1_1_2_1"/>
    <protectedRange sqref="B81" name="Range2_12_5_1_1_2_1_2_1"/>
    <protectedRange sqref="B80" name="Range2_12_5_1_1_2_1_2_2"/>
    <protectedRange sqref="S85:S88" name="Range2_12_5_1_1_5"/>
    <protectedRange sqref="N85:R88" name="Range2_12_1_6_1_1_1"/>
    <protectedRange sqref="J85:M88" name="Range2_2_12_1_7_1_1_2"/>
    <protectedRange sqref="S82:S84" name="Range2_12_2_1_1_1_2_1_1_1"/>
    <protectedRange sqref="Q83:R84" name="Range2_12_1_4_1_1_1_1_1_1_1_1_1_1_1_1_1_1_1"/>
    <protectedRange sqref="N83:P84" name="Range2_12_1_2_1_1_1_1_1_1_1_1_1_1_1_1_1_1_1_1"/>
    <protectedRange sqref="J83:M84" name="Range2_2_12_1_4_1_1_1_1_1_1_1_1_1_1_1_1_1_1_1_1"/>
    <protectedRange sqref="Q82:R82" name="Range2_12_1_6_1_1_1_2_3_1_1_3_1_1_1_1_1_1_1"/>
    <protectedRange sqref="N82:P82" name="Range2_12_1_2_3_1_1_1_2_3_1_1_3_1_1_1_1_1_1_1"/>
    <protectedRange sqref="J82:M82" name="Range2_2_12_1_4_3_1_1_1_3_3_1_1_3_1_1_1_1_1_1_1"/>
    <protectedRange sqref="S80:S81" name="Range2_12_4_1_1_1_4_2_2_2_1"/>
    <protectedRange sqref="Q80:R81" name="Range2_12_1_6_1_1_1_2_3_2_1_1_3_2"/>
    <protectedRange sqref="N80:P81" name="Range2_12_1_2_3_1_1_1_2_3_2_1_1_3_2"/>
    <protectedRange sqref="K80:M81" name="Range2_2_12_1_4_3_1_1_1_3_3_2_1_1_3_2"/>
    <protectedRange sqref="J80:J81" name="Range2_2_12_1_4_3_1_1_1_3_2_1_2_2_2"/>
    <protectedRange sqref="I80" name="Range2_2_12_1_4_3_1_1_1_3_3_1_1_3_1_1_1_1_1_1_2_2"/>
    <protectedRange sqref="I82:I88" name="Range2_2_12_1_7_1_1_2_2_1_1"/>
    <protectedRange sqref="I81" name="Range2_2_12_1_4_3_1_1_1_3_3_1_1_3_1_1_1_1_1_1_2_1_1"/>
    <protectedRange sqref="G88:H88" name="Range2_2_12_1_3_1_2_1_1_1_2_1_1_1_1_1_1_2_1_1_1_1_1_1_1_1_1"/>
    <protectedRange sqref="F86 G85:H87" name="Range2_2_12_1_3_3_1_1_1_2_1_1_1_1_1_1_1_1_1_1_1_1_1_1_1_1"/>
    <protectedRange sqref="G82:H82" name="Range2_2_12_1_3_1_2_1_1_1_2_1_1_1_1_1_1_2_1_1_1_1_1_2_1"/>
    <protectedRange sqref="F82:F85" name="Range2_2_12_1_3_1_2_1_1_1_3_1_1_1_1_1_3_1_1_1_1_1_1_1_1_1"/>
    <protectedRange sqref="G83:H84" name="Range2_2_12_1_3_1_2_1_1_1_1_2_1_1_1_1_1_1_1_1_1_1_1"/>
    <protectedRange sqref="D82:E83" name="Range2_2_12_1_3_1_2_1_1_1_3_1_1_1_1_1_1_1_2_1_1_1_1_1_1_1"/>
    <protectedRange sqref="B78" name="Range2_12_5_1_1_2_1_4_1_1_1_2_1_1_1_1_1_1_1_1_1_2_1_1_1_1_1"/>
    <protectedRange sqref="B79" name="Range2_12_5_1_1_2_1_2_2_1_1_1_1_1"/>
    <protectedRange sqref="D86:E86" name="Range2_2_12_1_7_1_1_2_1_1"/>
    <protectedRange sqref="C86" name="Range2_1_1_2_1_1_1_1"/>
    <protectedRange sqref="D85" name="Range2_2_12_1_7_1_1_2_1_1_1_1_1_1"/>
    <protectedRange sqref="E85" name="Range2_2_12_1_1_1_1_1_1_1_1_1_1_1_1"/>
    <protectedRange sqref="C85" name="Range2_1_4_2_1_1_1_1_1_1_1_1_1"/>
    <protectedRange sqref="D84:E84" name="Range2_2_12_1_3_1_2_1_1_1_3_1_1_1_1_1_1_1_2_1_1_1_1_1_1_1_1"/>
    <protectedRange sqref="B77" name="Range2_12_5_1_1_2_1_2_2_1_1_1_1"/>
    <protectedRange sqref="S74:S79" name="Range2_12_5_1_1_5_1"/>
    <protectedRange sqref="N76:R79" name="Range2_12_1_6_1_1_1_1"/>
    <protectedRange sqref="J78:M79 L76:M77" name="Range2_2_12_1_7_1_1_2_2"/>
    <protectedRange sqref="I78:I79" name="Range2_2_12_1_7_1_1_2_2_1_1_1"/>
    <protectedRange sqref="B76" name="Range2_12_5_1_1_2_1_2_2_1_1_1_1_2_1_1_1"/>
    <protectedRange sqref="B75" name="Range2_12_5_1_1_2_1_2_2_1_1_1_1_2_1_1_1_2"/>
    <protectedRange sqref="B74" name="Range2_12_5_1_1_2_1_2_2_1_1_1_1_2_1_1_1_2_1_1"/>
    <protectedRange sqref="B41" name="Range2_12_5_1_1_1_1_1_2"/>
    <protectedRange sqref="G59:H62" name="Range2_2_12_1_3_1_1_1_1_1_4_1_1_2"/>
    <protectedRange sqref="E59:F62" name="Range2_2_12_1_7_1_1_3_1_1_2"/>
    <protectedRange sqref="S59:S64 S66:S72" name="Range2_12_5_1_1_2_3_1_1"/>
    <protectedRange sqref="Q59:R64" name="Range2_12_1_6_1_1_1_1_2_1_2"/>
    <protectedRange sqref="N59:P64" name="Range2_12_1_2_3_1_1_1_1_2_1_2"/>
    <protectedRange sqref="L63:M64 I59:M62" name="Range2_2_12_1_4_3_1_1_1_1_2_1_2"/>
    <protectedRange sqref="D59:D62" name="Range2_2_12_1_3_1_2_1_1_1_2_1_2_1_2"/>
    <protectedRange sqref="Q66:R68" name="Range2_12_1_6_1_1_1_1_2_1_1_1"/>
    <protectedRange sqref="N66:P68" name="Range2_12_1_2_3_1_1_1_1_2_1_1_1"/>
    <protectedRange sqref="L66:M68" name="Range2_2_12_1_4_3_1_1_1_1_2_1_1_1"/>
    <protectedRange sqref="B73" name="Range2_12_5_1_1_2_1_2_2_1_1_1_1_2_1_1_1_2_1_1_1_2"/>
    <protectedRange sqref="N69:R75" name="Range2_12_1_6_1_1_1_1_1"/>
    <protectedRange sqref="J71:M72 L73:M75 L69:M70" name="Range2_2_12_1_7_1_1_2_2_1"/>
    <protectedRange sqref="G71:H72" name="Range2_2_12_1_3_1_2_1_1_1_2_1_1_1_1_1_1_2_1_1_1_1"/>
    <protectedRange sqref="I71:I72" name="Range2_2_12_1_4_3_1_1_1_2_1_2_1_1_3_1_1_1_1_1_1_1_1"/>
    <protectedRange sqref="D71:E72" name="Range2_2_12_1_3_1_2_1_1_1_2_1_1_1_1_3_1_1_1_1_1_1_1"/>
    <protectedRange sqref="F71:F72" name="Range2_2_12_1_3_1_2_1_1_1_3_1_1_1_1_1_3_1_1_1_1_1_1_1"/>
    <protectedRange sqref="G81:H81" name="Range2_2_12_1_3_1_2_1_1_1_1_2_1_1_1_1_1_1_2_1_1_2"/>
    <protectedRange sqref="F81" name="Range2_2_12_1_3_1_2_1_1_1_1_2_1_1_1_1_1_1_1_1_1_1_1_2"/>
    <protectedRange sqref="D81:E81" name="Range2_2_12_1_3_1_2_1_1_1_2_1_1_1_1_3_1_1_1_1_1_1_1_1_1_1_2"/>
    <protectedRange sqref="G80:H80" name="Range2_2_12_1_3_1_2_1_1_1_1_2_1_1_1_1_1_1_2_1_1_1_1"/>
    <protectedRange sqref="F80" name="Range2_2_12_1_3_1_2_1_1_1_1_2_1_1_1_1_1_1_1_1_1_1_1_1_1"/>
    <protectedRange sqref="D80:E80" name="Range2_2_12_1_3_1_2_1_1_1_2_1_1_1_1_3_1_1_1_1_1_1_1_1_1_1_1_1"/>
    <protectedRange sqref="D79" name="Range2_2_12_1_7_1_1_1_1"/>
    <protectedRange sqref="E79:F79" name="Range2_2_12_1_1_1_1_1_2_1"/>
    <protectedRange sqref="C79" name="Range2_1_4_2_1_1_1_1_1"/>
    <protectedRange sqref="G79:H79" name="Range2_2_12_1_3_1_2_1_1_1_2_1_1_1_1_1_1_2_1_1_1_1_1_1_1_1_1_1_1"/>
    <protectedRange sqref="F78:H78" name="Range2_2_12_1_3_3_1_1_1_2_1_1_1_1_1_1_1_1_1_1_1_1_1_1_1_1_1_2"/>
    <protectedRange sqref="D78:E78" name="Range2_2_12_1_7_1_1_2_1_1_1_2"/>
    <protectedRange sqref="C78" name="Range2_1_1_2_1_1_1_1_1_2"/>
    <protectedRange sqref="B71" name="Range2_12_5_1_1_2_1_4_1_1_1_2_1_1_1_1_1_1_1_1_1_2_1_1_1_1_2_1_1_1_2_1_1_1_2_2_2_1"/>
    <protectedRange sqref="B72" name="Range2_12_5_1_1_2_1_2_2_1_1_1_1_2_1_1_1_2_1_1_1_2_2_2_1"/>
    <protectedRange sqref="J77:K77" name="Range2_2_12_1_4_3_1_1_1_3_3_1_1_3_1_1_1_1_1_1_1_1"/>
    <protectedRange sqref="K75:K76" name="Range2_2_12_1_4_3_1_1_1_3_3_2_1_1_3_2_1"/>
    <protectedRange sqref="J75:J76" name="Range2_2_12_1_4_3_1_1_1_3_2_1_2_2_2_1"/>
    <protectedRange sqref="I75" name="Range2_2_12_1_4_3_1_1_1_3_3_1_1_3_1_1_1_1_1_1_2_2_2"/>
    <protectedRange sqref="I77" name="Range2_2_12_1_7_1_1_2_2_1_1_2"/>
    <protectedRange sqref="I76" name="Range2_2_12_1_4_3_1_1_1_3_3_1_1_3_1_1_1_1_1_1_2_1_1_1"/>
    <protectedRange sqref="G77:H77" name="Range2_2_12_1_3_1_2_1_1_1_2_1_1_1_1_1_1_2_1_1_1_1_1_2_1_1"/>
    <protectedRange sqref="F77" name="Range2_2_12_1_3_1_2_1_1_1_3_1_1_1_1_1_3_1_1_1_1_1_1_1_1_1_2"/>
    <protectedRange sqref="D77:E77" name="Range2_2_12_1_3_1_2_1_1_1_3_1_1_1_1_1_1_1_2_1_1_1_1_1_1_1_2"/>
    <protectedRange sqref="J73:K74" name="Range2_2_12_1_7_1_1_2_2_2"/>
    <protectedRange sqref="I73:I74" name="Range2_2_12_1_7_1_1_2_2_1_1_1_2"/>
    <protectedRange sqref="G76:H76" name="Range2_2_12_1_3_1_2_1_1_1_1_2_1_1_1_1_1_1_2_1_1_2_1"/>
    <protectedRange sqref="F76" name="Range2_2_12_1_3_1_2_1_1_1_1_2_1_1_1_1_1_1_1_1_1_1_1_2_1"/>
    <protectedRange sqref="D76:E76" name="Range2_2_12_1_3_1_2_1_1_1_2_1_1_1_1_3_1_1_1_1_1_1_1_1_1_1_2_1"/>
    <protectedRange sqref="G75:H75" name="Range2_2_12_1_3_1_2_1_1_1_1_2_1_1_1_1_1_1_2_1_1_1_1_1"/>
    <protectedRange sqref="F75" name="Range2_2_12_1_3_1_2_1_1_1_1_2_1_1_1_1_1_1_1_1_1_1_1_1_1_1"/>
    <protectedRange sqref="D75:E75" name="Range2_2_12_1_3_1_2_1_1_1_2_1_1_1_1_3_1_1_1_1_1_1_1_1_1_1_1_1_1"/>
    <protectedRange sqref="D74" name="Range2_2_12_1_7_1_1_1_1_1"/>
    <protectedRange sqref="E74:F74" name="Range2_2_12_1_1_1_1_1_2_1_1"/>
    <protectedRange sqref="C74" name="Range2_1_4_2_1_1_1_1_1_1"/>
    <protectedRange sqref="G74:H74" name="Range2_2_12_1_3_1_2_1_1_1_2_1_1_1_1_1_1_2_1_1_1_1_1_1_1_1_1_1_1_1"/>
    <protectedRange sqref="F73:H73" name="Range2_2_12_1_3_3_1_1_1_2_1_1_1_1_1_1_1_1_1_1_1_1_1_1_1_1_1_2_1"/>
    <protectedRange sqref="D73:E73" name="Range2_2_12_1_7_1_1_2_1_1_1_2_1"/>
    <protectedRange sqref="C73" name="Range2_1_1_2_1_1_1_1_1_2_1"/>
    <protectedRange sqref="B67" name="Range2_12_5_1_1_2_1_4_1_1_1_2_1_1_1_1_1_1_1_1_1_2_1_1_1_1_2_1_1_1_2_1_1_1_2_2_2_1_1"/>
    <protectedRange sqref="B68" name="Range2_12_5_1_1_2_1_2_2_1_1_1_1_2_1_1_1_2_1_1_1_2_2_2_1_1"/>
    <protectedRange sqref="B64" name="Range2_12_5_1_1_2_1_4_1_1_1_2_1_1_1_1_1_1_1_1_1_2_1_1_1_1_2_1_1_1_2_1_1_1_2_2_2_1_1_1"/>
    <protectedRange sqref="B65" name="Range2_12_5_1_1_2_1_2_2_1_1_1_1_2_1_1_1_2_1_1_1_2_2_2_1_1_1"/>
    <protectedRange sqref="S45" name="Range2_12_3_1_1_1_1_2"/>
    <protectedRange sqref="N45:R45" name="Range2_12_1_3_1_1_1_1_2"/>
    <protectedRange sqref="E45:G45 I45:M45" name="Range2_2_12_1_6_1_1_1_1_2"/>
    <protectedRange sqref="D45" name="Range2_1_1_1_1_11_1_1_1_1_1_1_2"/>
    <protectedRange sqref="E46:F46" name="Range2_2_12_1_3_1_1_1_1_1_4_1_1"/>
    <protectedRange sqref="C46:D46" name="Range2_2_12_1_7_1_1_3_1_1"/>
    <protectedRange sqref="Q46:Q47 S56:S57 R48:R55" name="Range2_12_5_1_1_2_3_1"/>
    <protectedRange sqref="O46:P46" name="Range2_12_1_6_1_1_1_1_2_1"/>
    <protectedRange sqref="L46:N46" name="Range2_12_1_2_3_1_1_1_1_2_1"/>
    <protectedRange sqref="G46:K46" name="Range2_2_12_1_4_3_1_1_1_1_2_1"/>
    <protectedRange sqref="S58" name="Range2_12_4_1_1_1_4_2_2_1_1_1"/>
    <protectedRange sqref="E47:F47 G56:H58 F48:G55" name="Range2_2_12_1_3_1_1_1_1_1_4_1_1_1"/>
    <protectedRange sqref="C47:D47 E56:F58 D48:E55" name="Range2_2_12_1_7_1_1_3_1_1_1"/>
    <protectedRange sqref="O47:P47 Q56:R57 P48:Q55" name="Range2_12_1_6_1_1_1_1_2_1_1"/>
    <protectedRange sqref="L47:N47 N56:P57 M48:O55" name="Range2_12_1_2_3_1_1_1_1_2_1_1"/>
    <protectedRange sqref="G47:K47 I56:M57 H48:L55" name="Range2_2_12_1_4_3_1_1_1_1_2_1_1"/>
    <protectedRange sqref="D56:D58 C48:C55" name="Range2_2_12_1_3_1_2_1_1_1_2_1_2_1_1"/>
    <protectedRange sqref="Q58:R58" name="Range2_12_1_6_1_1_1_2_3_2_1_1_1_1_1"/>
    <protectedRange sqref="N58:P58" name="Range2_12_1_2_3_1_1_1_2_3_2_1_1_1_1_1"/>
    <protectedRange sqref="K58:M58" name="Range2_2_12_1_4_3_1_1_1_3_3_2_1_1_1_1_1"/>
    <protectedRange sqref="J58" name="Range2_2_12_1_4_3_1_1_1_3_2_1_2_1_1_1"/>
    <protectedRange sqref="I58" name="Range2_2_12_1_4_2_1_1_1_4_1_2_1_1_1_2_1_1_1"/>
    <protectedRange sqref="C45" name="Range2_1_2_1_1_1_1_1_1_2"/>
    <protectedRange sqref="Q11:Q34" name="Range1_16_3_1_1_1"/>
    <protectedRange sqref="T65" name="Range2_12_5_1_1_1"/>
    <protectedRange sqref="S65" name="Range2_12_5_1_1_2_3_1_1_1"/>
    <protectedRange sqref="Q65:R65" name="Range2_12_1_6_1_1_1_1_2_1_1_1_1"/>
    <protectedRange sqref="N65:P65" name="Range2_12_1_2_3_1_1_1_1_2_1_1_1_1"/>
    <protectedRange sqref="L65:M65" name="Range2_2_12_1_4_3_1_1_1_1_2_1_1_1_1"/>
    <protectedRange sqref="J63:K64" name="Range2_2_12_1_7_1_1_2_2_3"/>
    <protectedRange sqref="G63:H64" name="Range2_2_12_1_3_1_2_1_1_1_2_1_1_1_1_1_1_2_1_1_1"/>
    <protectedRange sqref="I63:I64" name="Range2_2_12_1_4_3_1_1_1_2_1_2_1_1_3_1_1_1_1_1_1_1"/>
    <protectedRange sqref="D63:E64" name="Range2_2_12_1_3_1_2_1_1_1_2_1_1_1_1_3_1_1_1_1_1_1"/>
    <protectedRange sqref="F63:F64" name="Range2_2_12_1_3_1_2_1_1_1_3_1_1_1_1_1_3_1_1_1_1_1_1"/>
    <protectedRange sqref="AG10" name="Range1_18_1_1_1_1"/>
    <protectedRange sqref="F11:F34" name="Range1_16_3_1_1_2"/>
    <protectedRange sqref="W11:W34" name="Range1_16_3_1_1_4"/>
    <protectedRange sqref="X17:Y20 X21:AB34" name="Range1_16_3_1_1_6"/>
    <protectedRange sqref="G65:H69" name="Range2_2_12_1_3_1_1_1_1_1_4_1_1_1_1_2"/>
    <protectedRange sqref="E65:F69" name="Range2_2_12_1_7_1_1_3_1_1_1_1_2"/>
    <protectedRange sqref="I65:K69" name="Range2_2_12_1_4_3_1_1_1_1_2_1_1_1_2"/>
    <protectedRange sqref="D65:D69" name="Range2_2_12_1_3_1_2_1_1_1_2_1_2_1_1_1_2"/>
    <protectedRange sqref="J70:K70" name="Range2_2_12_1_7_1_1_2_2_1_2"/>
    <protectedRange sqref="I70" name="Range2_2_12_1_7_1_1_2_2_1_1_1_1_1"/>
    <protectedRange sqref="G70:H70" name="Range2_2_12_1_3_3_1_1_1_2_1_1_1_1_1_1_1_1_1_1_1_1_1_1_1_1_1_1_1"/>
    <protectedRange sqref="F70" name="Range2_2_12_1_3_1_2_1_1_1_3_1_1_1_1_1_3_1_1_1_1_1_1_1_1_1_1_1"/>
    <protectedRange sqref="D70" name="Range2_2_12_1_7_1_1_2_1_1_1_1_1_1_1_1"/>
    <protectedRange sqref="E70" name="Range2_2_12_1_1_1_1_1_1_1_1_1_1_1_1_1_1"/>
    <protectedRange sqref="C70" name="Range2_1_4_2_1_1_1_1_1_1_1_1_1_1_1"/>
    <protectedRange sqref="AR11:AR34" name="Range1_16_3_1_1_5"/>
    <protectedRange sqref="H45" name="Range2_12_5_1_1_1_2_1_1_1_1_1_1_1_1_1_1_1_1"/>
    <protectedRange sqref="B62" name="Range2_12_5_1_1_1_2_2_1_1_1_1_1_1_1_1_1_1_1_2_1_1_1_1_1_1_1_1_1_3_1_3_1_1"/>
    <protectedRange sqref="B63" name="Range2_12_5_1_1_2_1_4_1_1_1_2_1_1_1_1_1_1_1_1_1_2_1_1_1_1_2_1_1_1_2_1_1_1_2_2_2_1_1_4_1"/>
    <protectedRange sqref="B61" name="Range2_12_5_1_1_2_1_4_1_1_1_2_1_1_1_1_1_1_1_1_1_2_1_1_1_1_2_1_1_1_2_1_1_1_2_2_2_1_1_1_1_1_1_1_1_1_1_2_1"/>
    <protectedRange sqref="Q10" name="Range1_16_3_1_1_1_1"/>
    <protectedRange sqref="B42" name="Range2_12_5_1_1_1_1_1_2_1_3_1"/>
    <protectedRange sqref="P5:U5" name="Range1_16_1_1_1_1_2"/>
    <protectedRange sqref="B59:B60 B57 B54:B55" name="Range2_12_5_1_1_1_1_1_2_1_2_1_1_1_1"/>
    <protectedRange sqref="B43" name="Range2_12_5_1_1_1_2_1_1_1_1_1_1_1_1_1_1_1_2_1_1_1_1_1_1_1"/>
    <protectedRange sqref="B44" name="Range2_12_5_1_1_1_2_2_1_1_1_1_1_1_1_1_1_1_1_1_1_1_1_1_1_1"/>
    <protectedRange sqref="B45" name="Range2_12_5_1_1_1_2_2_1_1_1_1_1_1_1_1_1_1_1_2_1_1_1_1_1_1_1_1_1_1_1_1_1_1_1_1_1_1_1_1_1"/>
    <protectedRange sqref="B47" name="Range2_12_5_1_1_1_2_1_1_1_1_1_1_1_1_1_1_1_2_1_2_1_1_1_1_1_1_1_1"/>
    <protectedRange sqref="B46" name="Range2_12_5_1_1_1_2_2_1_1_1_1_1_1_1_1_1_1_1_2_1_1_1_2_1_1_1_2_1_1_1_3_1_1_1_1_1_1_1_1_1_1_1_1_1_1"/>
    <protectedRange sqref="B48" name="Range2_12_5_1_1_1_1_1_2_1_1_1_1_1_1_1"/>
    <protectedRange sqref="B49" name="Range2_12_5_1_1_1_1_1_2_1_1_2_1_1_1_1"/>
    <protectedRange sqref="B50" name="Range2_12_5_1_1_1_2_2_1_1_1_1_1_1_1_1_1_1_1_2_1_1_1_2_1_1_1"/>
    <protectedRange sqref="B51" name="Range2_12_5_1_1_1_2_2_1_1_1_1_1_1_1_1_1_1_1_2_1_1_1_1_1_1_1_1_1_3_1_3_1_2_1_1_1_1_1"/>
    <protectedRange sqref="B52" name="Range2_12_5_1_1_1_1_1_2_1_2_1_1_1_2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7:AE34 X11:AE16 Z17:AB20">
    <cfRule type="containsText" dxfId="506" priority="17" operator="containsText" text="N/A">
      <formula>NOT(ISERROR(SEARCH("N/A",X11)))</formula>
    </cfRule>
    <cfRule type="cellIs" dxfId="505" priority="35" operator="equal">
      <formula>0</formula>
    </cfRule>
  </conditionalFormatting>
  <conditionalFormatting sqref="AC17:AE34 X11:AE16 Z17:AB20">
    <cfRule type="cellIs" dxfId="504" priority="34" operator="greaterThanOrEqual">
      <formula>1185</formula>
    </cfRule>
  </conditionalFormatting>
  <conditionalFormatting sqref="AC17:AE34 X11:AE16 Z17:AB20">
    <cfRule type="cellIs" dxfId="503" priority="33" operator="between">
      <formula>0.1</formula>
      <formula>1184</formula>
    </cfRule>
  </conditionalFormatting>
  <conditionalFormatting sqref="X8 AJ16:AJ34 AK16 AJ11:AO15 AL16:AL34 AN16:AO34">
    <cfRule type="cellIs" dxfId="502" priority="32" operator="equal">
      <formula>0</formula>
    </cfRule>
  </conditionalFormatting>
  <conditionalFormatting sqref="X8 AJ16:AJ34 AK16 AJ11:AO15 AL16:AL34 AN16:AO34">
    <cfRule type="cellIs" dxfId="501" priority="31" operator="greaterThan">
      <formula>1179</formula>
    </cfRule>
  </conditionalFormatting>
  <conditionalFormatting sqref="X8 AJ16:AJ34 AK16 AJ11:AO15 AL16:AL34 AN16:AO34">
    <cfRule type="cellIs" dxfId="500" priority="30" operator="greaterThan">
      <formula>99</formula>
    </cfRule>
  </conditionalFormatting>
  <conditionalFormatting sqref="X8 AJ16:AJ34 AK16 AJ11:AO15 AL16:AL34 AN16:AO34">
    <cfRule type="cellIs" dxfId="499" priority="29" operator="greaterThan">
      <formula>0.99</formula>
    </cfRule>
  </conditionalFormatting>
  <conditionalFormatting sqref="AB8">
    <cfRule type="cellIs" dxfId="498" priority="28" operator="equal">
      <formula>0</formula>
    </cfRule>
  </conditionalFormatting>
  <conditionalFormatting sqref="AB8">
    <cfRule type="cellIs" dxfId="497" priority="27" operator="greaterThan">
      <formula>1179</formula>
    </cfRule>
  </conditionalFormatting>
  <conditionalFormatting sqref="AB8">
    <cfRule type="cellIs" dxfId="496" priority="26" operator="greaterThan">
      <formula>99</formula>
    </cfRule>
  </conditionalFormatting>
  <conditionalFormatting sqref="AB8">
    <cfRule type="cellIs" dxfId="495" priority="25" operator="greaterThan">
      <formula>0.99</formula>
    </cfRule>
  </conditionalFormatting>
  <conditionalFormatting sqref="AQ11:AQ34">
    <cfRule type="cellIs" dxfId="494" priority="24" operator="equal">
      <formula>0</formula>
    </cfRule>
  </conditionalFormatting>
  <conditionalFormatting sqref="AQ11:AQ34">
    <cfRule type="cellIs" dxfId="493" priority="23" operator="greaterThan">
      <formula>1179</formula>
    </cfRule>
  </conditionalFormatting>
  <conditionalFormatting sqref="AQ11:AQ34">
    <cfRule type="cellIs" dxfId="492" priority="22" operator="greaterThan">
      <formula>99</formula>
    </cfRule>
  </conditionalFormatting>
  <conditionalFormatting sqref="AQ11:AQ34">
    <cfRule type="cellIs" dxfId="491" priority="21" operator="greaterThan">
      <formula>0.99</formula>
    </cfRule>
  </conditionalFormatting>
  <conditionalFormatting sqref="AI11:AI34">
    <cfRule type="cellIs" dxfId="490" priority="20" operator="greaterThan">
      <formula>$AI$8</formula>
    </cfRule>
  </conditionalFormatting>
  <conditionalFormatting sqref="AH11:AH34">
    <cfRule type="cellIs" dxfId="489" priority="18" operator="greaterThan">
      <formula>$AH$8</formula>
    </cfRule>
    <cfRule type="cellIs" dxfId="488" priority="19" operator="greaterThan">
      <formula>$AH$8</formula>
    </cfRule>
  </conditionalFormatting>
  <conditionalFormatting sqref="AP11:AP34">
    <cfRule type="cellIs" dxfId="487" priority="16" operator="equal">
      <formula>0</formula>
    </cfRule>
  </conditionalFormatting>
  <conditionalFormatting sqref="AP11:AP34">
    <cfRule type="cellIs" dxfId="486" priority="15" operator="greaterThan">
      <formula>1179</formula>
    </cfRule>
  </conditionalFormatting>
  <conditionalFormatting sqref="AP11:AP34">
    <cfRule type="cellIs" dxfId="485" priority="14" operator="greaterThan">
      <formula>99</formula>
    </cfRule>
  </conditionalFormatting>
  <conditionalFormatting sqref="AP11:AP34">
    <cfRule type="cellIs" dxfId="484" priority="13" operator="greaterThan">
      <formula>0.99</formula>
    </cfRule>
  </conditionalFormatting>
  <conditionalFormatting sqref="X17:Y20 X21:AB34">
    <cfRule type="containsText" dxfId="483" priority="9" operator="containsText" text="N/A">
      <formula>NOT(ISERROR(SEARCH("N/A",X17)))</formula>
    </cfRule>
    <cfRule type="cellIs" dxfId="482" priority="12" operator="equal">
      <formula>0</formula>
    </cfRule>
  </conditionalFormatting>
  <conditionalFormatting sqref="X17:Y20 X21:AB34">
    <cfRule type="cellIs" dxfId="481" priority="11" operator="greaterThanOrEqual">
      <formula>1185</formula>
    </cfRule>
  </conditionalFormatting>
  <conditionalFormatting sqref="X17:Y20 X21:AB34">
    <cfRule type="cellIs" dxfId="480" priority="10" operator="between">
      <formula>0.1</formula>
      <formula>1184</formula>
    </cfRule>
  </conditionalFormatting>
  <conditionalFormatting sqref="AM16:AM34">
    <cfRule type="cellIs" dxfId="479" priority="8" operator="equal">
      <formula>0</formula>
    </cfRule>
  </conditionalFormatting>
  <conditionalFormatting sqref="AM16:AM34">
    <cfRule type="cellIs" dxfId="478" priority="7" operator="greaterThan">
      <formula>1179</formula>
    </cfRule>
  </conditionalFormatting>
  <conditionalFormatting sqref="AM16:AM34">
    <cfRule type="cellIs" dxfId="477" priority="6" operator="greaterThan">
      <formula>99</formula>
    </cfRule>
  </conditionalFormatting>
  <conditionalFormatting sqref="AM16:AM34">
    <cfRule type="cellIs" dxfId="476" priority="5" operator="greaterThan">
      <formula>0.99</formula>
    </cfRule>
  </conditionalFormatting>
  <conditionalFormatting sqref="AK17:AK34">
    <cfRule type="cellIs" dxfId="475" priority="4" operator="equal">
      <formula>0</formula>
    </cfRule>
  </conditionalFormatting>
  <conditionalFormatting sqref="AK17:AK34">
    <cfRule type="cellIs" dxfId="474" priority="3" operator="greaterThan">
      <formula>1179</formula>
    </cfRule>
  </conditionalFormatting>
  <conditionalFormatting sqref="AK17:AK34">
    <cfRule type="cellIs" dxfId="473" priority="2" operator="greaterThan">
      <formula>99</formula>
    </cfRule>
  </conditionalFormatting>
  <conditionalFormatting sqref="AK17:AK34">
    <cfRule type="cellIs" dxfId="472" priority="1" operator="greaterThan">
      <formula>0.99</formula>
    </cfRule>
  </conditionalFormatting>
  <dataValidations count="4">
    <dataValidation type="list" allowBlank="1" showInputMessage="1" showErrorMessage="1" sqref="P3:P5">
      <formula1>$AY$10:$AY$35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47"/>
  <sheetViews>
    <sheetView showGridLines="0" topLeftCell="A34" zoomScaleNormal="100" workbookViewId="0">
      <selection activeCell="K53" sqref="K53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86" t="s">
        <v>126</v>
      </c>
      <c r="Q3" s="287"/>
      <c r="R3" s="287"/>
      <c r="S3" s="287"/>
      <c r="T3" s="287"/>
      <c r="U3" s="28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86" t="s">
        <v>149</v>
      </c>
      <c r="Q4" s="287"/>
      <c r="R4" s="287"/>
      <c r="S4" s="287"/>
      <c r="T4" s="287"/>
      <c r="U4" s="28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86" t="s">
        <v>149</v>
      </c>
      <c r="Q5" s="287"/>
      <c r="R5" s="287"/>
      <c r="S5" s="287"/>
      <c r="T5" s="287"/>
      <c r="U5" s="28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86" t="s">
        <v>6</v>
      </c>
      <c r="C6" s="288"/>
      <c r="D6" s="289" t="s">
        <v>7</v>
      </c>
      <c r="E6" s="290"/>
      <c r="F6" s="290"/>
      <c r="G6" s="290"/>
      <c r="H6" s="291"/>
      <c r="I6" s="102"/>
      <c r="J6" s="102"/>
      <c r="K6" s="180"/>
      <c r="L6" s="292">
        <v>41686</v>
      </c>
      <c r="M6" s="29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5" t="s">
        <v>8</v>
      </c>
      <c r="C7" s="276"/>
      <c r="D7" s="275" t="s">
        <v>9</v>
      </c>
      <c r="E7" s="277"/>
      <c r="F7" s="277"/>
      <c r="G7" s="276"/>
      <c r="H7" s="184" t="s">
        <v>10</v>
      </c>
      <c r="I7" s="183" t="s">
        <v>11</v>
      </c>
      <c r="J7" s="183" t="s">
        <v>12</v>
      </c>
      <c r="K7" s="183" t="s">
        <v>13</v>
      </c>
      <c r="L7" s="11"/>
      <c r="M7" s="11"/>
      <c r="N7" s="11"/>
      <c r="O7" s="184" t="s">
        <v>14</v>
      </c>
      <c r="P7" s="275" t="s">
        <v>15</v>
      </c>
      <c r="Q7" s="277"/>
      <c r="R7" s="277"/>
      <c r="S7" s="277"/>
      <c r="T7" s="276"/>
      <c r="U7" s="274" t="s">
        <v>16</v>
      </c>
      <c r="V7" s="274"/>
      <c r="W7" s="183" t="s">
        <v>17</v>
      </c>
      <c r="X7" s="275" t="s">
        <v>18</v>
      </c>
      <c r="Y7" s="276"/>
      <c r="Z7" s="275" t="s">
        <v>19</v>
      </c>
      <c r="AA7" s="276"/>
      <c r="AB7" s="275" t="s">
        <v>20</v>
      </c>
      <c r="AC7" s="276"/>
      <c r="AD7" s="275" t="s">
        <v>21</v>
      </c>
      <c r="AE7" s="276"/>
      <c r="AF7" s="183" t="s">
        <v>22</v>
      </c>
      <c r="AG7" s="183" t="s">
        <v>23</v>
      </c>
      <c r="AH7" s="183" t="s">
        <v>24</v>
      </c>
      <c r="AI7" s="183" t="s">
        <v>25</v>
      </c>
      <c r="AJ7" s="275" t="s">
        <v>26</v>
      </c>
      <c r="AK7" s="277"/>
      <c r="AL7" s="277"/>
      <c r="AM7" s="277"/>
      <c r="AN7" s="276"/>
      <c r="AO7" s="275" t="s">
        <v>27</v>
      </c>
      <c r="AP7" s="277"/>
      <c r="AQ7" s="276"/>
      <c r="AR7" s="183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78">
        <v>42170</v>
      </c>
      <c r="C8" s="279"/>
      <c r="D8" s="280" t="s">
        <v>29</v>
      </c>
      <c r="E8" s="281"/>
      <c r="F8" s="281"/>
      <c r="G8" s="282"/>
      <c r="H8" s="27"/>
      <c r="I8" s="280" t="s">
        <v>29</v>
      </c>
      <c r="J8" s="281"/>
      <c r="K8" s="28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3" t="s">
        <v>33</v>
      </c>
      <c r="V8" s="283"/>
      <c r="W8" s="29" t="s">
        <v>34</v>
      </c>
      <c r="X8" s="266">
        <v>0</v>
      </c>
      <c r="Y8" s="267"/>
      <c r="Z8" s="284" t="s">
        <v>35</v>
      </c>
      <c r="AA8" s="285"/>
      <c r="AB8" s="266">
        <v>1185</v>
      </c>
      <c r="AC8" s="267"/>
      <c r="AD8" s="268">
        <v>800</v>
      </c>
      <c r="AE8" s="269"/>
      <c r="AF8" s="27"/>
      <c r="AG8" s="29">
        <f>AG34-AG10</f>
        <v>28128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58" t="s">
        <v>39</v>
      </c>
      <c r="C9" s="258"/>
      <c r="D9" s="270" t="s">
        <v>40</v>
      </c>
      <c r="E9" s="271"/>
      <c r="F9" s="272" t="s">
        <v>41</v>
      </c>
      <c r="G9" s="271"/>
      <c r="H9" s="273" t="s">
        <v>42</v>
      </c>
      <c r="I9" s="258" t="s">
        <v>43</v>
      </c>
      <c r="J9" s="258"/>
      <c r="K9" s="258"/>
      <c r="L9" s="183" t="s">
        <v>44</v>
      </c>
      <c r="M9" s="274" t="s">
        <v>45</v>
      </c>
      <c r="N9" s="32" t="s">
        <v>46</v>
      </c>
      <c r="O9" s="264" t="s">
        <v>47</v>
      </c>
      <c r="P9" s="264" t="s">
        <v>48</v>
      </c>
      <c r="Q9" s="33" t="s">
        <v>49</v>
      </c>
      <c r="R9" s="252" t="s">
        <v>50</v>
      </c>
      <c r="S9" s="253"/>
      <c r="T9" s="254"/>
      <c r="U9" s="181" t="s">
        <v>51</v>
      </c>
      <c r="V9" s="181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79" t="s">
        <v>55</v>
      </c>
      <c r="AG9" s="179" t="s">
        <v>56</v>
      </c>
      <c r="AH9" s="247" t="s">
        <v>57</v>
      </c>
      <c r="AI9" s="262" t="s">
        <v>58</v>
      </c>
      <c r="AJ9" s="181" t="s">
        <v>59</v>
      </c>
      <c r="AK9" s="181" t="s">
        <v>60</v>
      </c>
      <c r="AL9" s="181" t="s">
        <v>61</v>
      </c>
      <c r="AM9" s="181" t="s">
        <v>62</v>
      </c>
      <c r="AN9" s="181" t="s">
        <v>63</v>
      </c>
      <c r="AO9" s="181" t="s">
        <v>64</v>
      </c>
      <c r="AP9" s="181" t="s">
        <v>65</v>
      </c>
      <c r="AQ9" s="264" t="s">
        <v>66</v>
      </c>
      <c r="AR9" s="181" t="s">
        <v>67</v>
      </c>
      <c r="AS9" s="24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81" t="s">
        <v>72</v>
      </c>
      <c r="C10" s="181" t="s">
        <v>73</v>
      </c>
      <c r="D10" s="181" t="s">
        <v>74</v>
      </c>
      <c r="E10" s="181" t="s">
        <v>75</v>
      </c>
      <c r="F10" s="181" t="s">
        <v>74</v>
      </c>
      <c r="G10" s="181" t="s">
        <v>75</v>
      </c>
      <c r="H10" s="273"/>
      <c r="I10" s="181" t="s">
        <v>75</v>
      </c>
      <c r="J10" s="181" t="s">
        <v>75</v>
      </c>
      <c r="K10" s="181" t="s">
        <v>75</v>
      </c>
      <c r="L10" s="27" t="s">
        <v>29</v>
      </c>
      <c r="M10" s="274"/>
      <c r="N10" s="27" t="s">
        <v>29</v>
      </c>
      <c r="O10" s="265"/>
      <c r="P10" s="265"/>
      <c r="Q10" s="143">
        <f>'JUNE 14'!Q34</f>
        <v>40562218</v>
      </c>
      <c r="R10" s="255"/>
      <c r="S10" s="256"/>
      <c r="T10" s="257"/>
      <c r="U10" s="181" t="s">
        <v>75</v>
      </c>
      <c r="V10" s="181" t="s">
        <v>75</v>
      </c>
      <c r="W10" s="25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 t="s">
        <v>90</v>
      </c>
      <c r="AG10" s="118">
        <f>'JUNE 14'!AG34</f>
        <v>37873328</v>
      </c>
      <c r="AH10" s="247"/>
      <c r="AI10" s="263"/>
      <c r="AJ10" s="181" t="s">
        <v>84</v>
      </c>
      <c r="AK10" s="181" t="s">
        <v>84</v>
      </c>
      <c r="AL10" s="181" t="s">
        <v>84</v>
      </c>
      <c r="AM10" s="181" t="s">
        <v>84</v>
      </c>
      <c r="AN10" s="181" t="s">
        <v>84</v>
      </c>
      <c r="AO10" s="181" t="s">
        <v>84</v>
      </c>
      <c r="AP10" s="144">
        <f>'JUNE 14'!AP34</f>
        <v>8538759</v>
      </c>
      <c r="AQ10" s="265"/>
      <c r="AR10" s="182" t="s">
        <v>85</v>
      </c>
      <c r="AS10" s="247"/>
      <c r="AV10" s="38" t="s">
        <v>86</v>
      </c>
      <c r="AW10" s="38" t="s">
        <v>87</v>
      </c>
      <c r="AY10" s="79" t="s">
        <v>126</v>
      </c>
    </row>
    <row r="11" spans="2:51" x14ac:dyDescent="0.25">
      <c r="B11" s="39">
        <v>2</v>
      </c>
      <c r="C11" s="39">
        <v>4.1666666666666664E-2</v>
      </c>
      <c r="D11" s="117">
        <v>7</v>
      </c>
      <c r="E11" s="40">
        <f>D11/1.42</f>
        <v>4.9295774647887329</v>
      </c>
      <c r="F11" s="103">
        <v>70</v>
      </c>
      <c r="G11" s="40">
        <f>F11/1.42</f>
        <v>49.295774647887328</v>
      </c>
      <c r="H11" s="41" t="s">
        <v>88</v>
      </c>
      <c r="I11" s="41">
        <f>J11-(2/1.42)</f>
        <v>44.366197183098592</v>
      </c>
      <c r="J11" s="42">
        <f>(F11-5)/1.42</f>
        <v>45.774647887323944</v>
      </c>
      <c r="K11" s="41">
        <f>J11+(6/1.42)</f>
        <v>50</v>
      </c>
      <c r="L11" s="43">
        <v>14</v>
      </c>
      <c r="M11" s="44" t="s">
        <v>89</v>
      </c>
      <c r="N11" s="44">
        <v>11.4</v>
      </c>
      <c r="O11" s="118">
        <v>139</v>
      </c>
      <c r="P11" s="118">
        <v>93</v>
      </c>
      <c r="Q11" s="118">
        <v>40566508</v>
      </c>
      <c r="R11" s="45">
        <f>Q11-Q10</f>
        <v>4290</v>
      </c>
      <c r="S11" s="46">
        <f>R11*24/1000</f>
        <v>102.96</v>
      </c>
      <c r="T11" s="46">
        <f>R11/1000</f>
        <v>4.29</v>
      </c>
      <c r="U11" s="119">
        <v>5</v>
      </c>
      <c r="V11" s="119">
        <f>U11</f>
        <v>5</v>
      </c>
      <c r="W11" s="120" t="s">
        <v>124</v>
      </c>
      <c r="X11" s="122">
        <v>0</v>
      </c>
      <c r="Y11" s="122">
        <v>0</v>
      </c>
      <c r="Z11" s="122">
        <v>1187</v>
      </c>
      <c r="AA11" s="122">
        <v>0</v>
      </c>
      <c r="AB11" s="122">
        <v>1187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37874264</v>
      </c>
      <c r="AH11" s="48">
        <f>IF(ISBLANK(AG11),"-",AG11-AG10)</f>
        <v>936</v>
      </c>
      <c r="AI11" s="49">
        <f>AH11/T11</f>
        <v>218.18181818181819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0.7</v>
      </c>
      <c r="AP11" s="122">
        <v>8539896</v>
      </c>
      <c r="AQ11" s="122">
        <f>AP11-AP10</f>
        <v>1137</v>
      </c>
      <c r="AR11" s="50"/>
      <c r="AS11" s="51" t="s">
        <v>113</v>
      </c>
      <c r="AV11" s="38" t="s">
        <v>88</v>
      </c>
      <c r="AW11" s="38" t="s">
        <v>91</v>
      </c>
      <c r="AY11" s="79" t="s">
        <v>149</v>
      </c>
    </row>
    <row r="12" spans="2:51" x14ac:dyDescent="0.25">
      <c r="B12" s="39">
        <v>2.0416666666666701</v>
      </c>
      <c r="C12" s="39">
        <v>8.3333333333333329E-2</v>
      </c>
      <c r="D12" s="117">
        <v>9</v>
      </c>
      <c r="E12" s="40">
        <f t="shared" ref="E12:E34" si="0">D12/1.42</f>
        <v>6.3380281690140849</v>
      </c>
      <c r="F12" s="103">
        <v>70</v>
      </c>
      <c r="G12" s="40">
        <f t="shared" ref="G12:G34" si="1">F12/1.42</f>
        <v>49.295774647887328</v>
      </c>
      <c r="H12" s="41" t="s">
        <v>88</v>
      </c>
      <c r="I12" s="41">
        <f t="shared" ref="I12:I34" si="2">J12-(2/1.42)</f>
        <v>44.366197183098592</v>
      </c>
      <c r="J12" s="42">
        <f>(F12-5)/1.42</f>
        <v>45.774647887323944</v>
      </c>
      <c r="K12" s="41">
        <f>J12+(6/1.42)</f>
        <v>50</v>
      </c>
      <c r="L12" s="43">
        <v>14</v>
      </c>
      <c r="M12" s="44" t="s">
        <v>89</v>
      </c>
      <c r="N12" s="44">
        <v>11.2</v>
      </c>
      <c r="O12" s="118">
        <v>137</v>
      </c>
      <c r="P12" s="118">
        <v>96</v>
      </c>
      <c r="Q12" s="118">
        <v>40570409</v>
      </c>
      <c r="R12" s="45">
        <f t="shared" ref="R12:R34" si="3">Q12-Q11</f>
        <v>3901</v>
      </c>
      <c r="S12" s="46">
        <f t="shared" ref="S12:S34" si="4">R12*24/1000</f>
        <v>93.623999999999995</v>
      </c>
      <c r="T12" s="46">
        <f t="shared" ref="T12:T34" si="5">R12/1000</f>
        <v>3.9009999999999998</v>
      </c>
      <c r="U12" s="119">
        <v>6.4</v>
      </c>
      <c r="V12" s="119">
        <f t="shared" ref="V12:V34" si="6">U12</f>
        <v>6.4</v>
      </c>
      <c r="W12" s="120" t="s">
        <v>124</v>
      </c>
      <c r="X12" s="122">
        <v>0</v>
      </c>
      <c r="Y12" s="122">
        <v>0</v>
      </c>
      <c r="Z12" s="122">
        <v>1086</v>
      </c>
      <c r="AA12" s="122">
        <v>0</v>
      </c>
      <c r="AB12" s="122">
        <v>1188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37875080</v>
      </c>
      <c r="AH12" s="48">
        <f>IF(ISBLANK(AG12),"-",AG12-AG11)</f>
        <v>816</v>
      </c>
      <c r="AI12" s="49">
        <f t="shared" ref="AI12:AI34" si="7">AH12/T12</f>
        <v>209.17713406818766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0.7</v>
      </c>
      <c r="AP12" s="122">
        <v>8541296</v>
      </c>
      <c r="AQ12" s="122">
        <f>AP12-AP11</f>
        <v>1400</v>
      </c>
      <c r="AR12" s="52">
        <v>0.8</v>
      </c>
      <c r="AS12" s="51" t="s">
        <v>113</v>
      </c>
      <c r="AV12" s="38" t="s">
        <v>92</v>
      </c>
      <c r="AW12" s="38" t="s">
        <v>93</v>
      </c>
      <c r="AY12" s="79" t="s">
        <v>127</v>
      </c>
    </row>
    <row r="13" spans="2:51" x14ac:dyDescent="0.25">
      <c r="B13" s="39">
        <v>2.0833333333333299</v>
      </c>
      <c r="C13" s="39">
        <v>0.125</v>
      </c>
      <c r="D13" s="117">
        <v>10</v>
      </c>
      <c r="E13" s="40">
        <f t="shared" si="0"/>
        <v>7.042253521126761</v>
      </c>
      <c r="F13" s="103">
        <v>70</v>
      </c>
      <c r="G13" s="40">
        <f t="shared" si="1"/>
        <v>49.295774647887328</v>
      </c>
      <c r="H13" s="41" t="s">
        <v>88</v>
      </c>
      <c r="I13" s="41">
        <f t="shared" si="2"/>
        <v>44.366197183098592</v>
      </c>
      <c r="J13" s="42">
        <f>(F13-5)/1.42</f>
        <v>45.774647887323944</v>
      </c>
      <c r="K13" s="41">
        <f>J13+(6/1.42)</f>
        <v>50</v>
      </c>
      <c r="L13" s="43">
        <v>14</v>
      </c>
      <c r="M13" s="44" t="s">
        <v>89</v>
      </c>
      <c r="N13" s="44">
        <v>11.2</v>
      </c>
      <c r="O13" s="118">
        <v>135</v>
      </c>
      <c r="P13" s="118">
        <v>98</v>
      </c>
      <c r="Q13" s="118">
        <v>40574218</v>
      </c>
      <c r="R13" s="45">
        <f t="shared" si="3"/>
        <v>3809</v>
      </c>
      <c r="S13" s="46">
        <f t="shared" si="4"/>
        <v>91.415999999999997</v>
      </c>
      <c r="T13" s="46">
        <f t="shared" si="5"/>
        <v>3.8090000000000002</v>
      </c>
      <c r="U13" s="119">
        <v>7.8</v>
      </c>
      <c r="V13" s="119">
        <f t="shared" si="6"/>
        <v>7.8</v>
      </c>
      <c r="W13" s="120" t="s">
        <v>124</v>
      </c>
      <c r="X13" s="122">
        <v>0</v>
      </c>
      <c r="Y13" s="122">
        <v>0</v>
      </c>
      <c r="Z13" s="122">
        <v>1087</v>
      </c>
      <c r="AA13" s="122">
        <v>0</v>
      </c>
      <c r="AB13" s="122">
        <v>1188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37875884</v>
      </c>
      <c r="AH13" s="48">
        <f>IF(ISBLANK(AG13),"-",AG13-AG12)</f>
        <v>804</v>
      </c>
      <c r="AI13" s="49">
        <f t="shared" si="7"/>
        <v>211.07902336571277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0.7</v>
      </c>
      <c r="AP13" s="122">
        <v>8542597</v>
      </c>
      <c r="AQ13" s="122">
        <f>AP13-AP12</f>
        <v>1301</v>
      </c>
      <c r="AR13" s="50"/>
      <c r="AS13" s="51" t="s">
        <v>113</v>
      </c>
      <c r="AV13" s="38" t="s">
        <v>94</v>
      </c>
      <c r="AW13" s="38" t="s">
        <v>95</v>
      </c>
      <c r="AY13" s="79" t="s">
        <v>158</v>
      </c>
    </row>
    <row r="14" spans="2:51" x14ac:dyDescent="0.25">
      <c r="B14" s="39">
        <v>2.125</v>
      </c>
      <c r="C14" s="39">
        <v>0.16666666666666666</v>
      </c>
      <c r="D14" s="117">
        <v>11</v>
      </c>
      <c r="E14" s="40">
        <f t="shared" si="0"/>
        <v>7.746478873239437</v>
      </c>
      <c r="F14" s="103">
        <v>70</v>
      </c>
      <c r="G14" s="40">
        <f t="shared" si="1"/>
        <v>49.295774647887328</v>
      </c>
      <c r="H14" s="41" t="s">
        <v>88</v>
      </c>
      <c r="I14" s="41">
        <f t="shared" si="2"/>
        <v>44.366197183098592</v>
      </c>
      <c r="J14" s="42">
        <f>J15</f>
        <v>45.774647887323944</v>
      </c>
      <c r="K14" s="41">
        <f>J14+(6/1.42)</f>
        <v>50</v>
      </c>
      <c r="L14" s="43">
        <v>14</v>
      </c>
      <c r="M14" s="44" t="s">
        <v>89</v>
      </c>
      <c r="N14" s="44">
        <v>12.8</v>
      </c>
      <c r="O14" s="118">
        <v>134</v>
      </c>
      <c r="P14" s="118">
        <v>136</v>
      </c>
      <c r="Q14" s="118">
        <v>40578107</v>
      </c>
      <c r="R14" s="45">
        <f t="shared" si="3"/>
        <v>3889</v>
      </c>
      <c r="S14" s="46">
        <f t="shared" si="4"/>
        <v>93.335999999999999</v>
      </c>
      <c r="T14" s="46">
        <f t="shared" si="5"/>
        <v>3.8889999999999998</v>
      </c>
      <c r="U14" s="119">
        <v>9.1</v>
      </c>
      <c r="V14" s="119">
        <f t="shared" si="6"/>
        <v>9.1</v>
      </c>
      <c r="W14" s="120" t="s">
        <v>124</v>
      </c>
      <c r="X14" s="122">
        <v>0</v>
      </c>
      <c r="Y14" s="122">
        <v>0</v>
      </c>
      <c r="Z14" s="122">
        <v>1086</v>
      </c>
      <c r="AA14" s="122">
        <v>0</v>
      </c>
      <c r="AB14" s="122">
        <v>1188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37876676</v>
      </c>
      <c r="AH14" s="48">
        <f t="shared" ref="AH14:AH34" si="8">IF(ISBLANK(AG14),"-",AG14-AG13)</f>
        <v>792</v>
      </c>
      <c r="AI14" s="49">
        <f t="shared" si="7"/>
        <v>203.65132424787865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0.7</v>
      </c>
      <c r="AP14" s="122">
        <v>8543771</v>
      </c>
      <c r="AQ14" s="122">
        <f>AP14-AP13</f>
        <v>1174</v>
      </c>
      <c r="AR14" s="50"/>
      <c r="AS14" s="51" t="s">
        <v>113</v>
      </c>
      <c r="AT14" s="53"/>
      <c r="AV14" s="38" t="s">
        <v>96</v>
      </c>
      <c r="AW14" s="38" t="s">
        <v>97</v>
      </c>
      <c r="AY14" s="79" t="s">
        <v>205</v>
      </c>
    </row>
    <row r="15" spans="2:51" x14ac:dyDescent="0.25">
      <c r="B15" s="39">
        <v>2.1666666666666701</v>
      </c>
      <c r="C15" s="39">
        <v>0.20833333333333301</v>
      </c>
      <c r="D15" s="117">
        <v>12</v>
      </c>
      <c r="E15" s="40">
        <f t="shared" si="0"/>
        <v>8.4507042253521139</v>
      </c>
      <c r="F15" s="103">
        <v>70</v>
      </c>
      <c r="G15" s="40">
        <f t="shared" si="1"/>
        <v>49.295774647887328</v>
      </c>
      <c r="H15" s="41" t="s">
        <v>88</v>
      </c>
      <c r="I15" s="41">
        <f t="shared" si="2"/>
        <v>44.366197183098592</v>
      </c>
      <c r="J15" s="42">
        <f>(F15-5)/1.42</f>
        <v>45.774647887323944</v>
      </c>
      <c r="K15" s="41">
        <f>J15+(6/1.42)</f>
        <v>50</v>
      </c>
      <c r="L15" s="43">
        <v>18</v>
      </c>
      <c r="M15" s="44" t="s">
        <v>89</v>
      </c>
      <c r="N15" s="44">
        <v>13.1</v>
      </c>
      <c r="O15" s="118">
        <v>116</v>
      </c>
      <c r="P15" s="118">
        <v>83</v>
      </c>
      <c r="Q15" s="118">
        <v>40582246</v>
      </c>
      <c r="R15" s="45">
        <f t="shared" si="3"/>
        <v>4139</v>
      </c>
      <c r="S15" s="46">
        <f t="shared" si="4"/>
        <v>99.335999999999999</v>
      </c>
      <c r="T15" s="46">
        <f t="shared" si="5"/>
        <v>4.1390000000000002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1088</v>
      </c>
      <c r="AA15" s="122">
        <v>0</v>
      </c>
      <c r="AB15" s="122">
        <v>1188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37877484</v>
      </c>
      <c r="AH15" s="48">
        <f t="shared" si="8"/>
        <v>808</v>
      </c>
      <c r="AI15" s="49">
        <f t="shared" si="7"/>
        <v>195.21623580575016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0.7</v>
      </c>
      <c r="AP15" s="122">
        <v>8544207</v>
      </c>
      <c r="AQ15" s="122">
        <f>AP15-AP14</f>
        <v>436</v>
      </c>
      <c r="AR15" s="50"/>
      <c r="AS15" s="51" t="s">
        <v>113</v>
      </c>
      <c r="AV15" s="38" t="s">
        <v>98</v>
      </c>
      <c r="AW15" s="38" t="s">
        <v>99</v>
      </c>
      <c r="AY15" s="79"/>
    </row>
    <row r="16" spans="2:51" x14ac:dyDescent="0.25">
      <c r="B16" s="39">
        <v>2.2083333333333299</v>
      </c>
      <c r="C16" s="39">
        <v>0.25</v>
      </c>
      <c r="D16" s="117">
        <v>8</v>
      </c>
      <c r="E16" s="40">
        <f t="shared" si="0"/>
        <v>5.6338028169014089</v>
      </c>
      <c r="F16" s="103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131</v>
      </c>
      <c r="P16" s="118">
        <v>117</v>
      </c>
      <c r="Q16" s="118">
        <v>40587027</v>
      </c>
      <c r="R16" s="45">
        <f t="shared" si="3"/>
        <v>4781</v>
      </c>
      <c r="S16" s="46">
        <f t="shared" si="4"/>
        <v>114.744</v>
      </c>
      <c r="T16" s="46">
        <f t="shared" si="5"/>
        <v>4.7809999999999997</v>
      </c>
      <c r="U16" s="119">
        <v>9.5</v>
      </c>
      <c r="V16" s="119">
        <f t="shared" si="6"/>
        <v>9.5</v>
      </c>
      <c r="W16" s="120" t="s">
        <v>124</v>
      </c>
      <c r="X16" s="122">
        <v>0</v>
      </c>
      <c r="Y16" s="122">
        <v>0</v>
      </c>
      <c r="Z16" s="122">
        <v>1188</v>
      </c>
      <c r="AA16" s="122">
        <v>0</v>
      </c>
      <c r="AB16" s="122">
        <v>1189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37878368</v>
      </c>
      <c r="AH16" s="48">
        <f t="shared" si="8"/>
        <v>884</v>
      </c>
      <c r="AI16" s="49">
        <f t="shared" si="7"/>
        <v>184.89855678728301</v>
      </c>
      <c r="AJ16" s="101">
        <v>0</v>
      </c>
      <c r="AK16" s="101">
        <v>0</v>
      </c>
      <c r="AL16" s="101">
        <v>1</v>
      </c>
      <c r="AM16" s="101">
        <v>0</v>
      </c>
      <c r="AN16" s="101">
        <v>1</v>
      </c>
      <c r="AO16" s="101">
        <v>0</v>
      </c>
      <c r="AP16" s="122">
        <v>8544207</v>
      </c>
      <c r="AQ16" s="122">
        <f t="shared" ref="AQ16:AQ34" si="10">AP16-AP15</f>
        <v>0</v>
      </c>
      <c r="AR16" s="52">
        <v>0.9</v>
      </c>
      <c r="AS16" s="51" t="s">
        <v>101</v>
      </c>
      <c r="AV16" s="38" t="s">
        <v>102</v>
      </c>
      <c r="AW16" s="38" t="s">
        <v>103</v>
      </c>
      <c r="AY16" s="100"/>
    </row>
    <row r="17" spans="1:51" x14ac:dyDescent="0.25">
      <c r="B17" s="39">
        <v>2.25</v>
      </c>
      <c r="C17" s="39">
        <v>0.29166666666666702</v>
      </c>
      <c r="D17" s="117">
        <v>6</v>
      </c>
      <c r="E17" s="40">
        <f t="shared" si="0"/>
        <v>4.2253521126760569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138</v>
      </c>
      <c r="P17" s="118">
        <v>151</v>
      </c>
      <c r="Q17" s="118">
        <v>40593105</v>
      </c>
      <c r="R17" s="45">
        <f t="shared" si="3"/>
        <v>6078</v>
      </c>
      <c r="S17" s="46">
        <f t="shared" si="4"/>
        <v>145.87200000000001</v>
      </c>
      <c r="T17" s="46">
        <f t="shared" si="5"/>
        <v>6.0780000000000003</v>
      </c>
      <c r="U17" s="119">
        <v>9</v>
      </c>
      <c r="V17" s="119">
        <f t="shared" si="6"/>
        <v>9</v>
      </c>
      <c r="W17" s="120" t="s">
        <v>135</v>
      </c>
      <c r="X17" s="122">
        <v>0</v>
      </c>
      <c r="Y17" s="122">
        <v>1070</v>
      </c>
      <c r="Z17" s="122">
        <v>1188</v>
      </c>
      <c r="AA17" s="122">
        <v>1185</v>
      </c>
      <c r="AB17" s="122">
        <v>1189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37879760</v>
      </c>
      <c r="AH17" s="48">
        <f t="shared" si="8"/>
        <v>1392</v>
      </c>
      <c r="AI17" s="49">
        <f t="shared" si="7"/>
        <v>229.02270483711746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22">
        <v>8544207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0"/>
    </row>
    <row r="18" spans="1:51" x14ac:dyDescent="0.25">
      <c r="B18" s="39">
        <v>2.2916666666666701</v>
      </c>
      <c r="C18" s="39">
        <v>0.33333333333333298</v>
      </c>
      <c r="D18" s="117">
        <v>5</v>
      </c>
      <c r="E18" s="40">
        <f t="shared" si="0"/>
        <v>3.5211267605633805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141</v>
      </c>
      <c r="P18" s="118">
        <v>133</v>
      </c>
      <c r="Q18" s="118">
        <v>40599104</v>
      </c>
      <c r="R18" s="45">
        <f t="shared" si="3"/>
        <v>5999</v>
      </c>
      <c r="S18" s="46">
        <f t="shared" si="4"/>
        <v>143.976</v>
      </c>
      <c r="T18" s="46">
        <f t="shared" si="5"/>
        <v>5.9989999999999997</v>
      </c>
      <c r="U18" s="119">
        <v>8.4</v>
      </c>
      <c r="V18" s="119">
        <f t="shared" si="6"/>
        <v>8.4</v>
      </c>
      <c r="W18" s="120" t="s">
        <v>135</v>
      </c>
      <c r="X18" s="122">
        <v>0</v>
      </c>
      <c r="Y18" s="122">
        <v>1030</v>
      </c>
      <c r="Z18" s="122">
        <v>1188</v>
      </c>
      <c r="AA18" s="122">
        <v>1185</v>
      </c>
      <c r="AB18" s="122">
        <v>1189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37881156</v>
      </c>
      <c r="AH18" s="48">
        <f t="shared" si="8"/>
        <v>1396</v>
      </c>
      <c r="AI18" s="49">
        <f t="shared" si="7"/>
        <v>232.70545090848475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22">
        <v>8544207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0"/>
    </row>
    <row r="19" spans="1:51" x14ac:dyDescent="0.25">
      <c r="B19" s="39">
        <v>2.3333333333333299</v>
      </c>
      <c r="C19" s="39">
        <v>0.375</v>
      </c>
      <c r="D19" s="117">
        <v>5</v>
      </c>
      <c r="E19" s="40">
        <f t="shared" si="0"/>
        <v>3.5211267605633805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143</v>
      </c>
      <c r="P19" s="118">
        <v>148</v>
      </c>
      <c r="Q19" s="118">
        <v>40605125</v>
      </c>
      <c r="R19" s="45">
        <f t="shared" si="3"/>
        <v>6021</v>
      </c>
      <c r="S19" s="46">
        <f t="shared" si="4"/>
        <v>144.50399999999999</v>
      </c>
      <c r="T19" s="46">
        <f t="shared" si="5"/>
        <v>6.0209999999999999</v>
      </c>
      <c r="U19" s="119">
        <v>7.9</v>
      </c>
      <c r="V19" s="119">
        <f t="shared" si="6"/>
        <v>7.9</v>
      </c>
      <c r="W19" s="120" t="s">
        <v>135</v>
      </c>
      <c r="X19" s="122">
        <v>0</v>
      </c>
      <c r="Y19" s="122">
        <v>1030</v>
      </c>
      <c r="Z19" s="122">
        <v>1188</v>
      </c>
      <c r="AA19" s="122">
        <v>1185</v>
      </c>
      <c r="AB19" s="122">
        <v>1189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37882552</v>
      </c>
      <c r="AH19" s="48">
        <f t="shared" si="8"/>
        <v>1396</v>
      </c>
      <c r="AI19" s="49">
        <f t="shared" si="7"/>
        <v>231.85517355920945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22">
        <v>8544207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0"/>
    </row>
    <row r="20" spans="1:51" x14ac:dyDescent="0.25">
      <c r="B20" s="39">
        <v>2.375</v>
      </c>
      <c r="C20" s="39">
        <v>0.41666666666666669</v>
      </c>
      <c r="D20" s="117">
        <v>5</v>
      </c>
      <c r="E20" s="40">
        <f t="shared" si="0"/>
        <v>3.5211267605633805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143</v>
      </c>
      <c r="P20" s="118">
        <v>153</v>
      </c>
      <c r="Q20" s="118">
        <v>40611095</v>
      </c>
      <c r="R20" s="45">
        <f t="shared" si="3"/>
        <v>5970</v>
      </c>
      <c r="S20" s="46">
        <f t="shared" si="4"/>
        <v>143.28</v>
      </c>
      <c r="T20" s="46">
        <f t="shared" si="5"/>
        <v>5.97</v>
      </c>
      <c r="U20" s="119">
        <v>7.4</v>
      </c>
      <c r="V20" s="119">
        <f t="shared" si="6"/>
        <v>7.4</v>
      </c>
      <c r="W20" s="120" t="s">
        <v>135</v>
      </c>
      <c r="X20" s="122">
        <v>0</v>
      </c>
      <c r="Y20" s="122">
        <v>1030</v>
      </c>
      <c r="Z20" s="122">
        <v>1188</v>
      </c>
      <c r="AA20" s="122">
        <v>1185</v>
      </c>
      <c r="AB20" s="122">
        <v>1189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37883916</v>
      </c>
      <c r="AH20" s="48">
        <f>IF(ISBLANK(AG20),"-",AG20-AG19)</f>
        <v>1364</v>
      </c>
      <c r="AI20" s="49">
        <f t="shared" si="7"/>
        <v>228.47571189279734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22">
        <v>8544207</v>
      </c>
      <c r="AQ20" s="122">
        <f t="shared" si="10"/>
        <v>0</v>
      </c>
      <c r="AR20" s="52">
        <v>1.1299999999999999</v>
      </c>
      <c r="AS20" s="51" t="s">
        <v>101</v>
      </c>
      <c r="AY20" s="100"/>
    </row>
    <row r="21" spans="1:51" x14ac:dyDescent="0.25">
      <c r="B21" s="39">
        <v>2.4166666666666701</v>
      </c>
      <c r="C21" s="39">
        <v>0.45833333333333298</v>
      </c>
      <c r="D21" s="117">
        <v>6</v>
      </c>
      <c r="E21" s="40">
        <f t="shared" si="0"/>
        <v>4.2253521126760569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143</v>
      </c>
      <c r="P21" s="118">
        <v>144</v>
      </c>
      <c r="Q21" s="118">
        <v>40617030</v>
      </c>
      <c r="R21" s="45">
        <f>Q21-Q20</f>
        <v>5935</v>
      </c>
      <c r="S21" s="46">
        <f t="shared" si="4"/>
        <v>142.44</v>
      </c>
      <c r="T21" s="46">
        <f t="shared" si="5"/>
        <v>5.9349999999999996</v>
      </c>
      <c r="U21" s="119">
        <v>6.9</v>
      </c>
      <c r="V21" s="119">
        <f t="shared" si="6"/>
        <v>6.9</v>
      </c>
      <c r="W21" s="120" t="s">
        <v>135</v>
      </c>
      <c r="X21" s="122">
        <v>0</v>
      </c>
      <c r="Y21" s="122">
        <v>1030</v>
      </c>
      <c r="Z21" s="122">
        <v>1188</v>
      </c>
      <c r="AA21" s="122">
        <v>1185</v>
      </c>
      <c r="AB21" s="122">
        <v>1189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37885268</v>
      </c>
      <c r="AH21" s="48">
        <f t="shared" si="8"/>
        <v>1352</v>
      </c>
      <c r="AI21" s="49">
        <f t="shared" si="7"/>
        <v>227.80117944397642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22">
        <v>8544207</v>
      </c>
      <c r="AQ21" s="122">
        <f t="shared" si="10"/>
        <v>0</v>
      </c>
      <c r="AR21" s="50"/>
      <c r="AS21" s="51" t="s">
        <v>101</v>
      </c>
      <c r="AY21" s="100"/>
    </row>
    <row r="22" spans="1:51" x14ac:dyDescent="0.25">
      <c r="B22" s="39">
        <v>2.4583333333333299</v>
      </c>
      <c r="C22" s="39">
        <v>0.5</v>
      </c>
      <c r="D22" s="117">
        <v>6</v>
      </c>
      <c r="E22" s="40">
        <f t="shared" si="0"/>
        <v>4.2253521126760569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139</v>
      </c>
      <c r="P22" s="118">
        <v>138</v>
      </c>
      <c r="Q22" s="118">
        <v>40623221</v>
      </c>
      <c r="R22" s="45">
        <f t="shared" si="3"/>
        <v>6191</v>
      </c>
      <c r="S22" s="46">
        <f t="shared" si="4"/>
        <v>148.584</v>
      </c>
      <c r="T22" s="46">
        <f t="shared" si="5"/>
        <v>6.1909999999999998</v>
      </c>
      <c r="U22" s="119">
        <v>6.5</v>
      </c>
      <c r="V22" s="119">
        <f t="shared" si="6"/>
        <v>6.5</v>
      </c>
      <c r="W22" s="120" t="s">
        <v>135</v>
      </c>
      <c r="X22" s="122">
        <v>0</v>
      </c>
      <c r="Y22" s="122">
        <v>1030</v>
      </c>
      <c r="Z22" s="122">
        <v>1188</v>
      </c>
      <c r="AA22" s="122">
        <v>1185</v>
      </c>
      <c r="AB22" s="122">
        <v>1189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37886688</v>
      </c>
      <c r="AH22" s="48">
        <f t="shared" si="8"/>
        <v>1420</v>
      </c>
      <c r="AI22" s="49">
        <f t="shared" si="7"/>
        <v>229.36520755936036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22">
        <v>8544207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125</v>
      </c>
      <c r="B23" s="39">
        <v>2.5</v>
      </c>
      <c r="C23" s="39">
        <v>0.54166666666666696</v>
      </c>
      <c r="D23" s="117">
        <v>4</v>
      </c>
      <c r="E23" s="40">
        <f t="shared" si="0"/>
        <v>2.8169014084507045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136</v>
      </c>
      <c r="P23" s="118">
        <v>135</v>
      </c>
      <c r="Q23" s="118">
        <v>40628920</v>
      </c>
      <c r="R23" s="45">
        <f t="shared" si="3"/>
        <v>5699</v>
      </c>
      <c r="S23" s="46">
        <f t="shared" si="4"/>
        <v>136.77600000000001</v>
      </c>
      <c r="T23" s="46">
        <f t="shared" si="5"/>
        <v>5.6989999999999998</v>
      </c>
      <c r="U23" s="119">
        <v>6.1</v>
      </c>
      <c r="V23" s="119">
        <f t="shared" si="6"/>
        <v>6.1</v>
      </c>
      <c r="W23" s="120" t="s">
        <v>135</v>
      </c>
      <c r="X23" s="122">
        <v>0</v>
      </c>
      <c r="Y23" s="122">
        <v>1030</v>
      </c>
      <c r="Z23" s="122">
        <v>1188</v>
      </c>
      <c r="AA23" s="122">
        <v>1185</v>
      </c>
      <c r="AB23" s="122">
        <v>1189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37888020</v>
      </c>
      <c r="AH23" s="48">
        <f t="shared" si="8"/>
        <v>1332</v>
      </c>
      <c r="AI23" s="49">
        <f t="shared" si="7"/>
        <v>233.72521494999123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8544207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5</v>
      </c>
      <c r="E24" s="40">
        <f t="shared" si="0"/>
        <v>3.5211267605633805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136</v>
      </c>
      <c r="P24" s="118">
        <v>135</v>
      </c>
      <c r="Q24" s="118">
        <v>40634401</v>
      </c>
      <c r="R24" s="45">
        <f t="shared" si="3"/>
        <v>5481</v>
      </c>
      <c r="S24" s="46">
        <f t="shared" si="4"/>
        <v>131.54400000000001</v>
      </c>
      <c r="T24" s="46">
        <f t="shared" si="5"/>
        <v>5.4809999999999999</v>
      </c>
      <c r="U24" s="119">
        <v>5.6</v>
      </c>
      <c r="V24" s="119">
        <f t="shared" si="6"/>
        <v>5.6</v>
      </c>
      <c r="W24" s="120" t="s">
        <v>135</v>
      </c>
      <c r="X24" s="122">
        <v>0</v>
      </c>
      <c r="Y24" s="122">
        <v>1027</v>
      </c>
      <c r="Z24" s="122">
        <v>1188</v>
      </c>
      <c r="AA24" s="122">
        <v>1185</v>
      </c>
      <c r="AB24" s="122">
        <v>1189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37889364</v>
      </c>
      <c r="AH24" s="48">
        <f t="shared" si="8"/>
        <v>1344</v>
      </c>
      <c r="AI24" s="49">
        <f t="shared" si="7"/>
        <v>245.21072796934865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8544207</v>
      </c>
      <c r="AQ24" s="122">
        <f t="shared" si="10"/>
        <v>0</v>
      </c>
      <c r="AR24" s="52">
        <v>1.03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6</v>
      </c>
      <c r="E25" s="40">
        <f t="shared" si="0"/>
        <v>4.2253521126760569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136</v>
      </c>
      <c r="P25" s="118">
        <v>143</v>
      </c>
      <c r="Q25" s="118">
        <v>40640105</v>
      </c>
      <c r="R25" s="45">
        <f t="shared" si="3"/>
        <v>5704</v>
      </c>
      <c r="S25" s="46">
        <f t="shared" si="4"/>
        <v>136.89599999999999</v>
      </c>
      <c r="T25" s="46">
        <f t="shared" si="5"/>
        <v>5.7039999999999997</v>
      </c>
      <c r="U25" s="119">
        <v>5.2</v>
      </c>
      <c r="V25" s="119">
        <f t="shared" si="6"/>
        <v>5.2</v>
      </c>
      <c r="W25" s="120" t="s">
        <v>135</v>
      </c>
      <c r="X25" s="122">
        <v>0</v>
      </c>
      <c r="Y25" s="122">
        <v>1028</v>
      </c>
      <c r="Z25" s="122">
        <v>1188</v>
      </c>
      <c r="AA25" s="122">
        <v>1185</v>
      </c>
      <c r="AB25" s="122">
        <v>1189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37890716</v>
      </c>
      <c r="AH25" s="48">
        <f t="shared" si="8"/>
        <v>1352</v>
      </c>
      <c r="AI25" s="49">
        <f t="shared" si="7"/>
        <v>237.02664796633943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8544207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5</v>
      </c>
      <c r="E26" s="40">
        <f t="shared" si="0"/>
        <v>3.5211267605633805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135</v>
      </c>
      <c r="P26" s="118">
        <v>139</v>
      </c>
      <c r="Q26" s="118">
        <v>40645695</v>
      </c>
      <c r="R26" s="45">
        <f t="shared" si="3"/>
        <v>5590</v>
      </c>
      <c r="S26" s="46">
        <f t="shared" si="4"/>
        <v>134.16</v>
      </c>
      <c r="T26" s="46">
        <f t="shared" si="5"/>
        <v>5.59</v>
      </c>
      <c r="U26" s="119">
        <v>4.9000000000000004</v>
      </c>
      <c r="V26" s="119">
        <f t="shared" si="6"/>
        <v>4.9000000000000004</v>
      </c>
      <c r="W26" s="120" t="s">
        <v>135</v>
      </c>
      <c r="X26" s="122">
        <v>0</v>
      </c>
      <c r="Y26" s="122">
        <v>1029</v>
      </c>
      <c r="Z26" s="122">
        <v>1188</v>
      </c>
      <c r="AA26" s="122">
        <v>1185</v>
      </c>
      <c r="AB26" s="122">
        <v>1189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37892052</v>
      </c>
      <c r="AH26" s="48">
        <f t="shared" si="8"/>
        <v>1336</v>
      </c>
      <c r="AI26" s="49">
        <f t="shared" si="7"/>
        <v>238.99821109123437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8544207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5</v>
      </c>
      <c r="E27" s="40">
        <f t="shared" si="0"/>
        <v>3.5211267605633805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135</v>
      </c>
      <c r="P27" s="118">
        <v>138</v>
      </c>
      <c r="Q27" s="118">
        <v>40651271</v>
      </c>
      <c r="R27" s="45">
        <f t="shared" si="3"/>
        <v>5576</v>
      </c>
      <c r="S27" s="46">
        <f t="shared" si="4"/>
        <v>133.82400000000001</v>
      </c>
      <c r="T27" s="46">
        <f t="shared" si="5"/>
        <v>5.5759999999999996</v>
      </c>
      <c r="U27" s="119">
        <v>4.5</v>
      </c>
      <c r="V27" s="119">
        <f t="shared" si="6"/>
        <v>4.5</v>
      </c>
      <c r="W27" s="120" t="s">
        <v>135</v>
      </c>
      <c r="X27" s="122">
        <v>0</v>
      </c>
      <c r="Y27" s="122">
        <v>1028</v>
      </c>
      <c r="Z27" s="122">
        <v>1188</v>
      </c>
      <c r="AA27" s="122">
        <v>1185</v>
      </c>
      <c r="AB27" s="122">
        <v>1189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37893402</v>
      </c>
      <c r="AH27" s="48">
        <f t="shared" ref="AH27:AH32" si="14">IF(ISBLANK(AG27),"-",AG27-AG26)</f>
        <v>1350</v>
      </c>
      <c r="AI27" s="49">
        <f t="shared" si="7"/>
        <v>242.10903873744621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8544207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4</v>
      </c>
      <c r="E28" s="40">
        <f t="shared" si="0"/>
        <v>2.8169014084507045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137</v>
      </c>
      <c r="P28" s="118">
        <v>137</v>
      </c>
      <c r="Q28" s="118">
        <v>40656847</v>
      </c>
      <c r="R28" s="45">
        <f t="shared" si="3"/>
        <v>5576</v>
      </c>
      <c r="S28" s="46">
        <f t="shared" si="4"/>
        <v>133.82400000000001</v>
      </c>
      <c r="T28" s="46">
        <f t="shared" si="5"/>
        <v>5.5759999999999996</v>
      </c>
      <c r="U28" s="119">
        <v>4.0999999999999996</v>
      </c>
      <c r="V28" s="119">
        <f t="shared" si="6"/>
        <v>4.0999999999999996</v>
      </c>
      <c r="W28" s="120" t="s">
        <v>135</v>
      </c>
      <c r="X28" s="122">
        <v>0</v>
      </c>
      <c r="Y28" s="122">
        <v>1027</v>
      </c>
      <c r="Z28" s="122">
        <v>1188</v>
      </c>
      <c r="AA28" s="122">
        <v>1185</v>
      </c>
      <c r="AB28" s="122">
        <v>1189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37894752</v>
      </c>
      <c r="AH28" s="48">
        <f t="shared" si="14"/>
        <v>1350</v>
      </c>
      <c r="AI28" s="49">
        <f t="shared" si="7"/>
        <v>242.10903873744621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22">
        <v>8544207</v>
      </c>
      <c r="AQ28" s="122">
        <f t="shared" si="10"/>
        <v>0</v>
      </c>
      <c r="AR28" s="52">
        <v>0.95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4</v>
      </c>
      <c r="E29" s="40">
        <f t="shared" si="0"/>
        <v>2.8169014084507045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135</v>
      </c>
      <c r="P29" s="118">
        <v>143</v>
      </c>
      <c r="Q29" s="118">
        <v>40662399</v>
      </c>
      <c r="R29" s="45">
        <f t="shared" si="3"/>
        <v>5552</v>
      </c>
      <c r="S29" s="46">
        <f t="shared" si="4"/>
        <v>133.24799999999999</v>
      </c>
      <c r="T29" s="46">
        <f t="shared" si="5"/>
        <v>5.5519999999999996</v>
      </c>
      <c r="U29" s="119">
        <v>3.6</v>
      </c>
      <c r="V29" s="119">
        <f t="shared" si="6"/>
        <v>3.6</v>
      </c>
      <c r="W29" s="120" t="s">
        <v>135</v>
      </c>
      <c r="X29" s="122">
        <v>0</v>
      </c>
      <c r="Y29" s="122">
        <v>1027</v>
      </c>
      <c r="Z29" s="122">
        <v>1188</v>
      </c>
      <c r="AA29" s="122">
        <v>1185</v>
      </c>
      <c r="AB29" s="122">
        <v>1189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37896092</v>
      </c>
      <c r="AH29" s="48">
        <f t="shared" si="14"/>
        <v>1340</v>
      </c>
      <c r="AI29" s="49">
        <f t="shared" si="7"/>
        <v>241.35446685878964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22">
        <v>8544207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3</v>
      </c>
      <c r="E30" s="40">
        <f t="shared" si="0"/>
        <v>2.1126760563380285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135</v>
      </c>
      <c r="P30" s="118">
        <v>142</v>
      </c>
      <c r="Q30" s="118">
        <v>40668003</v>
      </c>
      <c r="R30" s="45">
        <f t="shared" si="3"/>
        <v>5604</v>
      </c>
      <c r="S30" s="46">
        <f t="shared" si="4"/>
        <v>134.49600000000001</v>
      </c>
      <c r="T30" s="46">
        <f t="shared" si="5"/>
        <v>5.6040000000000001</v>
      </c>
      <c r="U30" s="119">
        <v>3.3</v>
      </c>
      <c r="V30" s="119">
        <f t="shared" si="6"/>
        <v>3.3</v>
      </c>
      <c r="W30" s="120" t="s">
        <v>144</v>
      </c>
      <c r="X30" s="122">
        <v>0</v>
      </c>
      <c r="Y30" s="122">
        <v>1027</v>
      </c>
      <c r="Z30" s="122">
        <v>1188</v>
      </c>
      <c r="AA30" s="122">
        <v>0</v>
      </c>
      <c r="AB30" s="122">
        <v>1189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37897444</v>
      </c>
      <c r="AH30" s="48">
        <f t="shared" si="14"/>
        <v>1352</v>
      </c>
      <c r="AI30" s="49">
        <f t="shared" si="7"/>
        <v>241.25624553890077</v>
      </c>
      <c r="AJ30" s="101">
        <v>0</v>
      </c>
      <c r="AK30" s="101">
        <v>1</v>
      </c>
      <c r="AL30" s="101">
        <v>1</v>
      </c>
      <c r="AM30" s="101">
        <v>1</v>
      </c>
      <c r="AN30" s="101">
        <v>1</v>
      </c>
      <c r="AO30" s="101">
        <v>0</v>
      </c>
      <c r="AP30" s="122">
        <v>8544207</v>
      </c>
      <c r="AQ30" s="122">
        <f t="shared" si="10"/>
        <v>0</v>
      </c>
      <c r="AR30" s="50"/>
      <c r="AS30" s="51" t="s">
        <v>113</v>
      </c>
      <c r="AV30" s="248" t="s">
        <v>117</v>
      </c>
      <c r="AW30" s="248"/>
      <c r="AY30" s="104"/>
    </row>
    <row r="31" spans="1:51" x14ac:dyDescent="0.25">
      <c r="B31" s="39">
        <v>2.8333333333333299</v>
      </c>
      <c r="C31" s="39">
        <v>0.875000000000004</v>
      </c>
      <c r="D31" s="117">
        <v>5</v>
      </c>
      <c r="E31" s="40">
        <f t="shared" si="0"/>
        <v>3.5211267605633805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126</v>
      </c>
      <c r="P31" s="118">
        <v>133</v>
      </c>
      <c r="Q31" s="118">
        <v>40673131</v>
      </c>
      <c r="R31" s="45">
        <f t="shared" si="3"/>
        <v>5128</v>
      </c>
      <c r="S31" s="46">
        <f t="shared" si="4"/>
        <v>123.072</v>
      </c>
      <c r="T31" s="46">
        <f t="shared" si="5"/>
        <v>5.1280000000000001</v>
      </c>
      <c r="U31" s="119">
        <v>3.2</v>
      </c>
      <c r="V31" s="119">
        <f t="shared" si="6"/>
        <v>3.2</v>
      </c>
      <c r="W31" s="120" t="s">
        <v>144</v>
      </c>
      <c r="X31" s="122">
        <v>0</v>
      </c>
      <c r="Y31" s="122">
        <v>1117</v>
      </c>
      <c r="Z31" s="122">
        <v>1188</v>
      </c>
      <c r="AA31" s="122">
        <v>0</v>
      </c>
      <c r="AB31" s="122">
        <v>1189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37898540</v>
      </c>
      <c r="AH31" s="48">
        <f t="shared" si="14"/>
        <v>1096</v>
      </c>
      <c r="AI31" s="49">
        <f t="shared" si="7"/>
        <v>213.72854914196569</v>
      </c>
      <c r="AJ31" s="101">
        <v>0</v>
      </c>
      <c r="AK31" s="101">
        <v>1</v>
      </c>
      <c r="AL31" s="101">
        <v>1</v>
      </c>
      <c r="AM31" s="101">
        <v>0</v>
      </c>
      <c r="AN31" s="101">
        <v>1</v>
      </c>
      <c r="AO31" s="101">
        <v>0</v>
      </c>
      <c r="AP31" s="122">
        <v>8544207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8</v>
      </c>
      <c r="E32" s="40">
        <f t="shared" si="0"/>
        <v>5.6338028169014089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123</v>
      </c>
      <c r="P32" s="118">
        <v>128</v>
      </c>
      <c r="Q32" s="118">
        <v>40678260</v>
      </c>
      <c r="R32" s="45">
        <f t="shared" si="3"/>
        <v>5129</v>
      </c>
      <c r="S32" s="46">
        <f t="shared" si="4"/>
        <v>123.096</v>
      </c>
      <c r="T32" s="46">
        <f t="shared" si="5"/>
        <v>5.1289999999999996</v>
      </c>
      <c r="U32" s="119">
        <v>1.7</v>
      </c>
      <c r="V32" s="119">
        <f t="shared" si="6"/>
        <v>1.7</v>
      </c>
      <c r="W32" s="120" t="s">
        <v>144</v>
      </c>
      <c r="X32" s="122">
        <v>0</v>
      </c>
      <c r="Y32" s="122">
        <v>1119</v>
      </c>
      <c r="Z32" s="122">
        <v>1188</v>
      </c>
      <c r="AA32" s="122">
        <v>0</v>
      </c>
      <c r="AB32" s="122">
        <v>1189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37899636</v>
      </c>
      <c r="AH32" s="48">
        <f t="shared" si="14"/>
        <v>1096</v>
      </c>
      <c r="AI32" s="49">
        <f t="shared" si="7"/>
        <v>213.68687853382727</v>
      </c>
      <c r="AJ32" s="101">
        <v>0</v>
      </c>
      <c r="AK32" s="101">
        <v>1</v>
      </c>
      <c r="AL32" s="101">
        <v>1</v>
      </c>
      <c r="AM32" s="101">
        <v>0</v>
      </c>
      <c r="AN32" s="101">
        <v>1</v>
      </c>
      <c r="AO32" s="101">
        <v>0</v>
      </c>
      <c r="AP32" s="122">
        <v>8544207</v>
      </c>
      <c r="AQ32" s="122">
        <f t="shared" si="10"/>
        <v>0</v>
      </c>
      <c r="AR32" s="52">
        <v>1.01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8</v>
      </c>
      <c r="E33" s="40">
        <f t="shared" si="0"/>
        <v>5.6338028169014089</v>
      </c>
      <c r="F33" s="103">
        <v>70</v>
      </c>
      <c r="G33" s="40">
        <f t="shared" si="1"/>
        <v>49.295774647887328</v>
      </c>
      <c r="H33" s="41" t="s">
        <v>88</v>
      </c>
      <c r="I33" s="41">
        <f>J33-(2/1.42)</f>
        <v>44.366197183098592</v>
      </c>
      <c r="J33" s="42">
        <f t="shared" ref="J33:J34" si="15">(F33-5)/1.42</f>
        <v>45.774647887323944</v>
      </c>
      <c r="K33" s="41">
        <f t="shared" si="12"/>
        <v>50</v>
      </c>
      <c r="L33" s="43">
        <v>14</v>
      </c>
      <c r="M33" s="44" t="s">
        <v>118</v>
      </c>
      <c r="N33" s="44">
        <v>11.9</v>
      </c>
      <c r="O33" s="118">
        <v>140</v>
      </c>
      <c r="P33" s="118">
        <v>110</v>
      </c>
      <c r="Q33" s="118">
        <v>40682361</v>
      </c>
      <c r="R33" s="45">
        <f t="shared" si="3"/>
        <v>4101</v>
      </c>
      <c r="S33" s="46">
        <f t="shared" si="4"/>
        <v>98.424000000000007</v>
      </c>
      <c r="T33" s="46">
        <f t="shared" si="5"/>
        <v>4.101</v>
      </c>
      <c r="U33" s="119">
        <v>2.4</v>
      </c>
      <c r="V33" s="119">
        <f t="shared" si="6"/>
        <v>2.4</v>
      </c>
      <c r="W33" s="120" t="s">
        <v>124</v>
      </c>
      <c r="X33" s="122">
        <v>0</v>
      </c>
      <c r="Y33" s="122">
        <v>0</v>
      </c>
      <c r="Z33" s="122">
        <v>1188</v>
      </c>
      <c r="AA33" s="122">
        <v>0</v>
      </c>
      <c r="AB33" s="122">
        <v>1189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37900552</v>
      </c>
      <c r="AH33" s="48">
        <f t="shared" si="8"/>
        <v>916</v>
      </c>
      <c r="AI33" s="49">
        <f t="shared" si="7"/>
        <v>223.36015605949768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0.5</v>
      </c>
      <c r="AP33" s="122">
        <v>8545133</v>
      </c>
      <c r="AQ33" s="122">
        <f t="shared" si="10"/>
        <v>926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9</v>
      </c>
      <c r="E34" s="40">
        <f t="shared" si="0"/>
        <v>6.3380281690140849</v>
      </c>
      <c r="F34" s="103">
        <v>70</v>
      </c>
      <c r="G34" s="40">
        <f t="shared" si="1"/>
        <v>49.295774647887328</v>
      </c>
      <c r="H34" s="41" t="s">
        <v>88</v>
      </c>
      <c r="I34" s="41">
        <f t="shared" si="2"/>
        <v>44.366197183098592</v>
      </c>
      <c r="J34" s="42">
        <f t="shared" si="15"/>
        <v>45.774647887323944</v>
      </c>
      <c r="K34" s="41">
        <f t="shared" si="12"/>
        <v>50</v>
      </c>
      <c r="L34" s="43">
        <v>14</v>
      </c>
      <c r="M34" s="44" t="s">
        <v>118</v>
      </c>
      <c r="N34" s="60">
        <v>11.5</v>
      </c>
      <c r="O34" s="118">
        <v>146</v>
      </c>
      <c r="P34" s="118">
        <v>120</v>
      </c>
      <c r="Q34" s="118">
        <v>40686130</v>
      </c>
      <c r="R34" s="45">
        <f t="shared" si="3"/>
        <v>3769</v>
      </c>
      <c r="S34" s="46">
        <f t="shared" si="4"/>
        <v>90.456000000000003</v>
      </c>
      <c r="T34" s="46">
        <f t="shared" si="5"/>
        <v>3.7690000000000001</v>
      </c>
      <c r="U34" s="119">
        <v>3.4</v>
      </c>
      <c r="V34" s="119">
        <f t="shared" si="6"/>
        <v>3.4</v>
      </c>
      <c r="W34" s="120" t="s">
        <v>124</v>
      </c>
      <c r="X34" s="122">
        <v>0</v>
      </c>
      <c r="Y34" s="122">
        <v>0</v>
      </c>
      <c r="Z34" s="122">
        <v>1188</v>
      </c>
      <c r="AA34" s="122">
        <v>0</v>
      </c>
      <c r="AB34" s="122">
        <v>1189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37901456</v>
      </c>
      <c r="AH34" s="48">
        <f t="shared" si="8"/>
        <v>904</v>
      </c>
      <c r="AI34" s="49">
        <f t="shared" si="7"/>
        <v>239.8514194746617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0.5</v>
      </c>
      <c r="AP34" s="122">
        <v>8546059</v>
      </c>
      <c r="AQ34" s="122">
        <f t="shared" si="10"/>
        <v>926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49" t="s">
        <v>120</v>
      </c>
      <c r="M35" s="250"/>
      <c r="N35" s="251"/>
      <c r="O35" s="62"/>
      <c r="P35" s="62"/>
      <c r="Q35" s="63">
        <f>Q34-Q10</f>
        <v>123912</v>
      </c>
      <c r="R35" s="64">
        <f>SUM(R11:R34)</f>
        <v>123912</v>
      </c>
      <c r="S35" s="123">
        <f>AVERAGE(S11:S34)</f>
        <v>123.91200000000003</v>
      </c>
      <c r="T35" s="123">
        <f>SUM(T11:T34)</f>
        <v>123.91199999999999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28128</v>
      </c>
      <c r="AH35" s="66">
        <f>SUM(AH11:AH34)</f>
        <v>28128</v>
      </c>
      <c r="AI35" s="67">
        <f>$AH$35/$T35</f>
        <v>226.99980631415846</v>
      </c>
      <c r="AJ35" s="92"/>
      <c r="AK35" s="93"/>
      <c r="AL35" s="93"/>
      <c r="AM35" s="93"/>
      <c r="AN35" s="94"/>
      <c r="AO35" s="68"/>
      <c r="AP35" s="69">
        <f>AP34-AP10</f>
        <v>7300</v>
      </c>
      <c r="AQ35" s="70">
        <f>SUM(AQ11:AQ34)</f>
        <v>7300</v>
      </c>
      <c r="AR35" s="145">
        <f>SUM(AR11:AR34)</f>
        <v>5.82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0"/>
    </row>
    <row r="38" spans="2:51" x14ac:dyDescent="0.25">
      <c r="B38" s="81" t="s">
        <v>128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0"/>
    </row>
    <row r="39" spans="2:51" x14ac:dyDescent="0.25">
      <c r="B39" s="115" t="s">
        <v>210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0"/>
    </row>
    <row r="40" spans="2:51" x14ac:dyDescent="0.25">
      <c r="B40" s="80" t="s">
        <v>193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206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15" t="s">
        <v>140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15" t="s">
        <v>141</v>
      </c>
      <c r="C43" s="109"/>
      <c r="D43" s="109"/>
      <c r="E43" s="109"/>
      <c r="F43" s="109"/>
      <c r="G43" s="109"/>
      <c r="H43" s="109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84" t="s">
        <v>167</v>
      </c>
      <c r="C44" s="109"/>
      <c r="D44" s="109"/>
      <c r="E44" s="109"/>
      <c r="F44" s="109"/>
      <c r="G44" s="109"/>
      <c r="H44" s="109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82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84" t="s">
        <v>137</v>
      </c>
      <c r="C45" s="109"/>
      <c r="D45" s="109"/>
      <c r="E45" s="109"/>
      <c r="F45" s="109"/>
      <c r="G45" s="109"/>
      <c r="H45" s="115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82"/>
      <c r="T45" s="82"/>
      <c r="U45" s="82"/>
      <c r="V45" s="82"/>
      <c r="W45" s="105"/>
      <c r="X45" s="105"/>
      <c r="Y45" s="105"/>
      <c r="Z45" s="105"/>
      <c r="AA45" s="105"/>
      <c r="AB45" s="105"/>
      <c r="AC45" s="105"/>
      <c r="AD45" s="105"/>
      <c r="AE45" s="105"/>
      <c r="AM45" s="19"/>
      <c r="AN45" s="102"/>
      <c r="AO45" s="102"/>
      <c r="AP45" s="102"/>
      <c r="AQ45" s="102"/>
      <c r="AR45" s="105"/>
      <c r="AV45" s="136"/>
      <c r="AW45" s="136"/>
      <c r="AY45" s="100"/>
    </row>
    <row r="46" spans="2:51" x14ac:dyDescent="0.25">
      <c r="B46" s="115" t="s">
        <v>207</v>
      </c>
      <c r="C46" s="114"/>
      <c r="D46" s="114"/>
      <c r="E46" s="114"/>
      <c r="F46" s="109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3"/>
      <c r="R46" s="82"/>
      <c r="S46" s="82"/>
      <c r="T46" s="82"/>
      <c r="U46" s="105"/>
      <c r="V46" s="105"/>
      <c r="W46" s="105"/>
      <c r="X46" s="105"/>
      <c r="Y46" s="105"/>
      <c r="Z46" s="105"/>
      <c r="AA46" s="105"/>
      <c r="AB46" s="105"/>
      <c r="AC46" s="105"/>
      <c r="AK46" s="19"/>
      <c r="AL46" s="102"/>
      <c r="AM46" s="102"/>
      <c r="AN46" s="102"/>
      <c r="AO46" s="102"/>
      <c r="AP46" s="105"/>
      <c r="AQ46" s="11"/>
      <c r="AR46" s="102"/>
      <c r="AS46" s="102"/>
      <c r="AT46" s="136"/>
      <c r="AU46" s="136"/>
      <c r="AW46" s="100"/>
      <c r="AX46" s="100"/>
      <c r="AY46" s="100"/>
    </row>
    <row r="47" spans="2:51" x14ac:dyDescent="0.25">
      <c r="B47" s="115" t="s">
        <v>145</v>
      </c>
      <c r="C47" s="114"/>
      <c r="D47" s="114"/>
      <c r="E47" s="114"/>
      <c r="F47" s="114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3"/>
      <c r="R47" s="82"/>
      <c r="S47" s="82"/>
      <c r="T47" s="82"/>
      <c r="U47" s="105"/>
      <c r="V47" s="105"/>
      <c r="W47" s="105"/>
      <c r="X47" s="105"/>
      <c r="Y47" s="105"/>
      <c r="Z47" s="105"/>
      <c r="AA47" s="105"/>
      <c r="AB47" s="105"/>
      <c r="AC47" s="105"/>
      <c r="AK47" s="19"/>
      <c r="AL47" s="102"/>
      <c r="AM47" s="102"/>
      <c r="AN47" s="102"/>
      <c r="AO47" s="102"/>
      <c r="AP47" s="105"/>
      <c r="AQ47" s="11"/>
      <c r="AR47" s="102"/>
      <c r="AS47" s="102"/>
      <c r="AT47" s="136"/>
      <c r="AU47" s="136"/>
      <c r="AW47" s="100"/>
      <c r="AX47" s="100"/>
      <c r="AY47" s="100"/>
    </row>
    <row r="48" spans="2:51" x14ac:dyDescent="0.25">
      <c r="B48" s="161" t="s">
        <v>211</v>
      </c>
      <c r="C48" s="178"/>
      <c r="D48" s="162"/>
      <c r="E48" s="162"/>
      <c r="F48" s="162"/>
      <c r="G48" s="178"/>
      <c r="H48" s="169"/>
      <c r="I48" s="169"/>
      <c r="J48" s="169"/>
      <c r="K48" s="110"/>
      <c r="L48" s="110"/>
      <c r="M48" s="110"/>
      <c r="N48" s="110"/>
      <c r="O48" s="110"/>
      <c r="P48" s="110"/>
      <c r="Q48" s="110"/>
      <c r="R48" s="113"/>
      <c r="S48" s="82"/>
      <c r="T48" s="82"/>
      <c r="U48" s="82"/>
      <c r="V48" s="105"/>
      <c r="W48" s="105"/>
      <c r="X48" s="105"/>
      <c r="Y48" s="105"/>
      <c r="Z48" s="105"/>
      <c r="AA48" s="105"/>
      <c r="AB48" s="105"/>
      <c r="AC48" s="105"/>
      <c r="AD48" s="105"/>
      <c r="AL48" s="19"/>
      <c r="AM48" s="102"/>
      <c r="AN48" s="102"/>
      <c r="AO48" s="102"/>
      <c r="AP48" s="102"/>
      <c r="AQ48" s="105"/>
      <c r="AR48" s="11"/>
      <c r="AS48" s="102"/>
      <c r="AU48" s="136"/>
      <c r="AV48" s="136"/>
      <c r="AX48" s="100"/>
      <c r="AY48" s="100"/>
    </row>
    <row r="49" spans="2:51" x14ac:dyDescent="0.25">
      <c r="B49" s="115" t="s">
        <v>142</v>
      </c>
      <c r="C49" s="114"/>
      <c r="D49" s="114"/>
      <c r="E49" s="114"/>
      <c r="F49" s="114"/>
      <c r="G49" s="114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77"/>
      <c r="S49" s="112"/>
      <c r="T49" s="112"/>
      <c r="U49" s="112"/>
      <c r="V49" s="105"/>
      <c r="W49" s="105"/>
      <c r="X49" s="105"/>
      <c r="Y49" s="105"/>
      <c r="Z49" s="105"/>
      <c r="AA49" s="105"/>
      <c r="AB49" s="105"/>
      <c r="AC49" s="105"/>
      <c r="AD49" s="105"/>
      <c r="AL49" s="106"/>
      <c r="AM49" s="106"/>
      <c r="AN49" s="106"/>
      <c r="AO49" s="106"/>
      <c r="AP49" s="106"/>
      <c r="AQ49" s="106"/>
      <c r="AR49" s="107"/>
      <c r="AS49" s="102"/>
      <c r="AU49" s="104"/>
      <c r="AV49" s="100"/>
      <c r="AW49" s="100"/>
      <c r="AX49" s="100"/>
      <c r="AY49" s="100"/>
    </row>
    <row r="50" spans="2:51" x14ac:dyDescent="0.25">
      <c r="B50" s="115" t="s">
        <v>143</v>
      </c>
      <c r="C50" s="109"/>
      <c r="D50" s="109"/>
      <c r="E50" s="109"/>
      <c r="F50" s="109"/>
      <c r="G50" s="109"/>
      <c r="H50" s="124"/>
      <c r="I50" s="110"/>
      <c r="J50" s="110"/>
      <c r="K50" s="110"/>
      <c r="L50" s="110"/>
      <c r="M50" s="110"/>
      <c r="N50" s="110"/>
      <c r="O50" s="110"/>
      <c r="P50" s="110"/>
      <c r="Q50" s="110"/>
      <c r="R50" s="113"/>
      <c r="S50" s="112"/>
      <c r="T50" s="112"/>
      <c r="U50" s="112"/>
      <c r="V50" s="105"/>
      <c r="W50" s="105"/>
      <c r="X50" s="105"/>
      <c r="Y50" s="105"/>
      <c r="Z50" s="105"/>
      <c r="AA50" s="105"/>
      <c r="AB50" s="105"/>
      <c r="AC50" s="105"/>
      <c r="AD50" s="105"/>
      <c r="AL50" s="106"/>
      <c r="AM50" s="106"/>
      <c r="AN50" s="106"/>
      <c r="AO50" s="106"/>
      <c r="AP50" s="106"/>
      <c r="AQ50" s="106"/>
      <c r="AR50" s="107"/>
      <c r="AS50" s="102"/>
      <c r="AU50" s="104"/>
      <c r="AV50" s="100"/>
      <c r="AW50" s="100"/>
      <c r="AX50" s="100"/>
      <c r="AY50" s="100"/>
    </row>
    <row r="51" spans="2:51" x14ac:dyDescent="0.25">
      <c r="B51" s="84" t="s">
        <v>152</v>
      </c>
      <c r="C51" s="109"/>
      <c r="D51" s="109"/>
      <c r="E51" s="109"/>
      <c r="F51" s="109"/>
      <c r="G51" s="109"/>
      <c r="H51" s="124"/>
      <c r="I51" s="110"/>
      <c r="J51" s="110"/>
      <c r="K51" s="110"/>
      <c r="L51" s="110"/>
      <c r="M51" s="110"/>
      <c r="N51" s="110"/>
      <c r="O51" s="110"/>
      <c r="P51" s="110"/>
      <c r="Q51" s="110"/>
      <c r="R51" s="113"/>
      <c r="S51" s="113"/>
      <c r="T51" s="112"/>
      <c r="U51" s="112"/>
      <c r="V51" s="105"/>
      <c r="W51" s="105"/>
      <c r="X51" s="105"/>
      <c r="Y51" s="105"/>
      <c r="Z51" s="105"/>
      <c r="AA51" s="105"/>
      <c r="AB51" s="105"/>
      <c r="AC51" s="105"/>
      <c r="AD51" s="105"/>
      <c r="AL51" s="106"/>
      <c r="AM51" s="106"/>
      <c r="AN51" s="106"/>
      <c r="AO51" s="106"/>
      <c r="AP51" s="106"/>
      <c r="AQ51" s="106"/>
      <c r="AR51" s="107"/>
      <c r="AS51" s="102"/>
      <c r="AU51" s="104"/>
      <c r="AV51" s="100"/>
      <c r="AW51" s="100"/>
      <c r="AX51" s="100"/>
      <c r="AY51" s="100"/>
    </row>
    <row r="52" spans="2:51" x14ac:dyDescent="0.25">
      <c r="B52" s="115" t="s">
        <v>218</v>
      </c>
      <c r="C52" s="109"/>
      <c r="D52" s="109"/>
      <c r="E52" s="109"/>
      <c r="F52" s="109"/>
      <c r="G52" s="109"/>
      <c r="H52" s="124"/>
      <c r="I52" s="110"/>
      <c r="J52" s="110"/>
      <c r="K52" s="110"/>
      <c r="L52" s="110"/>
      <c r="M52" s="110"/>
      <c r="N52" s="110"/>
      <c r="O52" s="110"/>
      <c r="P52" s="110"/>
      <c r="Q52" s="110"/>
      <c r="R52" s="113"/>
      <c r="S52" s="113"/>
      <c r="T52" s="112"/>
      <c r="U52" s="112"/>
      <c r="V52" s="105"/>
      <c r="W52" s="105"/>
      <c r="X52" s="105"/>
      <c r="Y52" s="105"/>
      <c r="Z52" s="105"/>
      <c r="AA52" s="105"/>
      <c r="AB52" s="105"/>
      <c r="AC52" s="105"/>
      <c r="AD52" s="105"/>
      <c r="AL52" s="106"/>
      <c r="AM52" s="106"/>
      <c r="AN52" s="106"/>
      <c r="AO52" s="106"/>
      <c r="AP52" s="106"/>
      <c r="AQ52" s="106"/>
      <c r="AR52" s="107"/>
      <c r="AS52" s="102"/>
      <c r="AU52" s="104"/>
      <c r="AV52" s="100"/>
      <c r="AW52" s="100"/>
      <c r="AX52" s="100"/>
      <c r="AY52" s="100"/>
    </row>
    <row r="53" spans="2:51" x14ac:dyDescent="0.25">
      <c r="B53" s="84" t="s">
        <v>170</v>
      </c>
      <c r="C53" s="109"/>
      <c r="D53" s="109"/>
      <c r="E53" s="109"/>
      <c r="F53" s="109"/>
      <c r="G53" s="109"/>
      <c r="H53" s="124"/>
      <c r="I53" s="110"/>
      <c r="J53" s="110"/>
      <c r="K53" s="110"/>
      <c r="L53" s="110"/>
      <c r="M53" s="110"/>
      <c r="N53" s="110"/>
      <c r="O53" s="110"/>
      <c r="P53" s="110"/>
      <c r="Q53" s="110"/>
      <c r="R53" s="113"/>
      <c r="S53" s="113"/>
      <c r="T53" s="112"/>
      <c r="U53" s="112"/>
      <c r="V53" s="105"/>
      <c r="W53" s="105"/>
      <c r="X53" s="105"/>
      <c r="Y53" s="105"/>
      <c r="Z53" s="105"/>
      <c r="AA53" s="105"/>
      <c r="AB53" s="105"/>
      <c r="AC53" s="105"/>
      <c r="AD53" s="105"/>
      <c r="AL53" s="106"/>
      <c r="AM53" s="106"/>
      <c r="AN53" s="106"/>
      <c r="AO53" s="106"/>
      <c r="AP53" s="106"/>
      <c r="AQ53" s="106"/>
      <c r="AR53" s="107"/>
      <c r="AS53" s="102"/>
      <c r="AU53" s="104"/>
      <c r="AV53" s="100"/>
      <c r="AW53" s="100"/>
      <c r="AX53" s="100"/>
      <c r="AY53" s="100"/>
    </row>
    <row r="54" spans="2:51" x14ac:dyDescent="0.25">
      <c r="B54" s="84" t="s">
        <v>188</v>
      </c>
      <c r="C54" s="109"/>
      <c r="D54" s="109"/>
      <c r="E54" s="109"/>
      <c r="F54" s="109"/>
      <c r="G54" s="109"/>
      <c r="H54" s="124"/>
      <c r="I54" s="110"/>
      <c r="J54" s="110"/>
      <c r="K54" s="110"/>
      <c r="L54" s="110"/>
      <c r="M54" s="110"/>
      <c r="N54" s="110"/>
      <c r="O54" s="110"/>
      <c r="P54" s="110"/>
      <c r="Q54" s="110"/>
      <c r="R54" s="113"/>
      <c r="S54" s="113"/>
      <c r="T54" s="112"/>
      <c r="U54" s="112"/>
      <c r="V54" s="105"/>
      <c r="W54" s="105"/>
      <c r="X54" s="105"/>
      <c r="Y54" s="105"/>
      <c r="Z54" s="105"/>
      <c r="AA54" s="105"/>
      <c r="AB54" s="105"/>
      <c r="AC54" s="105"/>
      <c r="AD54" s="105"/>
      <c r="AL54" s="106"/>
      <c r="AM54" s="106"/>
      <c r="AN54" s="106"/>
      <c r="AO54" s="106"/>
      <c r="AP54" s="106"/>
      <c r="AQ54" s="106"/>
      <c r="AR54" s="107"/>
      <c r="AS54" s="102"/>
      <c r="AU54" s="104"/>
      <c r="AV54" s="100"/>
      <c r="AW54" s="100"/>
      <c r="AX54" s="100"/>
      <c r="AY54" s="100"/>
    </row>
    <row r="55" spans="2:51" x14ac:dyDescent="0.25">
      <c r="B55" s="84"/>
      <c r="C55" s="109"/>
      <c r="D55" s="109"/>
      <c r="E55" s="109"/>
      <c r="F55" s="109"/>
      <c r="G55" s="109"/>
      <c r="H55" s="124"/>
      <c r="I55" s="110"/>
      <c r="J55" s="110"/>
      <c r="K55" s="110"/>
      <c r="L55" s="110"/>
      <c r="M55" s="110"/>
      <c r="N55" s="110"/>
      <c r="O55" s="110"/>
      <c r="P55" s="110"/>
      <c r="Q55" s="110"/>
      <c r="R55" s="113"/>
      <c r="S55" s="113"/>
      <c r="T55" s="112"/>
      <c r="U55" s="112"/>
      <c r="V55" s="105"/>
      <c r="W55" s="105"/>
      <c r="X55" s="105"/>
      <c r="Y55" s="105"/>
      <c r="Z55" s="105"/>
      <c r="AA55" s="105"/>
      <c r="AB55" s="105"/>
      <c r="AC55" s="105"/>
      <c r="AD55" s="105"/>
      <c r="AL55" s="106"/>
      <c r="AM55" s="106"/>
      <c r="AN55" s="106"/>
      <c r="AO55" s="106"/>
      <c r="AP55" s="106"/>
      <c r="AQ55" s="106"/>
      <c r="AR55" s="107"/>
      <c r="AS55" s="102"/>
      <c r="AU55" s="104"/>
      <c r="AV55" s="100"/>
      <c r="AW55" s="100"/>
      <c r="AX55" s="100"/>
      <c r="AY55" s="100"/>
    </row>
    <row r="56" spans="2:51" x14ac:dyDescent="0.25">
      <c r="B56" s="84"/>
      <c r="C56" s="114"/>
      <c r="D56" s="114"/>
      <c r="E56" s="114"/>
      <c r="F56" s="114"/>
      <c r="G56" s="114"/>
      <c r="H56" s="147"/>
      <c r="I56" s="148"/>
      <c r="J56" s="148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C57" s="147"/>
      <c r="D57" s="147"/>
      <c r="E57" s="146"/>
      <c r="F57" s="146"/>
      <c r="G57" s="146"/>
      <c r="H57" s="147"/>
      <c r="I57" s="148"/>
      <c r="J57" s="148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84"/>
      <c r="C58" s="147"/>
      <c r="D58" s="147"/>
      <c r="E58" s="146"/>
      <c r="F58" s="146"/>
      <c r="G58" s="146"/>
      <c r="H58" s="147"/>
      <c r="I58" s="148"/>
      <c r="J58" s="148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84"/>
      <c r="C59" s="147"/>
      <c r="D59" s="147"/>
      <c r="E59" s="146"/>
      <c r="F59" s="146"/>
      <c r="G59" s="146"/>
      <c r="H59" s="147"/>
      <c r="I59" s="148"/>
      <c r="J59" s="148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84"/>
      <c r="C60" s="147"/>
      <c r="D60" s="147"/>
      <c r="E60" s="146"/>
      <c r="F60" s="146"/>
      <c r="G60" s="146"/>
      <c r="H60" s="147"/>
      <c r="I60" s="148"/>
      <c r="J60" s="148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84"/>
      <c r="C61" s="147"/>
      <c r="D61" s="147"/>
      <c r="E61" s="146"/>
      <c r="F61" s="146"/>
      <c r="G61" s="146"/>
      <c r="H61" s="147"/>
      <c r="I61" s="148"/>
      <c r="J61" s="148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88"/>
      <c r="C62" s="147"/>
      <c r="D62" s="147"/>
      <c r="E62" s="146"/>
      <c r="F62" s="146"/>
      <c r="G62" s="146"/>
      <c r="H62" s="147"/>
      <c r="I62" s="148"/>
      <c r="J62" s="148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108"/>
      <c r="C63" s="109"/>
      <c r="D63" s="109"/>
      <c r="E63" s="109"/>
      <c r="F63" s="109"/>
      <c r="G63" s="109"/>
      <c r="H63" s="109"/>
      <c r="I63" s="124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88"/>
      <c r="C64" s="109"/>
      <c r="D64" s="109"/>
      <c r="E64" s="109"/>
      <c r="F64" s="109"/>
      <c r="G64" s="109"/>
      <c r="H64" s="109"/>
      <c r="I64" s="124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88"/>
      <c r="C65" s="109"/>
      <c r="D65" s="109"/>
      <c r="E65" s="114"/>
      <c r="F65" s="114"/>
      <c r="G65" s="114"/>
      <c r="H65" s="109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8"/>
      <c r="C66" s="109"/>
      <c r="D66" s="109"/>
      <c r="E66" s="114"/>
      <c r="F66" s="114"/>
      <c r="G66" s="114"/>
      <c r="H66" s="109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84"/>
      <c r="C67" s="109"/>
      <c r="D67" s="109"/>
      <c r="E67" s="114"/>
      <c r="F67" s="114"/>
      <c r="G67" s="114"/>
      <c r="H67" s="109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8"/>
      <c r="C68" s="109"/>
      <c r="D68" s="109"/>
      <c r="E68" s="114"/>
      <c r="F68" s="114"/>
      <c r="G68" s="114"/>
      <c r="H68" s="109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3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88"/>
      <c r="C69" s="109"/>
      <c r="D69" s="109"/>
      <c r="E69" s="114"/>
      <c r="F69" s="114"/>
      <c r="G69" s="114"/>
      <c r="H69" s="109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3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115"/>
      <c r="C70" s="111"/>
      <c r="D70" s="109"/>
      <c r="E70" s="87"/>
      <c r="F70" s="109"/>
      <c r="G70" s="109"/>
      <c r="H70" s="109"/>
      <c r="I70" s="109"/>
      <c r="J70" s="110"/>
      <c r="K70" s="110"/>
      <c r="L70" s="110"/>
      <c r="M70" s="110"/>
      <c r="N70" s="110"/>
      <c r="O70" s="110"/>
      <c r="P70" s="110"/>
      <c r="Q70" s="110"/>
      <c r="R70" s="110"/>
      <c r="S70" s="113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4"/>
      <c r="C71" s="109"/>
      <c r="D71" s="109"/>
      <c r="E71" s="109"/>
      <c r="F71" s="109"/>
      <c r="G71" s="109"/>
      <c r="H71" s="109"/>
      <c r="I71" s="124"/>
      <c r="J71" s="110"/>
      <c r="K71" s="110"/>
      <c r="L71" s="110"/>
      <c r="M71" s="110"/>
      <c r="N71" s="110"/>
      <c r="O71" s="110"/>
      <c r="P71" s="110"/>
      <c r="Q71" s="110"/>
      <c r="R71" s="110"/>
      <c r="S71" s="113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09"/>
      <c r="D72" s="109"/>
      <c r="E72" s="109"/>
      <c r="F72" s="109"/>
      <c r="G72" s="109"/>
      <c r="H72" s="109"/>
      <c r="I72" s="124"/>
      <c r="J72" s="110"/>
      <c r="K72" s="110"/>
      <c r="L72" s="110"/>
      <c r="M72" s="110"/>
      <c r="N72" s="110"/>
      <c r="O72" s="110"/>
      <c r="P72" s="110"/>
      <c r="Q72" s="110"/>
      <c r="R72" s="110"/>
      <c r="S72" s="113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11"/>
      <c r="D73" s="109"/>
      <c r="E73" s="109"/>
      <c r="F73" s="109"/>
      <c r="G73" s="109"/>
      <c r="H73" s="109"/>
      <c r="I73" s="109"/>
      <c r="J73" s="110"/>
      <c r="K73" s="110"/>
      <c r="L73" s="110"/>
      <c r="M73" s="110"/>
      <c r="N73" s="110"/>
      <c r="O73" s="110"/>
      <c r="P73" s="110"/>
      <c r="Q73" s="110"/>
      <c r="R73" s="110"/>
      <c r="S73" s="113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11"/>
      <c r="D74" s="109"/>
      <c r="E74" s="87"/>
      <c r="F74" s="109"/>
      <c r="G74" s="109"/>
      <c r="H74" s="109"/>
      <c r="I74" s="109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09"/>
      <c r="D75" s="109"/>
      <c r="E75" s="109"/>
      <c r="F75" s="109"/>
      <c r="G75" s="87"/>
      <c r="H75" s="87"/>
      <c r="I75" s="124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2"/>
      <c r="U75" s="112"/>
      <c r="V75" s="112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09"/>
      <c r="D76" s="109"/>
      <c r="E76" s="109"/>
      <c r="F76" s="109"/>
      <c r="G76" s="87"/>
      <c r="H76" s="87"/>
      <c r="I76" s="116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2"/>
      <c r="U76" s="112"/>
      <c r="V76" s="112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15"/>
      <c r="D77" s="109"/>
      <c r="E77" s="87"/>
      <c r="F77" s="109"/>
      <c r="G77" s="109"/>
      <c r="H77" s="109"/>
      <c r="I77" s="109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2"/>
      <c r="U77" s="112"/>
      <c r="V77" s="112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11"/>
      <c r="D78" s="109"/>
      <c r="E78" s="109"/>
      <c r="F78" s="109"/>
      <c r="G78" s="109"/>
      <c r="H78" s="109"/>
      <c r="I78" s="109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2"/>
      <c r="U78" s="112"/>
      <c r="V78" s="112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11"/>
      <c r="D79" s="109"/>
      <c r="E79" s="87"/>
      <c r="F79" s="109"/>
      <c r="G79" s="109"/>
      <c r="H79" s="109"/>
      <c r="I79" s="109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2"/>
      <c r="U79" s="112"/>
      <c r="V79" s="112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09"/>
      <c r="D80" s="109"/>
      <c r="E80" s="109"/>
      <c r="F80" s="109"/>
      <c r="G80" s="87"/>
      <c r="H80" s="87"/>
      <c r="I80" s="124"/>
      <c r="J80" s="110"/>
      <c r="K80" s="110"/>
      <c r="L80" s="110"/>
      <c r="M80" s="110"/>
      <c r="N80" s="110"/>
      <c r="O80" s="110"/>
      <c r="P80" s="110"/>
      <c r="Q80" s="110"/>
      <c r="R80" s="110"/>
      <c r="S80" s="113"/>
      <c r="T80" s="112"/>
      <c r="U80" s="112"/>
      <c r="V80" s="112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2:51" x14ac:dyDescent="0.25">
      <c r="B81" s="88"/>
      <c r="C81" s="109"/>
      <c r="D81" s="109"/>
      <c r="E81" s="109"/>
      <c r="F81" s="109"/>
      <c r="G81" s="87"/>
      <c r="H81" s="87"/>
      <c r="I81" s="116"/>
      <c r="J81" s="110"/>
      <c r="K81" s="110"/>
      <c r="L81" s="110"/>
      <c r="M81" s="110"/>
      <c r="N81" s="110"/>
      <c r="O81" s="110"/>
      <c r="P81" s="110"/>
      <c r="Q81" s="110"/>
      <c r="R81" s="110"/>
      <c r="S81" s="113"/>
      <c r="T81" s="113"/>
      <c r="U81" s="113"/>
      <c r="V81" s="113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2:51" x14ac:dyDescent="0.25">
      <c r="B82" s="88"/>
      <c r="C82" s="115"/>
      <c r="D82" s="109"/>
      <c r="E82" s="87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113"/>
      <c r="V82" s="113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2:51" x14ac:dyDescent="0.25">
      <c r="B83" s="88"/>
      <c r="C83" s="115"/>
      <c r="D83" s="109"/>
      <c r="E83" s="87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2:51" x14ac:dyDescent="0.25">
      <c r="B84" s="88"/>
      <c r="C84" s="115"/>
      <c r="D84" s="109"/>
      <c r="E84" s="87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10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2:51" x14ac:dyDescent="0.25">
      <c r="B85" s="88"/>
      <c r="C85" s="111"/>
      <c r="D85" s="109"/>
      <c r="E85" s="87"/>
      <c r="F85" s="109"/>
      <c r="G85" s="109"/>
      <c r="H85" s="109"/>
      <c r="I85" s="109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3"/>
      <c r="U85" s="77"/>
      <c r="V85" s="77"/>
      <c r="W85" s="105"/>
      <c r="X85" s="105"/>
      <c r="Y85" s="105"/>
      <c r="Z85" s="105"/>
      <c r="AA85" s="105"/>
      <c r="AB85" s="105"/>
      <c r="AC85" s="105"/>
      <c r="AD85" s="105"/>
      <c r="AE85" s="105"/>
      <c r="AM85" s="106"/>
      <c r="AN85" s="106"/>
      <c r="AO85" s="106"/>
      <c r="AP85" s="106"/>
      <c r="AQ85" s="106"/>
      <c r="AR85" s="106"/>
      <c r="AS85" s="107"/>
      <c r="AV85" s="104"/>
      <c r="AW85" s="100"/>
      <c r="AX85" s="100"/>
      <c r="AY85" s="100"/>
    </row>
    <row r="86" spans="2:51" x14ac:dyDescent="0.25">
      <c r="B86" s="88"/>
      <c r="C86" s="111"/>
      <c r="D86" s="109"/>
      <c r="E86" s="109"/>
      <c r="F86" s="109"/>
      <c r="G86" s="109"/>
      <c r="H86" s="109"/>
      <c r="I86" s="109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3"/>
      <c r="U86" s="77"/>
      <c r="V86" s="77"/>
      <c r="W86" s="105"/>
      <c r="X86" s="105"/>
      <c r="Y86" s="105"/>
      <c r="Z86" s="105"/>
      <c r="AA86" s="105"/>
      <c r="AB86" s="105"/>
      <c r="AC86" s="105"/>
      <c r="AD86" s="105"/>
      <c r="AE86" s="105"/>
      <c r="AM86" s="106"/>
      <c r="AN86" s="106"/>
      <c r="AO86" s="106"/>
      <c r="AP86" s="106"/>
      <c r="AQ86" s="106"/>
      <c r="AR86" s="106"/>
      <c r="AS86" s="107"/>
      <c r="AV86" s="104"/>
      <c r="AW86" s="100"/>
      <c r="AX86" s="100"/>
      <c r="AY86" s="100"/>
    </row>
    <row r="87" spans="2:51" x14ac:dyDescent="0.25">
      <c r="B87" s="88"/>
      <c r="C87" s="111"/>
      <c r="D87" s="109"/>
      <c r="E87" s="109"/>
      <c r="F87" s="109"/>
      <c r="G87" s="109"/>
      <c r="H87" s="109"/>
      <c r="I87" s="109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3"/>
      <c r="U87" s="77"/>
      <c r="V87" s="77"/>
      <c r="W87" s="105"/>
      <c r="X87" s="105"/>
      <c r="Y87" s="105"/>
      <c r="Z87" s="105"/>
      <c r="AA87" s="105"/>
      <c r="AB87" s="105"/>
      <c r="AC87" s="105"/>
      <c r="AD87" s="105"/>
      <c r="AE87" s="105"/>
      <c r="AM87" s="106"/>
      <c r="AN87" s="106"/>
      <c r="AO87" s="106"/>
      <c r="AP87" s="106"/>
      <c r="AQ87" s="106"/>
      <c r="AR87" s="106"/>
      <c r="AS87" s="107"/>
      <c r="AV87" s="104"/>
      <c r="AW87" s="100"/>
      <c r="AX87" s="100"/>
      <c r="AY87" s="100"/>
    </row>
    <row r="88" spans="2:51" x14ac:dyDescent="0.25">
      <c r="B88" s="88"/>
      <c r="C88" s="111"/>
      <c r="D88" s="109"/>
      <c r="E88" s="87"/>
      <c r="F88" s="109"/>
      <c r="G88" s="109"/>
      <c r="H88" s="109"/>
      <c r="I88" s="109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3"/>
      <c r="U88" s="77"/>
      <c r="V88" s="77"/>
      <c r="W88" s="105"/>
      <c r="X88" s="105"/>
      <c r="Y88" s="105"/>
      <c r="Z88" s="10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2:51" x14ac:dyDescent="0.25">
      <c r="B89" s="125"/>
      <c r="C89" s="111"/>
      <c r="D89" s="109"/>
      <c r="E89" s="109"/>
      <c r="F89" s="109"/>
      <c r="G89" s="109"/>
      <c r="H89" s="109"/>
      <c r="I89" s="109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3"/>
      <c r="U89" s="77"/>
      <c r="V89" s="77"/>
      <c r="W89" s="105"/>
      <c r="X89" s="105"/>
      <c r="Y89" s="105"/>
      <c r="Z89" s="105"/>
      <c r="AA89" s="105"/>
      <c r="AB89" s="105"/>
      <c r="AC89" s="105"/>
      <c r="AD89" s="105"/>
      <c r="AE89" s="105"/>
      <c r="AM89" s="106"/>
      <c r="AN89" s="106"/>
      <c r="AO89" s="106"/>
      <c r="AP89" s="106"/>
      <c r="AQ89" s="106"/>
      <c r="AR89" s="106"/>
      <c r="AS89" s="107"/>
      <c r="AV89" s="104"/>
      <c r="AW89" s="100"/>
      <c r="AX89" s="100"/>
      <c r="AY89" s="100"/>
    </row>
    <row r="90" spans="2:51" x14ac:dyDescent="0.25">
      <c r="B90" s="125"/>
      <c r="C90" s="108"/>
      <c r="D90" s="109"/>
      <c r="E90" s="109"/>
      <c r="F90" s="109"/>
      <c r="G90" s="109"/>
      <c r="H90" s="109"/>
      <c r="I90" s="109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3"/>
      <c r="U90" s="77"/>
      <c r="V90" s="77"/>
      <c r="W90" s="105"/>
      <c r="X90" s="105"/>
      <c r="Y90" s="105"/>
      <c r="Z90" s="85"/>
      <c r="AA90" s="105"/>
      <c r="AB90" s="105"/>
      <c r="AC90" s="105"/>
      <c r="AD90" s="105"/>
      <c r="AE90" s="105"/>
      <c r="AM90" s="106"/>
      <c r="AN90" s="106"/>
      <c r="AO90" s="106"/>
      <c r="AP90" s="106"/>
      <c r="AQ90" s="106"/>
      <c r="AR90" s="106"/>
      <c r="AS90" s="107"/>
      <c r="AV90" s="104"/>
      <c r="AW90" s="100"/>
      <c r="AX90" s="100"/>
      <c r="AY90" s="100"/>
    </row>
    <row r="91" spans="2:51" x14ac:dyDescent="0.25">
      <c r="B91" s="128"/>
      <c r="C91" s="108"/>
      <c r="D91" s="87"/>
      <c r="E91" s="109"/>
      <c r="F91" s="109"/>
      <c r="G91" s="109"/>
      <c r="H91" s="109"/>
      <c r="I91" s="87"/>
      <c r="J91" s="110"/>
      <c r="K91" s="110"/>
      <c r="L91" s="110"/>
      <c r="M91" s="110"/>
      <c r="N91" s="110"/>
      <c r="O91" s="110"/>
      <c r="P91" s="110"/>
      <c r="Q91" s="110"/>
      <c r="R91" s="110"/>
      <c r="S91" s="85"/>
      <c r="T91" s="85"/>
      <c r="U91" s="85"/>
      <c r="V91" s="85"/>
      <c r="W91" s="85"/>
      <c r="X91" s="85"/>
      <c r="Y91" s="85"/>
      <c r="Z91" s="78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104"/>
      <c r="AW91" s="100"/>
      <c r="AX91" s="100"/>
      <c r="AY91" s="100"/>
    </row>
    <row r="92" spans="2:51" x14ac:dyDescent="0.25">
      <c r="B92" s="128"/>
      <c r="C92" s="115"/>
      <c r="D92" s="87"/>
      <c r="E92" s="109"/>
      <c r="F92" s="109"/>
      <c r="G92" s="109"/>
      <c r="H92" s="109"/>
      <c r="I92" s="87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78"/>
      <c r="X92" s="78"/>
      <c r="Y92" s="78"/>
      <c r="Z92" s="105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104"/>
      <c r="AW92" s="100"/>
      <c r="AX92" s="100"/>
      <c r="AY92" s="100"/>
    </row>
    <row r="93" spans="2:51" x14ac:dyDescent="0.25">
      <c r="B93" s="128"/>
      <c r="C93" s="115"/>
      <c r="D93" s="109"/>
      <c r="E93" s="87"/>
      <c r="F93" s="109"/>
      <c r="G93" s="109"/>
      <c r="H93" s="109"/>
      <c r="I93" s="109"/>
      <c r="J93" s="85"/>
      <c r="K93" s="85"/>
      <c r="L93" s="85"/>
      <c r="M93" s="85"/>
      <c r="N93" s="85"/>
      <c r="O93" s="85"/>
      <c r="P93" s="85"/>
      <c r="Q93" s="85"/>
      <c r="R93" s="85"/>
      <c r="S93" s="110"/>
      <c r="T93" s="113"/>
      <c r="U93" s="77"/>
      <c r="V93" s="77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V93" s="104"/>
      <c r="AW93" s="100"/>
      <c r="AX93" s="100"/>
      <c r="AY93" s="100"/>
    </row>
    <row r="94" spans="2:51" x14ac:dyDescent="0.25">
      <c r="B94" s="128"/>
      <c r="C94" s="111"/>
      <c r="D94" s="109"/>
      <c r="E94" s="87"/>
      <c r="F94" s="87"/>
      <c r="G94" s="109"/>
      <c r="H94" s="109"/>
      <c r="I94" s="109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3"/>
      <c r="U94" s="77"/>
      <c r="V94" s="77"/>
      <c r="W94" s="105"/>
      <c r="X94" s="105"/>
      <c r="Y94" s="105"/>
      <c r="Z94" s="105"/>
      <c r="AA94" s="105"/>
      <c r="AB94" s="105"/>
      <c r="AC94" s="105"/>
      <c r="AD94" s="105"/>
      <c r="AE94" s="105"/>
      <c r="AM94" s="106"/>
      <c r="AN94" s="106"/>
      <c r="AO94" s="106"/>
      <c r="AP94" s="106"/>
      <c r="AQ94" s="106"/>
      <c r="AR94" s="106"/>
      <c r="AS94" s="107"/>
      <c r="AV94" s="104"/>
      <c r="AW94" s="100"/>
      <c r="AX94" s="100"/>
      <c r="AY94" s="100"/>
    </row>
    <row r="95" spans="2:51" x14ac:dyDescent="0.25">
      <c r="B95" s="78"/>
      <c r="C95" s="111"/>
      <c r="D95" s="109"/>
      <c r="E95" s="109"/>
      <c r="F95" s="87"/>
      <c r="G95" s="87"/>
      <c r="H95" s="87"/>
      <c r="I95" s="109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3"/>
      <c r="U95" s="77"/>
      <c r="V95" s="77"/>
      <c r="W95" s="105"/>
      <c r="X95" s="105"/>
      <c r="Y95" s="105"/>
      <c r="Z95" s="105"/>
      <c r="AA95" s="105"/>
      <c r="AB95" s="105"/>
      <c r="AC95" s="105"/>
      <c r="AD95" s="105"/>
      <c r="AE95" s="105"/>
      <c r="AM95" s="106"/>
      <c r="AN95" s="106"/>
      <c r="AO95" s="106"/>
      <c r="AP95" s="106"/>
      <c r="AQ95" s="106"/>
      <c r="AR95" s="106"/>
      <c r="AS95" s="107"/>
      <c r="AV95" s="104"/>
      <c r="AW95" s="100"/>
      <c r="AX95" s="100"/>
      <c r="AY95" s="130"/>
    </row>
    <row r="96" spans="2:51" x14ac:dyDescent="0.25">
      <c r="B96" s="78"/>
      <c r="C96" s="85"/>
      <c r="D96" s="109"/>
      <c r="E96" s="109"/>
      <c r="F96" s="109"/>
      <c r="G96" s="87"/>
      <c r="H96" s="87"/>
      <c r="I96" s="109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3"/>
      <c r="U96" s="77"/>
      <c r="V96" s="77"/>
      <c r="W96" s="105"/>
      <c r="X96" s="105"/>
      <c r="Y96" s="105"/>
      <c r="Z96" s="105"/>
      <c r="AA96" s="105"/>
      <c r="AB96" s="105"/>
      <c r="AC96" s="105"/>
      <c r="AD96" s="105"/>
      <c r="AE96" s="105"/>
      <c r="AM96" s="106"/>
      <c r="AN96" s="106"/>
      <c r="AO96" s="106"/>
      <c r="AP96" s="106"/>
      <c r="AQ96" s="106"/>
      <c r="AR96" s="106"/>
      <c r="AS96" s="107"/>
      <c r="AV96" s="104"/>
      <c r="AW96" s="100"/>
      <c r="AX96" s="100"/>
      <c r="AY96" s="100"/>
    </row>
    <row r="97" spans="1:51" x14ac:dyDescent="0.25">
      <c r="B97" s="128"/>
      <c r="C97" s="115"/>
      <c r="D97" s="85"/>
      <c r="E97" s="109"/>
      <c r="F97" s="109"/>
      <c r="G97" s="109"/>
      <c r="H97" s="109"/>
      <c r="I97" s="85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3"/>
      <c r="U97" s="77"/>
      <c r="V97" s="77"/>
      <c r="W97" s="105"/>
      <c r="X97" s="105"/>
      <c r="Y97" s="105"/>
      <c r="Z97" s="105"/>
      <c r="AA97" s="105"/>
      <c r="AB97" s="105"/>
      <c r="AC97" s="105"/>
      <c r="AD97" s="105"/>
      <c r="AE97" s="105"/>
      <c r="AM97" s="106"/>
      <c r="AN97" s="106"/>
      <c r="AO97" s="106"/>
      <c r="AP97" s="106"/>
      <c r="AQ97" s="106"/>
      <c r="AR97" s="106"/>
      <c r="AS97" s="107"/>
      <c r="AV97" s="104"/>
      <c r="AW97" s="100"/>
      <c r="AX97" s="100"/>
      <c r="AY97" s="100"/>
    </row>
    <row r="98" spans="1:51" x14ac:dyDescent="0.25">
      <c r="C98" s="131"/>
      <c r="D98" s="78"/>
      <c r="E98" s="126"/>
      <c r="F98" s="126"/>
      <c r="G98" s="126"/>
      <c r="H98" s="126"/>
      <c r="I98" s="78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32"/>
      <c r="U98" s="133"/>
      <c r="V98" s="133"/>
      <c r="W98" s="105"/>
      <c r="X98" s="105"/>
      <c r="Y98" s="105"/>
      <c r="Z98" s="105"/>
      <c r="AA98" s="105"/>
      <c r="AB98" s="105"/>
      <c r="AC98" s="105"/>
      <c r="AD98" s="105"/>
      <c r="AE98" s="105"/>
      <c r="AM98" s="106"/>
      <c r="AN98" s="106"/>
      <c r="AO98" s="106"/>
      <c r="AP98" s="106"/>
      <c r="AQ98" s="106"/>
      <c r="AR98" s="106"/>
      <c r="AS98" s="107"/>
      <c r="AU98" s="100"/>
      <c r="AV98" s="104"/>
      <c r="AW98" s="100"/>
      <c r="AX98" s="100"/>
      <c r="AY98" s="100"/>
    </row>
    <row r="99" spans="1:51" s="130" customFormat="1" x14ac:dyDescent="0.25">
      <c r="B99" s="100"/>
      <c r="C99" s="134"/>
      <c r="D99" s="126"/>
      <c r="E99" s="78"/>
      <c r="F99" s="126"/>
      <c r="G99" s="126"/>
      <c r="H99" s="126"/>
      <c r="I99" s="126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32"/>
      <c r="U99" s="133"/>
      <c r="V99" s="133"/>
      <c r="W99" s="105"/>
      <c r="X99" s="105"/>
      <c r="Y99" s="105"/>
      <c r="Z99" s="105"/>
      <c r="AA99" s="105"/>
      <c r="AB99" s="105"/>
      <c r="AC99" s="105"/>
      <c r="AD99" s="105"/>
      <c r="AE99" s="105"/>
      <c r="AM99" s="106"/>
      <c r="AN99" s="106"/>
      <c r="AO99" s="106"/>
      <c r="AP99" s="106"/>
      <c r="AQ99" s="106"/>
      <c r="AR99" s="106"/>
      <c r="AS99" s="107"/>
      <c r="AT99" s="19"/>
      <c r="AV99" s="104"/>
      <c r="AY99" s="100"/>
    </row>
    <row r="100" spans="1:51" x14ac:dyDescent="0.25">
      <c r="A100" s="105"/>
      <c r="C100" s="129"/>
      <c r="D100" s="126"/>
      <c r="E100" s="78"/>
      <c r="F100" s="78"/>
      <c r="G100" s="126"/>
      <c r="H100" s="126"/>
      <c r="I100" s="106"/>
      <c r="J100" s="106"/>
      <c r="K100" s="106"/>
      <c r="L100" s="106"/>
      <c r="M100" s="106"/>
      <c r="N100" s="106"/>
      <c r="O100" s="107"/>
      <c r="P100" s="102"/>
      <c r="R100" s="104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C101" s="130"/>
      <c r="D101" s="130"/>
      <c r="E101" s="130"/>
      <c r="F101" s="130"/>
      <c r="G101" s="78"/>
      <c r="H101" s="78"/>
      <c r="I101" s="106"/>
      <c r="J101" s="106"/>
      <c r="K101" s="106"/>
      <c r="L101" s="106"/>
      <c r="M101" s="106"/>
      <c r="N101" s="106"/>
      <c r="O101" s="107"/>
      <c r="P101" s="102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A102" s="105"/>
      <c r="C102" s="130"/>
      <c r="D102" s="130"/>
      <c r="E102" s="130"/>
      <c r="F102" s="130"/>
      <c r="G102" s="78"/>
      <c r="H102" s="78"/>
      <c r="I102" s="106"/>
      <c r="J102" s="106"/>
      <c r="K102" s="106"/>
      <c r="L102" s="106"/>
      <c r="M102" s="106"/>
      <c r="N102" s="106"/>
      <c r="O102" s="107"/>
      <c r="P102" s="102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A103" s="105"/>
      <c r="C103" s="130"/>
      <c r="D103" s="130"/>
      <c r="E103" s="130"/>
      <c r="F103" s="130"/>
      <c r="G103" s="130"/>
      <c r="H103" s="130"/>
      <c r="I103" s="106"/>
      <c r="J103" s="106"/>
      <c r="K103" s="106"/>
      <c r="L103" s="106"/>
      <c r="M103" s="106"/>
      <c r="N103" s="106"/>
      <c r="O103" s="107"/>
      <c r="P103" s="102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A104" s="105"/>
      <c r="C104" s="130"/>
      <c r="D104" s="130"/>
      <c r="E104" s="130"/>
      <c r="F104" s="130"/>
      <c r="G104" s="130"/>
      <c r="H104" s="130"/>
      <c r="I104" s="106"/>
      <c r="J104" s="106"/>
      <c r="K104" s="106"/>
      <c r="L104" s="106"/>
      <c r="M104" s="106"/>
      <c r="N104" s="106"/>
      <c r="O104" s="107"/>
      <c r="P104" s="102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A105" s="105"/>
      <c r="C105" s="130"/>
      <c r="D105" s="130"/>
      <c r="E105" s="130"/>
      <c r="F105" s="130"/>
      <c r="G105" s="130"/>
      <c r="H105" s="130"/>
      <c r="I105" s="106"/>
      <c r="J105" s="106"/>
      <c r="K105" s="106"/>
      <c r="L105" s="106"/>
      <c r="M105" s="106"/>
      <c r="N105" s="106"/>
      <c r="O105" s="107"/>
      <c r="P105" s="102"/>
      <c r="R105" s="102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A106" s="105"/>
      <c r="C106" s="130"/>
      <c r="D106" s="130"/>
      <c r="E106" s="130"/>
      <c r="F106" s="130"/>
      <c r="G106" s="130"/>
      <c r="H106" s="130"/>
      <c r="I106" s="106"/>
      <c r="J106" s="106"/>
      <c r="K106" s="106"/>
      <c r="L106" s="106"/>
      <c r="M106" s="106"/>
      <c r="N106" s="106"/>
      <c r="O106" s="107"/>
      <c r="P106" s="102"/>
      <c r="R106" s="78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A107" s="105"/>
      <c r="I107" s="106"/>
      <c r="J107" s="106"/>
      <c r="K107" s="106"/>
      <c r="L107" s="106"/>
      <c r="M107" s="106"/>
      <c r="N107" s="106"/>
      <c r="O107" s="107"/>
      <c r="R107" s="102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R108" s="102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R109" s="102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R110" s="102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R111" s="102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07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07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07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07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07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07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Q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1"/>
      <c r="P126" s="102"/>
      <c r="Q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Q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Q128" s="102"/>
      <c r="R128" s="102"/>
      <c r="S128" s="102"/>
      <c r="AS128" s="100"/>
      <c r="AT128" s="100"/>
      <c r="AU128" s="100"/>
      <c r="AV128" s="100"/>
      <c r="AW128" s="100"/>
      <c r="AX128" s="100"/>
      <c r="AY128" s="100"/>
    </row>
    <row r="129" spans="15:51" x14ac:dyDescent="0.25">
      <c r="O129" s="11"/>
      <c r="P129" s="102"/>
      <c r="Q129" s="102"/>
      <c r="R129" s="102"/>
      <c r="S129" s="102"/>
      <c r="T129" s="102"/>
      <c r="AS129" s="100"/>
      <c r="AT129" s="100"/>
      <c r="AU129" s="100"/>
      <c r="AV129" s="100"/>
      <c r="AW129" s="100"/>
      <c r="AX129" s="100"/>
      <c r="AY129" s="100"/>
    </row>
    <row r="130" spans="15:51" x14ac:dyDescent="0.25">
      <c r="O130" s="11"/>
      <c r="P130" s="102"/>
      <c r="Q130" s="102"/>
      <c r="R130" s="102"/>
      <c r="S130" s="102"/>
      <c r="T130" s="102"/>
      <c r="AS130" s="100"/>
      <c r="AT130" s="100"/>
      <c r="AU130" s="100"/>
      <c r="AV130" s="100"/>
      <c r="AW130" s="100"/>
      <c r="AX130" s="100"/>
      <c r="AY130" s="100"/>
    </row>
    <row r="131" spans="15:51" x14ac:dyDescent="0.25">
      <c r="O131" s="11"/>
      <c r="P131" s="102"/>
      <c r="T131" s="102"/>
      <c r="AS131" s="100"/>
      <c r="AT131" s="100"/>
      <c r="AU131" s="100"/>
      <c r="AV131" s="100"/>
      <c r="AW131" s="100"/>
      <c r="AX131" s="100"/>
      <c r="AY131" s="100"/>
    </row>
    <row r="132" spans="15:51" x14ac:dyDescent="0.25">
      <c r="O132" s="102"/>
      <c r="Q132" s="102"/>
      <c r="R132" s="102"/>
      <c r="S132" s="102"/>
      <c r="AS132" s="100"/>
      <c r="AT132" s="100"/>
      <c r="AU132" s="100"/>
      <c r="AV132" s="100"/>
      <c r="AW132" s="100"/>
      <c r="AX132" s="100"/>
    </row>
    <row r="133" spans="15:51" x14ac:dyDescent="0.25">
      <c r="O133" s="11"/>
      <c r="P133" s="102"/>
      <c r="Q133" s="102"/>
      <c r="R133" s="102"/>
      <c r="S133" s="102"/>
      <c r="T133" s="102"/>
      <c r="AS133" s="100"/>
      <c r="AT133" s="100"/>
      <c r="AU133" s="100"/>
      <c r="AV133" s="100"/>
      <c r="AW133" s="100"/>
      <c r="AX133" s="100"/>
    </row>
    <row r="134" spans="15:51" x14ac:dyDescent="0.25">
      <c r="O134" s="11"/>
      <c r="P134" s="102"/>
      <c r="Q134" s="102"/>
      <c r="R134" s="102"/>
      <c r="S134" s="102"/>
      <c r="T134" s="102"/>
      <c r="U134" s="102"/>
      <c r="AS134" s="100"/>
      <c r="AT134" s="100"/>
      <c r="AU134" s="100"/>
      <c r="AV134" s="100"/>
      <c r="AW134" s="100"/>
      <c r="AX134" s="100"/>
    </row>
    <row r="135" spans="15:51" x14ac:dyDescent="0.25">
      <c r="O135" s="11"/>
      <c r="P135" s="102"/>
      <c r="T135" s="102"/>
      <c r="U135" s="102"/>
      <c r="AS135" s="100"/>
      <c r="AT135" s="100"/>
      <c r="AU135" s="100"/>
      <c r="AV135" s="100"/>
      <c r="AW135" s="100"/>
      <c r="AX135" s="100"/>
    </row>
    <row r="143" spans="15:51" x14ac:dyDescent="0.25">
      <c r="AY143" s="100"/>
    </row>
    <row r="147" spans="1:50" s="102" customFormat="1" x14ac:dyDescent="0.25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  <c r="AA147" s="100"/>
      <c r="AB147" s="100"/>
      <c r="AC147" s="100"/>
      <c r="AD147" s="100"/>
      <c r="AE147" s="100"/>
      <c r="AF147" s="100"/>
      <c r="AG147" s="100"/>
      <c r="AH147" s="100"/>
      <c r="AI147" s="100"/>
      <c r="AJ147" s="100"/>
      <c r="AK147" s="100"/>
      <c r="AL147" s="100"/>
      <c r="AM147" s="100"/>
      <c r="AN147" s="100"/>
      <c r="AO147" s="100"/>
      <c r="AP147" s="100"/>
      <c r="AQ147" s="100"/>
      <c r="AR147" s="100"/>
      <c r="AS147" s="100"/>
      <c r="AT147" s="100"/>
      <c r="AU147" s="100"/>
      <c r="AV147" s="100"/>
      <c r="AW147" s="100"/>
      <c r="AX147" s="100"/>
    </row>
  </sheetData>
  <protectedRanges>
    <protectedRange sqref="N91:R91 B97 S93:T99 B89:B94 S89:T90 N94:R99 T81:T88 T66:T72 T56:T64 S49:S55" name="Range2_12_5_1_1"/>
    <protectedRange sqref="L10 L6 D6 D8 AD8 AF8 O8:U8 AJ8:AR8 AF10 L24:N31 N32:N34 E11:E34 G11:G34 AC17:AF34 N10:N23 O11:P34 X11:AF16 R11:V34 Z17:AB22" name="Range1_16_3_1_1"/>
    <protectedRange sqref="I96 J94:M99 J91:M91 I99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100:H100 F99 E98" name="Range2_2_2_9_2_1_1"/>
    <protectedRange sqref="D96 D99:D100" name="Range2_1_1_1_1_1_9_2_1_1"/>
    <protectedRange sqref="AG11:AG34" name="Range1_18_1_1_1"/>
    <protectedRange sqref="C97 C99" name="Range2_4_1_1_1"/>
    <protectedRange sqref="AS16:AS34" name="Range1_1_1_1"/>
    <protectedRange sqref="P3:U5" name="Range1_16_1_1_1_1"/>
    <protectedRange sqref="C100 C98 C95" name="Range2_1_3_1_1"/>
    <protectedRange sqref="H11:H34" name="Range1_1_1_1_1_1_1"/>
    <protectedRange sqref="B95:B96 J92:R93 D97:D98 I97:I98 Z90:Z91 S91:Y92 AA91:AU92 E99:E100 G101:H102 F100" name="Range2_2_1_10_1_1_1_2"/>
    <protectedRange sqref="C96" name="Range2_2_1_10_2_1_1_1"/>
    <protectedRange sqref="N89:R90 G97:H97 D93 F96 E95" name="Range2_12_1_6_1_1"/>
    <protectedRange sqref="D88:D89 I93:I95 I89:M90 G98:H99 G91:H93 E96:E97 F97:F98 F90:F92 E89:E91" name="Range2_2_12_1_7_1_1"/>
    <protectedRange sqref="D94:D95" name="Range2_1_1_1_1_11_1_2_1_1"/>
    <protectedRange sqref="E92 G94:H94 F93" name="Range2_2_2_9_1_1_1_1"/>
    <protectedRange sqref="D90" name="Range2_1_1_1_1_1_9_1_1_1_1"/>
    <protectedRange sqref="C94 C89" name="Range2_1_1_2_1_1"/>
    <protectedRange sqref="C93" name="Range2_1_2_2_1_1"/>
    <protectedRange sqref="C92" name="Range2_3_2_1_1"/>
    <protectedRange sqref="F88:F89 E88 G90:H90" name="Range2_2_12_1_1_1_1_1"/>
    <protectedRange sqref="C88" name="Range2_1_4_2_1_1_1"/>
    <protectedRange sqref="C90:C91" name="Range2_5_1_1_1"/>
    <protectedRange sqref="E93:E94 F94:F95 G95:H96 I91:I92" name="Range2_2_1_1_1_1"/>
    <protectedRange sqref="D91:D92" name="Range2_1_1_1_1_1_1_1_1"/>
    <protectedRange sqref="AS11:AS15" name="Range1_4_1_1_1_1"/>
    <protectedRange sqref="J11:J15 J26:J34" name="Range1_1_2_1_10_1_1_1_1"/>
    <protectedRange sqref="R106" name="Range2_2_1_10_1_1_1_1_1"/>
    <protectedRange sqref="S38:S44" name="Range2_12_3_1_1_1_1"/>
    <protectedRange sqref="D38:H38 F39:G39 N38:R44" name="Range2_12_1_3_1_1_1_1"/>
    <protectedRange sqref="I38:M38 E39 H39:M39 E40:M44" name="Range2_2_12_1_6_1_1_1_1"/>
    <protectedRange sqref="D39:D44" name="Range2_1_1_1_1_11_1_1_1_1_1_1"/>
    <protectedRange sqref="C39:C44" name="Range2_1_2_1_1_1_1_1"/>
    <protectedRange sqref="C38" name="Range2_3_1_1_1_1_1"/>
    <protectedRange sqref="T78:T80" name="Range2_12_5_1_1_3"/>
    <protectedRange sqref="T74:T77" name="Range2_12_5_1_1_2_2"/>
    <protectedRange sqref="T73" name="Range2_12_5_1_1_2_1_1"/>
    <protectedRange sqref="S73" name="Range2_12_4_1_1_1_4_2_2_1_1"/>
    <protectedRange sqref="B86:B88" name="Range2_12_5_1_1_2"/>
    <protectedRange sqref="B85" name="Range2_12_5_1_1_2_1_4_1_1_1_2_1_1_1_1_1_1_1"/>
    <protectedRange sqref="F87 G89:H89" name="Range2_2_12_1_1_1_1_1_1"/>
    <protectedRange sqref="D87:E87" name="Range2_2_12_1_7_1_1_2_1"/>
    <protectedRange sqref="C87" name="Range2_1_1_2_1_1_1"/>
    <protectedRange sqref="B83:B84" name="Range2_12_5_1_1_2_1"/>
    <protectedRange sqref="B82" name="Range2_12_5_1_1_2_1_2_1"/>
    <protectedRange sqref="B81" name="Range2_12_5_1_1_2_1_2_2"/>
    <protectedRange sqref="S85:S88" name="Range2_12_5_1_1_5"/>
    <protectedRange sqref="N85:R88" name="Range2_12_1_6_1_1_1"/>
    <protectedRange sqref="J85:M88" name="Range2_2_12_1_7_1_1_2"/>
    <protectedRange sqref="S82:S84" name="Range2_12_2_1_1_1_2_1_1_1"/>
    <protectedRange sqref="Q83:R84" name="Range2_12_1_4_1_1_1_1_1_1_1_1_1_1_1_1_1_1_1"/>
    <protectedRange sqref="N83:P84" name="Range2_12_1_2_1_1_1_1_1_1_1_1_1_1_1_1_1_1_1_1"/>
    <protectedRange sqref="J83:M84" name="Range2_2_12_1_4_1_1_1_1_1_1_1_1_1_1_1_1_1_1_1_1"/>
    <protectedRange sqref="Q82:R82" name="Range2_12_1_6_1_1_1_2_3_1_1_3_1_1_1_1_1_1_1"/>
    <protectedRange sqref="N82:P82" name="Range2_12_1_2_3_1_1_1_2_3_1_1_3_1_1_1_1_1_1_1"/>
    <protectedRange sqref="J82:M82" name="Range2_2_12_1_4_3_1_1_1_3_3_1_1_3_1_1_1_1_1_1_1"/>
    <protectedRange sqref="S80:S81" name="Range2_12_4_1_1_1_4_2_2_2_1"/>
    <protectedRange sqref="Q80:R81" name="Range2_12_1_6_1_1_1_2_3_2_1_1_3_2"/>
    <protectedRange sqref="N80:P81" name="Range2_12_1_2_3_1_1_1_2_3_2_1_1_3_2"/>
    <protectedRange sqref="K80:M81" name="Range2_2_12_1_4_3_1_1_1_3_3_2_1_1_3_2"/>
    <protectedRange sqref="J80:J81" name="Range2_2_12_1_4_3_1_1_1_3_2_1_2_2_2"/>
    <protectedRange sqref="I80" name="Range2_2_12_1_4_3_1_1_1_3_3_1_1_3_1_1_1_1_1_1_2_2"/>
    <protectedRange sqref="I82:I88" name="Range2_2_12_1_7_1_1_2_2_1_1"/>
    <protectedRange sqref="I81" name="Range2_2_12_1_4_3_1_1_1_3_3_1_1_3_1_1_1_1_1_1_2_1_1"/>
    <protectedRange sqref="G88:H88" name="Range2_2_12_1_3_1_2_1_1_1_2_1_1_1_1_1_1_2_1_1_1_1_1_1_1_1_1"/>
    <protectedRange sqref="F86 G85:H87" name="Range2_2_12_1_3_3_1_1_1_2_1_1_1_1_1_1_1_1_1_1_1_1_1_1_1_1"/>
    <protectedRange sqref="G82:H82" name="Range2_2_12_1_3_1_2_1_1_1_2_1_1_1_1_1_1_2_1_1_1_1_1_2_1"/>
    <protectedRange sqref="F82:F85" name="Range2_2_12_1_3_1_2_1_1_1_3_1_1_1_1_1_3_1_1_1_1_1_1_1_1_1"/>
    <protectedRange sqref="G83:H84" name="Range2_2_12_1_3_1_2_1_1_1_1_2_1_1_1_1_1_1_1_1_1_1_1"/>
    <protectedRange sqref="D82:E83" name="Range2_2_12_1_3_1_2_1_1_1_3_1_1_1_1_1_1_1_2_1_1_1_1_1_1_1"/>
    <protectedRange sqref="B79" name="Range2_12_5_1_1_2_1_4_1_1_1_2_1_1_1_1_1_1_1_1_1_2_1_1_1_1_1"/>
    <protectedRange sqref="B80" name="Range2_12_5_1_1_2_1_2_2_1_1_1_1_1"/>
    <protectedRange sqref="D86:E86" name="Range2_2_12_1_7_1_1_2_1_1"/>
    <protectedRange sqref="C86" name="Range2_1_1_2_1_1_1_1"/>
    <protectedRange sqref="D85" name="Range2_2_12_1_7_1_1_2_1_1_1_1_1_1"/>
    <protectedRange sqref="E85" name="Range2_2_12_1_1_1_1_1_1_1_1_1_1_1_1"/>
    <protectedRange sqref="C85" name="Range2_1_4_2_1_1_1_1_1_1_1_1_1"/>
    <protectedRange sqref="D84:E84" name="Range2_2_12_1_3_1_2_1_1_1_3_1_1_1_1_1_1_1_2_1_1_1_1_1_1_1_1"/>
    <protectedRange sqref="B78" name="Range2_12_5_1_1_2_1_2_2_1_1_1_1"/>
    <protectedRange sqref="S74:S79" name="Range2_12_5_1_1_5_1"/>
    <protectedRange sqref="N76:R79" name="Range2_12_1_6_1_1_1_1"/>
    <protectedRange sqref="J78:M79 L76:M77" name="Range2_2_12_1_7_1_1_2_2"/>
    <protectedRange sqref="I78:I79" name="Range2_2_12_1_7_1_1_2_2_1_1_1"/>
    <protectedRange sqref="B77" name="Range2_12_5_1_1_2_1_2_2_1_1_1_1_2_1_1_1"/>
    <protectedRange sqref="B76" name="Range2_12_5_1_1_2_1_2_2_1_1_1_1_2_1_1_1_2"/>
    <protectedRange sqref="B75" name="Range2_12_5_1_1_2_1_2_2_1_1_1_1_2_1_1_1_2_1_1"/>
    <protectedRange sqref="B41" name="Range2_12_5_1_1_1_1_1_2"/>
    <protectedRange sqref="G59:H62" name="Range2_2_12_1_3_1_1_1_1_1_4_1_1_2"/>
    <protectedRange sqref="E59:F62" name="Range2_2_12_1_7_1_1_3_1_1_2"/>
    <protectedRange sqref="S59:S64 S66:S72" name="Range2_12_5_1_1_2_3_1_1"/>
    <protectedRange sqref="Q59:R64" name="Range2_12_1_6_1_1_1_1_2_1_2"/>
    <protectedRange sqref="N59:P64" name="Range2_12_1_2_3_1_1_1_1_2_1_2"/>
    <protectedRange sqref="L63:M64 I59:M62" name="Range2_2_12_1_4_3_1_1_1_1_2_1_2"/>
    <protectedRange sqref="D59:D62" name="Range2_2_12_1_3_1_2_1_1_1_2_1_2_1_2"/>
    <protectedRange sqref="Q66:R68" name="Range2_12_1_6_1_1_1_1_2_1_1_1"/>
    <protectedRange sqref="N66:P68" name="Range2_12_1_2_3_1_1_1_1_2_1_1_1"/>
    <protectedRange sqref="L66:M68" name="Range2_2_12_1_4_3_1_1_1_1_2_1_1_1"/>
    <protectedRange sqref="B74" name="Range2_12_5_1_1_2_1_2_2_1_1_1_1_2_1_1_1_2_1_1_1_2"/>
    <protectedRange sqref="N69:R75" name="Range2_12_1_6_1_1_1_1_1"/>
    <protectedRange sqref="J71:M72 L73:M75 L69:M70" name="Range2_2_12_1_7_1_1_2_2_1"/>
    <protectedRange sqref="G71:H72" name="Range2_2_12_1_3_1_2_1_1_1_2_1_1_1_1_1_1_2_1_1_1_1"/>
    <protectedRange sqref="I71:I72" name="Range2_2_12_1_4_3_1_1_1_2_1_2_1_1_3_1_1_1_1_1_1_1_1"/>
    <protectedRange sqref="D71:E72" name="Range2_2_12_1_3_1_2_1_1_1_2_1_1_1_1_3_1_1_1_1_1_1_1"/>
    <protectedRange sqref="F71:F72" name="Range2_2_12_1_3_1_2_1_1_1_3_1_1_1_1_1_3_1_1_1_1_1_1_1"/>
    <protectedRange sqref="G81:H81" name="Range2_2_12_1_3_1_2_1_1_1_1_2_1_1_1_1_1_1_2_1_1_2"/>
    <protectedRange sqref="F81" name="Range2_2_12_1_3_1_2_1_1_1_1_2_1_1_1_1_1_1_1_1_1_1_1_2"/>
    <protectedRange sqref="D81:E81" name="Range2_2_12_1_3_1_2_1_1_1_2_1_1_1_1_3_1_1_1_1_1_1_1_1_1_1_2"/>
    <protectedRange sqref="G80:H80" name="Range2_2_12_1_3_1_2_1_1_1_1_2_1_1_1_1_1_1_2_1_1_1_1"/>
    <protectedRange sqref="F80" name="Range2_2_12_1_3_1_2_1_1_1_1_2_1_1_1_1_1_1_1_1_1_1_1_1_1"/>
    <protectedRange sqref="D80:E80" name="Range2_2_12_1_3_1_2_1_1_1_2_1_1_1_1_3_1_1_1_1_1_1_1_1_1_1_1_1"/>
    <protectedRange sqref="D79" name="Range2_2_12_1_7_1_1_1_1"/>
    <protectedRange sqref="E79:F79" name="Range2_2_12_1_1_1_1_1_2_1"/>
    <protectedRange sqref="C79" name="Range2_1_4_2_1_1_1_1_1"/>
    <protectedRange sqref="G79:H79" name="Range2_2_12_1_3_1_2_1_1_1_2_1_1_1_1_1_1_2_1_1_1_1_1_1_1_1_1_1_1"/>
    <protectedRange sqref="F78:H78" name="Range2_2_12_1_3_3_1_1_1_2_1_1_1_1_1_1_1_1_1_1_1_1_1_1_1_1_1_2"/>
    <protectedRange sqref="D78:E78" name="Range2_2_12_1_7_1_1_2_1_1_1_2"/>
    <protectedRange sqref="C78" name="Range2_1_1_2_1_1_1_1_1_2"/>
    <protectedRange sqref="B72" name="Range2_12_5_1_1_2_1_4_1_1_1_2_1_1_1_1_1_1_1_1_1_2_1_1_1_1_2_1_1_1_2_1_1_1_2_2_2_1"/>
    <protectedRange sqref="B73" name="Range2_12_5_1_1_2_1_2_2_1_1_1_1_2_1_1_1_2_1_1_1_2_2_2_1"/>
    <protectedRange sqref="J77:K77" name="Range2_2_12_1_4_3_1_1_1_3_3_1_1_3_1_1_1_1_1_1_1_1"/>
    <protectedRange sqref="K75:K76" name="Range2_2_12_1_4_3_1_1_1_3_3_2_1_1_3_2_1"/>
    <protectedRange sqref="J75:J76" name="Range2_2_12_1_4_3_1_1_1_3_2_1_2_2_2_1"/>
    <protectedRange sqref="I75" name="Range2_2_12_1_4_3_1_1_1_3_3_1_1_3_1_1_1_1_1_1_2_2_2"/>
    <protectedRange sqref="I77" name="Range2_2_12_1_7_1_1_2_2_1_1_2"/>
    <protectedRange sqref="I76" name="Range2_2_12_1_4_3_1_1_1_3_3_1_1_3_1_1_1_1_1_1_2_1_1_1"/>
    <protectedRange sqref="G77:H77" name="Range2_2_12_1_3_1_2_1_1_1_2_1_1_1_1_1_1_2_1_1_1_1_1_2_1_1"/>
    <protectedRange sqref="F77" name="Range2_2_12_1_3_1_2_1_1_1_3_1_1_1_1_1_3_1_1_1_1_1_1_1_1_1_2"/>
    <protectedRange sqref="D77:E77" name="Range2_2_12_1_3_1_2_1_1_1_3_1_1_1_1_1_1_1_2_1_1_1_1_1_1_1_2"/>
    <protectedRange sqref="J73:K74" name="Range2_2_12_1_7_1_1_2_2_2"/>
    <protectedRange sqref="I73:I74" name="Range2_2_12_1_7_1_1_2_2_1_1_1_2"/>
    <protectedRange sqref="G76:H76" name="Range2_2_12_1_3_1_2_1_1_1_1_2_1_1_1_1_1_1_2_1_1_2_1"/>
    <protectedRange sqref="F76" name="Range2_2_12_1_3_1_2_1_1_1_1_2_1_1_1_1_1_1_1_1_1_1_1_2_1"/>
    <protectedRange sqref="D76:E76" name="Range2_2_12_1_3_1_2_1_1_1_2_1_1_1_1_3_1_1_1_1_1_1_1_1_1_1_2_1"/>
    <protectedRange sqref="G75:H75" name="Range2_2_12_1_3_1_2_1_1_1_1_2_1_1_1_1_1_1_2_1_1_1_1_1"/>
    <protectedRange sqref="F75" name="Range2_2_12_1_3_1_2_1_1_1_1_2_1_1_1_1_1_1_1_1_1_1_1_1_1_1"/>
    <protectedRange sqref="D75:E75" name="Range2_2_12_1_3_1_2_1_1_1_2_1_1_1_1_3_1_1_1_1_1_1_1_1_1_1_1_1_1"/>
    <protectedRange sqref="D74" name="Range2_2_12_1_7_1_1_1_1_1"/>
    <protectedRange sqref="E74:F74" name="Range2_2_12_1_1_1_1_1_2_1_1"/>
    <protectedRange sqref="C74" name="Range2_1_4_2_1_1_1_1_1_1"/>
    <protectedRange sqref="G74:H74" name="Range2_2_12_1_3_1_2_1_1_1_2_1_1_1_1_1_1_2_1_1_1_1_1_1_1_1_1_1_1_1"/>
    <protectedRange sqref="F73:H73" name="Range2_2_12_1_3_3_1_1_1_2_1_1_1_1_1_1_1_1_1_1_1_1_1_1_1_1_1_2_1"/>
    <protectedRange sqref="D73:E73" name="Range2_2_12_1_7_1_1_2_1_1_1_2_1"/>
    <protectedRange sqref="C73" name="Range2_1_1_2_1_1_1_1_1_2_1"/>
    <protectedRange sqref="B68" name="Range2_12_5_1_1_2_1_4_1_1_1_2_1_1_1_1_1_1_1_1_1_2_1_1_1_1_2_1_1_1_2_1_1_1_2_2_2_1_1"/>
    <protectedRange sqref="B69" name="Range2_12_5_1_1_2_1_2_2_1_1_1_1_2_1_1_1_2_1_1_1_2_2_2_1_1"/>
    <protectedRange sqref="B65" name="Range2_12_5_1_1_2_1_4_1_1_1_2_1_1_1_1_1_1_1_1_1_2_1_1_1_1_2_1_1_1_2_1_1_1_2_2_2_1_1_1"/>
    <protectedRange sqref="B66" name="Range2_12_5_1_1_2_1_2_2_1_1_1_1_2_1_1_1_2_1_1_1_2_2_2_1_1_1"/>
    <protectedRange sqref="S45" name="Range2_12_3_1_1_1_1_2"/>
    <protectedRange sqref="N45:R45" name="Range2_12_1_3_1_1_1_1_2"/>
    <protectedRange sqref="E45:G45 I45:M45" name="Range2_2_12_1_6_1_1_1_1_2"/>
    <protectedRange sqref="D45" name="Range2_1_1_1_1_11_1_1_1_1_1_1_2"/>
    <protectedRange sqref="E46:F46" name="Range2_2_12_1_3_1_1_1_1_1_4_1_1"/>
    <protectedRange sqref="C46:D46" name="Range2_2_12_1_7_1_1_3_1_1"/>
    <protectedRange sqref="Q46:Q47 S56:S57 R48:R55" name="Range2_12_5_1_1_2_3_1"/>
    <protectedRange sqref="O46:P46" name="Range2_12_1_6_1_1_1_1_2_1"/>
    <protectedRange sqref="L46:N46" name="Range2_12_1_2_3_1_1_1_1_2_1"/>
    <protectedRange sqref="G46:K46" name="Range2_2_12_1_4_3_1_1_1_1_2_1"/>
    <protectedRange sqref="S58" name="Range2_12_4_1_1_1_4_2_2_1_1_1"/>
    <protectedRange sqref="E47:F47 G56:H58 F48:G55" name="Range2_2_12_1_3_1_1_1_1_1_4_1_1_1"/>
    <protectedRange sqref="C47:D47 E56:F58 D48:E55" name="Range2_2_12_1_7_1_1_3_1_1_1"/>
    <protectedRange sqref="O47:P47 Q56:R57 P48:Q55" name="Range2_12_1_6_1_1_1_1_2_1_1"/>
    <protectedRange sqref="L47:N47 N56:P57 M48:O55" name="Range2_12_1_2_3_1_1_1_1_2_1_1"/>
    <protectedRange sqref="G47:K47 I56:M57 H48:L55" name="Range2_2_12_1_4_3_1_1_1_1_2_1_1"/>
    <protectedRange sqref="D56:D58 C48:C55" name="Range2_2_12_1_3_1_2_1_1_1_2_1_2_1_1"/>
    <protectedRange sqref="Q58:R58" name="Range2_12_1_6_1_1_1_2_3_2_1_1_1_1_1"/>
    <protectedRange sqref="N58:P58" name="Range2_12_1_2_3_1_1_1_2_3_2_1_1_1_1_1"/>
    <protectedRange sqref="K58:M58" name="Range2_2_12_1_4_3_1_1_1_3_3_2_1_1_1_1_1"/>
    <protectedRange sqref="J58" name="Range2_2_12_1_4_3_1_1_1_3_2_1_2_1_1_1"/>
    <protectedRange sqref="I58" name="Range2_2_12_1_4_2_1_1_1_4_1_2_1_1_1_2_1_1_1"/>
    <protectedRange sqref="C45" name="Range2_1_2_1_1_1_1_1_1_2"/>
    <protectedRange sqref="Q11:Q34" name="Range1_16_3_1_1_1"/>
    <protectedRange sqref="T65" name="Range2_12_5_1_1_1"/>
    <protectedRange sqref="S65" name="Range2_12_5_1_1_2_3_1_1_1"/>
    <protectedRange sqref="Q65:R65" name="Range2_12_1_6_1_1_1_1_2_1_1_1_1"/>
    <protectedRange sqref="N65:P65" name="Range2_12_1_2_3_1_1_1_1_2_1_1_1_1"/>
    <protectedRange sqref="L65:M65" name="Range2_2_12_1_4_3_1_1_1_1_2_1_1_1_1"/>
    <protectedRange sqref="J63:K64" name="Range2_2_12_1_7_1_1_2_2_3"/>
    <protectedRange sqref="G63:H64" name="Range2_2_12_1_3_1_2_1_1_1_2_1_1_1_1_1_1_2_1_1_1"/>
    <protectedRange sqref="I63:I64" name="Range2_2_12_1_4_3_1_1_1_2_1_2_1_1_3_1_1_1_1_1_1_1"/>
    <protectedRange sqref="D63:E64" name="Range2_2_12_1_3_1_2_1_1_1_2_1_1_1_1_3_1_1_1_1_1_1"/>
    <protectedRange sqref="F63:F64" name="Range2_2_12_1_3_1_2_1_1_1_3_1_1_1_1_1_3_1_1_1_1_1_1"/>
    <protectedRange sqref="AG10" name="Range1_18_1_1_1_1"/>
    <protectedRange sqref="F11:F34" name="Range1_16_3_1_1_2"/>
    <protectedRange sqref="W11:W34" name="Range1_16_3_1_1_4"/>
    <protectedRange sqref="X17:Y22 X23:AB34" name="Range1_16_3_1_1_6"/>
    <protectedRange sqref="G65:H69" name="Range2_2_12_1_3_1_1_1_1_1_4_1_1_1_1_2"/>
    <protectedRange sqref="E65:F69" name="Range2_2_12_1_7_1_1_3_1_1_1_1_2"/>
    <protectedRange sqref="I65:K69" name="Range2_2_12_1_4_3_1_1_1_1_2_1_1_1_2"/>
    <protectedRange sqref="D65:D69" name="Range2_2_12_1_3_1_2_1_1_1_2_1_2_1_1_1_2"/>
    <protectedRange sqref="J70:K70" name="Range2_2_12_1_7_1_1_2_2_1_2"/>
    <protectedRange sqref="I70" name="Range2_2_12_1_7_1_1_2_2_1_1_1_1_1"/>
    <protectedRange sqref="G70:H70" name="Range2_2_12_1_3_3_1_1_1_2_1_1_1_1_1_1_1_1_1_1_1_1_1_1_1_1_1_1_1"/>
    <protectedRange sqref="F70" name="Range2_2_12_1_3_1_2_1_1_1_3_1_1_1_1_1_3_1_1_1_1_1_1_1_1_1_1_1"/>
    <protectedRange sqref="D70" name="Range2_2_12_1_7_1_1_2_1_1_1_1_1_1_1_1"/>
    <protectedRange sqref="E70" name="Range2_2_12_1_1_1_1_1_1_1_1_1_1_1_1_1_1"/>
    <protectedRange sqref="C70" name="Range2_1_4_2_1_1_1_1_1_1_1_1_1_1_1"/>
    <protectedRange sqref="AR11:AR34" name="Range1_16_3_1_1_5"/>
    <protectedRange sqref="H45" name="Range2_12_5_1_1_1_2_1_1_1_1_1_1_1_1_1_1_1_1"/>
    <protectedRange sqref="B63" name="Range2_12_5_1_1_1_2_2_1_1_1_1_1_1_1_1_1_1_1_2_1_1_1_1_1_1_1_1_1_3_1_3_1_1"/>
    <protectedRange sqref="B64" name="Range2_12_5_1_1_2_1_4_1_1_1_2_1_1_1_1_1_1_1_1_1_2_1_1_1_1_2_1_1_1_2_1_1_1_2_2_2_1_1_4_1"/>
    <protectedRange sqref="B62" name="Range2_12_5_1_1_2_1_4_1_1_1_2_1_1_1_1_1_1_1_1_1_2_1_1_1_1_2_1_1_1_2_1_1_1_2_2_2_1_1_1_1_1_1_1_1_1_1_2_1"/>
    <protectedRange sqref="Q10" name="Range1_16_3_1_1_1_1"/>
    <protectedRange sqref="B42 B43" name="Range2_12_5_1_1_1_1_1_2_1_3_1"/>
    <protectedRange sqref="B60:B61 B58 B55:B56" name="Range2_12_5_1_1_1_1_1_2_1_2_1_1_1_1"/>
    <protectedRange sqref="B44" name="Range2_12_5_1_1_1_2_2_1_1_1_1_1_1_1_1_1_1_1_1_1_1_1_1_1_1_1"/>
    <protectedRange sqref="B45" name="Range2_12_5_1_1_1_2_2_1_1_1_1_1_1_1_1_1_1_1_2_1_1_1_1_1_1_1_1_1_1_1_1_1_1_1_1_1_1_1_1_1_1"/>
    <protectedRange sqref="B47" name="Range2_12_5_1_1_1_2_1_1_1_1_1_1_1_1_1_1_1_2_1_2_1_1_1_1_1_1_1_1_1"/>
    <protectedRange sqref="B46" name="Range2_12_5_1_1_1_2_2_1_1_1_1_1_1_1_1_1_1_1_2_1_1_1_2_1_1_1_2_1_1_1_3_1_1_1_1_1_1_1_1_1_1_1_1_1_1_1"/>
    <protectedRange sqref="B49" name="Range2_12_5_1_1_1_1_1_2_1_1_1_2_1"/>
    <protectedRange sqref="B50" name="Range2_12_5_1_1_1_1_1_2_1_1_2_1_1"/>
    <protectedRange sqref="B51 B53" name="Range2_12_5_1_1_1_2_2_1_1_1_1_1_1_1_1_1_1_1_2_1_1_1_1_1"/>
    <protectedRange sqref="B52" name="Range2_12_5_1_1_1_1_1_2_1_2_1_1_1"/>
    <protectedRange sqref="B48" name="Range2_12_5_1_1_1_2_1_1_1_1_1_1_1_1_1_1_1_2_1_2_1_2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7:AE34 X11:AE16 Z17:AB22">
    <cfRule type="containsText" dxfId="471" priority="17" operator="containsText" text="N/A">
      <formula>NOT(ISERROR(SEARCH("N/A",X11)))</formula>
    </cfRule>
    <cfRule type="cellIs" dxfId="470" priority="35" operator="equal">
      <formula>0</formula>
    </cfRule>
  </conditionalFormatting>
  <conditionalFormatting sqref="AC17:AE34 X11:AE16 Z17:AB22">
    <cfRule type="cellIs" dxfId="469" priority="34" operator="greaterThanOrEqual">
      <formula>1185</formula>
    </cfRule>
  </conditionalFormatting>
  <conditionalFormatting sqref="AC17:AE34 X11:AE16 Z17:AB22">
    <cfRule type="cellIs" dxfId="468" priority="33" operator="between">
      <formula>0.1</formula>
      <formula>1184</formula>
    </cfRule>
  </conditionalFormatting>
  <conditionalFormatting sqref="X8 AJ16:AJ34 AK16 AJ11:AO15 AL16:AL34 AN16:AO34">
    <cfRule type="cellIs" dxfId="467" priority="32" operator="equal">
      <formula>0</formula>
    </cfRule>
  </conditionalFormatting>
  <conditionalFormatting sqref="X8 AJ16:AJ34 AK16 AJ11:AO15 AL16:AL34 AN16:AO34">
    <cfRule type="cellIs" dxfId="466" priority="31" operator="greaterThan">
      <formula>1179</formula>
    </cfRule>
  </conditionalFormatting>
  <conditionalFormatting sqref="X8 AJ16:AJ34 AK16 AJ11:AO15 AL16:AL34 AN16:AO34">
    <cfRule type="cellIs" dxfId="465" priority="30" operator="greaterThan">
      <formula>99</formula>
    </cfRule>
  </conditionalFormatting>
  <conditionalFormatting sqref="X8 AJ16:AJ34 AK16 AJ11:AO15 AL16:AL34 AN16:AO34">
    <cfRule type="cellIs" dxfId="464" priority="29" operator="greaterThan">
      <formula>0.99</formula>
    </cfRule>
  </conditionalFormatting>
  <conditionalFormatting sqref="AB8">
    <cfRule type="cellIs" dxfId="463" priority="28" operator="equal">
      <formula>0</formula>
    </cfRule>
  </conditionalFormatting>
  <conditionalFormatting sqref="AB8">
    <cfRule type="cellIs" dxfId="462" priority="27" operator="greaterThan">
      <formula>1179</formula>
    </cfRule>
  </conditionalFormatting>
  <conditionalFormatting sqref="AB8">
    <cfRule type="cellIs" dxfId="461" priority="26" operator="greaterThan">
      <formula>99</formula>
    </cfRule>
  </conditionalFormatting>
  <conditionalFormatting sqref="AB8">
    <cfRule type="cellIs" dxfId="460" priority="25" operator="greaterThan">
      <formula>0.99</formula>
    </cfRule>
  </conditionalFormatting>
  <conditionalFormatting sqref="AQ11:AQ34">
    <cfRule type="cellIs" dxfId="459" priority="24" operator="equal">
      <formula>0</formula>
    </cfRule>
  </conditionalFormatting>
  <conditionalFormatting sqref="AQ11:AQ34">
    <cfRule type="cellIs" dxfId="458" priority="23" operator="greaterThan">
      <formula>1179</formula>
    </cfRule>
  </conditionalFormatting>
  <conditionalFormatting sqref="AQ11:AQ34">
    <cfRule type="cellIs" dxfId="457" priority="22" operator="greaterThan">
      <formula>99</formula>
    </cfRule>
  </conditionalFormatting>
  <conditionalFormatting sqref="AQ11:AQ34">
    <cfRule type="cellIs" dxfId="456" priority="21" operator="greaterThan">
      <formula>0.99</formula>
    </cfRule>
  </conditionalFormatting>
  <conditionalFormatting sqref="AI11:AI34">
    <cfRule type="cellIs" dxfId="455" priority="20" operator="greaterThan">
      <formula>$AI$8</formula>
    </cfRule>
  </conditionalFormatting>
  <conditionalFormatting sqref="AH11:AH34">
    <cfRule type="cellIs" dxfId="454" priority="18" operator="greaterThan">
      <formula>$AH$8</formula>
    </cfRule>
    <cfRule type="cellIs" dxfId="453" priority="19" operator="greaterThan">
      <formula>$AH$8</formula>
    </cfRule>
  </conditionalFormatting>
  <conditionalFormatting sqref="AP11:AP34">
    <cfRule type="cellIs" dxfId="452" priority="16" operator="equal">
      <formula>0</formula>
    </cfRule>
  </conditionalFormatting>
  <conditionalFormatting sqref="AP11:AP34">
    <cfRule type="cellIs" dxfId="451" priority="15" operator="greaterThan">
      <formula>1179</formula>
    </cfRule>
  </conditionalFormatting>
  <conditionalFormatting sqref="AP11:AP34">
    <cfRule type="cellIs" dxfId="450" priority="14" operator="greaterThan">
      <formula>99</formula>
    </cfRule>
  </conditionalFormatting>
  <conditionalFormatting sqref="AP11:AP34">
    <cfRule type="cellIs" dxfId="449" priority="13" operator="greaterThan">
      <formula>0.99</formula>
    </cfRule>
  </conditionalFormatting>
  <conditionalFormatting sqref="X17:Y22 X23:AB34">
    <cfRule type="containsText" dxfId="448" priority="9" operator="containsText" text="N/A">
      <formula>NOT(ISERROR(SEARCH("N/A",X17)))</formula>
    </cfRule>
    <cfRule type="cellIs" dxfId="447" priority="12" operator="equal">
      <formula>0</formula>
    </cfRule>
  </conditionalFormatting>
  <conditionalFormatting sqref="X17:Y22 X23:AB34">
    <cfRule type="cellIs" dxfId="446" priority="11" operator="greaterThanOrEqual">
      <formula>1185</formula>
    </cfRule>
  </conditionalFormatting>
  <conditionalFormatting sqref="X17:Y22 X23:AB34">
    <cfRule type="cellIs" dxfId="445" priority="10" operator="between">
      <formula>0.1</formula>
      <formula>1184</formula>
    </cfRule>
  </conditionalFormatting>
  <conditionalFormatting sqref="AM16:AM34">
    <cfRule type="cellIs" dxfId="444" priority="8" operator="equal">
      <formula>0</formula>
    </cfRule>
  </conditionalFormatting>
  <conditionalFormatting sqref="AM16:AM34">
    <cfRule type="cellIs" dxfId="443" priority="7" operator="greaterThan">
      <formula>1179</formula>
    </cfRule>
  </conditionalFormatting>
  <conditionalFormatting sqref="AM16:AM34">
    <cfRule type="cellIs" dxfId="442" priority="6" operator="greaterThan">
      <formula>99</formula>
    </cfRule>
  </conditionalFormatting>
  <conditionalFormatting sqref="AM16:AM34">
    <cfRule type="cellIs" dxfId="441" priority="5" operator="greaterThan">
      <formula>0.99</formula>
    </cfRule>
  </conditionalFormatting>
  <conditionalFormatting sqref="AK17:AK34">
    <cfRule type="cellIs" dxfId="440" priority="4" operator="equal">
      <formula>0</formula>
    </cfRule>
  </conditionalFormatting>
  <conditionalFormatting sqref="AK17:AK34">
    <cfRule type="cellIs" dxfId="439" priority="3" operator="greaterThan">
      <formula>1179</formula>
    </cfRule>
  </conditionalFormatting>
  <conditionalFormatting sqref="AK17:AK34">
    <cfRule type="cellIs" dxfId="438" priority="2" operator="greaterThan">
      <formula>99</formula>
    </cfRule>
  </conditionalFormatting>
  <conditionalFormatting sqref="AK17:AK34">
    <cfRule type="cellIs" dxfId="437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$AY$10:$AY$35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47"/>
  <sheetViews>
    <sheetView showGridLines="0" topLeftCell="A31" zoomScaleNormal="100" workbookViewId="0">
      <selection activeCell="O55" sqref="O55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86" t="s">
        <v>126</v>
      </c>
      <c r="Q3" s="287"/>
      <c r="R3" s="287"/>
      <c r="S3" s="287"/>
      <c r="T3" s="287"/>
      <c r="U3" s="28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86" t="s">
        <v>149</v>
      </c>
      <c r="Q4" s="287"/>
      <c r="R4" s="287"/>
      <c r="S4" s="287"/>
      <c r="T4" s="287"/>
      <c r="U4" s="28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86" t="s">
        <v>149</v>
      </c>
      <c r="Q5" s="287"/>
      <c r="R5" s="287"/>
      <c r="S5" s="287"/>
      <c r="T5" s="287"/>
      <c r="U5" s="28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86" t="s">
        <v>6</v>
      </c>
      <c r="C6" s="288"/>
      <c r="D6" s="289" t="s">
        <v>7</v>
      </c>
      <c r="E6" s="290"/>
      <c r="F6" s="290"/>
      <c r="G6" s="290"/>
      <c r="H6" s="291"/>
      <c r="I6" s="102"/>
      <c r="J6" s="102"/>
      <c r="K6" s="196"/>
      <c r="L6" s="292">
        <v>41686</v>
      </c>
      <c r="M6" s="29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5" t="s">
        <v>8</v>
      </c>
      <c r="C7" s="276"/>
      <c r="D7" s="275" t="s">
        <v>9</v>
      </c>
      <c r="E7" s="277"/>
      <c r="F7" s="277"/>
      <c r="G7" s="276"/>
      <c r="H7" s="191" t="s">
        <v>10</v>
      </c>
      <c r="I7" s="192" t="s">
        <v>11</v>
      </c>
      <c r="J7" s="192" t="s">
        <v>12</v>
      </c>
      <c r="K7" s="192" t="s">
        <v>13</v>
      </c>
      <c r="L7" s="11"/>
      <c r="M7" s="11"/>
      <c r="N7" s="11"/>
      <c r="O7" s="191" t="s">
        <v>14</v>
      </c>
      <c r="P7" s="275" t="s">
        <v>15</v>
      </c>
      <c r="Q7" s="277"/>
      <c r="R7" s="277"/>
      <c r="S7" s="277"/>
      <c r="T7" s="276"/>
      <c r="U7" s="274" t="s">
        <v>16</v>
      </c>
      <c r="V7" s="274"/>
      <c r="W7" s="192" t="s">
        <v>17</v>
      </c>
      <c r="X7" s="275" t="s">
        <v>18</v>
      </c>
      <c r="Y7" s="276"/>
      <c r="Z7" s="275" t="s">
        <v>19</v>
      </c>
      <c r="AA7" s="276"/>
      <c r="AB7" s="275" t="s">
        <v>20</v>
      </c>
      <c r="AC7" s="276"/>
      <c r="AD7" s="275" t="s">
        <v>21</v>
      </c>
      <c r="AE7" s="276"/>
      <c r="AF7" s="192" t="s">
        <v>22</v>
      </c>
      <c r="AG7" s="192" t="s">
        <v>23</v>
      </c>
      <c r="AH7" s="192" t="s">
        <v>24</v>
      </c>
      <c r="AI7" s="192" t="s">
        <v>25</v>
      </c>
      <c r="AJ7" s="275" t="s">
        <v>26</v>
      </c>
      <c r="AK7" s="277"/>
      <c r="AL7" s="277"/>
      <c r="AM7" s="277"/>
      <c r="AN7" s="276"/>
      <c r="AO7" s="275" t="s">
        <v>27</v>
      </c>
      <c r="AP7" s="277"/>
      <c r="AQ7" s="276"/>
      <c r="AR7" s="192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78">
        <v>42171</v>
      </c>
      <c r="C8" s="279"/>
      <c r="D8" s="280" t="s">
        <v>29</v>
      </c>
      <c r="E8" s="281"/>
      <c r="F8" s="281"/>
      <c r="G8" s="282"/>
      <c r="H8" s="27"/>
      <c r="I8" s="280" t="s">
        <v>29</v>
      </c>
      <c r="J8" s="281"/>
      <c r="K8" s="28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3" t="s">
        <v>33</v>
      </c>
      <c r="V8" s="283"/>
      <c r="W8" s="29" t="s">
        <v>34</v>
      </c>
      <c r="X8" s="266">
        <v>0</v>
      </c>
      <c r="Y8" s="267"/>
      <c r="Z8" s="284" t="s">
        <v>35</v>
      </c>
      <c r="AA8" s="285"/>
      <c r="AB8" s="266">
        <v>1185</v>
      </c>
      <c r="AC8" s="267"/>
      <c r="AD8" s="268">
        <v>800</v>
      </c>
      <c r="AE8" s="269"/>
      <c r="AF8" s="27"/>
      <c r="AG8" s="29">
        <f>AG34-AG10</f>
        <v>28628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58" t="s">
        <v>39</v>
      </c>
      <c r="C9" s="258"/>
      <c r="D9" s="270" t="s">
        <v>40</v>
      </c>
      <c r="E9" s="271"/>
      <c r="F9" s="272" t="s">
        <v>41</v>
      </c>
      <c r="G9" s="271"/>
      <c r="H9" s="273" t="s">
        <v>42</v>
      </c>
      <c r="I9" s="258" t="s">
        <v>43</v>
      </c>
      <c r="J9" s="258"/>
      <c r="K9" s="258"/>
      <c r="L9" s="192" t="s">
        <v>44</v>
      </c>
      <c r="M9" s="274" t="s">
        <v>45</v>
      </c>
      <c r="N9" s="32" t="s">
        <v>46</v>
      </c>
      <c r="O9" s="264" t="s">
        <v>47</v>
      </c>
      <c r="P9" s="264" t="s">
        <v>48</v>
      </c>
      <c r="Q9" s="33" t="s">
        <v>49</v>
      </c>
      <c r="R9" s="252" t="s">
        <v>50</v>
      </c>
      <c r="S9" s="253"/>
      <c r="T9" s="254"/>
      <c r="U9" s="193" t="s">
        <v>51</v>
      </c>
      <c r="V9" s="193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95" t="s">
        <v>55</v>
      </c>
      <c r="AG9" s="195" t="s">
        <v>56</v>
      </c>
      <c r="AH9" s="247" t="s">
        <v>57</v>
      </c>
      <c r="AI9" s="262" t="s">
        <v>58</v>
      </c>
      <c r="AJ9" s="193" t="s">
        <v>59</v>
      </c>
      <c r="AK9" s="193" t="s">
        <v>60</v>
      </c>
      <c r="AL9" s="193" t="s">
        <v>61</v>
      </c>
      <c r="AM9" s="193" t="s">
        <v>62</v>
      </c>
      <c r="AN9" s="193" t="s">
        <v>63</v>
      </c>
      <c r="AO9" s="193" t="s">
        <v>64</v>
      </c>
      <c r="AP9" s="193" t="s">
        <v>65</v>
      </c>
      <c r="AQ9" s="264" t="s">
        <v>66</v>
      </c>
      <c r="AR9" s="193" t="s">
        <v>67</v>
      </c>
      <c r="AS9" s="24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93" t="s">
        <v>72</v>
      </c>
      <c r="C10" s="193" t="s">
        <v>73</v>
      </c>
      <c r="D10" s="193" t="s">
        <v>74</v>
      </c>
      <c r="E10" s="193" t="s">
        <v>75</v>
      </c>
      <c r="F10" s="193" t="s">
        <v>74</v>
      </c>
      <c r="G10" s="193" t="s">
        <v>75</v>
      </c>
      <c r="H10" s="273"/>
      <c r="I10" s="193" t="s">
        <v>75</v>
      </c>
      <c r="J10" s="193" t="s">
        <v>75</v>
      </c>
      <c r="K10" s="193" t="s">
        <v>75</v>
      </c>
      <c r="L10" s="27" t="s">
        <v>29</v>
      </c>
      <c r="M10" s="274"/>
      <c r="N10" s="27" t="s">
        <v>29</v>
      </c>
      <c r="O10" s="265"/>
      <c r="P10" s="265"/>
      <c r="Q10" s="143">
        <f>'JUNE 15'!Q34</f>
        <v>40686130</v>
      </c>
      <c r="R10" s="255"/>
      <c r="S10" s="256"/>
      <c r="T10" s="257"/>
      <c r="U10" s="193" t="s">
        <v>75</v>
      </c>
      <c r="V10" s="193" t="s">
        <v>75</v>
      </c>
      <c r="W10" s="25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 t="s">
        <v>90</v>
      </c>
      <c r="AG10" s="118">
        <f>'JUNE 15'!AG34</f>
        <v>37901456</v>
      </c>
      <c r="AH10" s="247"/>
      <c r="AI10" s="263"/>
      <c r="AJ10" s="193" t="s">
        <v>84</v>
      </c>
      <c r="AK10" s="193" t="s">
        <v>84</v>
      </c>
      <c r="AL10" s="193" t="s">
        <v>84</v>
      </c>
      <c r="AM10" s="193" t="s">
        <v>84</v>
      </c>
      <c r="AN10" s="193" t="s">
        <v>84</v>
      </c>
      <c r="AO10" s="193" t="s">
        <v>84</v>
      </c>
      <c r="AP10" s="144">
        <f>'JUNE 15'!AP34</f>
        <v>8546059</v>
      </c>
      <c r="AQ10" s="265"/>
      <c r="AR10" s="194" t="s">
        <v>85</v>
      </c>
      <c r="AS10" s="247"/>
      <c r="AV10" s="38" t="s">
        <v>86</v>
      </c>
      <c r="AW10" s="38" t="s">
        <v>87</v>
      </c>
      <c r="AY10" s="79" t="s">
        <v>126</v>
      </c>
    </row>
    <row r="11" spans="2:51" x14ac:dyDescent="0.25">
      <c r="B11" s="39">
        <v>2</v>
      </c>
      <c r="C11" s="39">
        <v>4.1666666666666664E-2</v>
      </c>
      <c r="D11" s="117">
        <v>8</v>
      </c>
      <c r="E11" s="40">
        <f>D11/1.42</f>
        <v>5.6338028169014089</v>
      </c>
      <c r="F11" s="103">
        <v>70</v>
      </c>
      <c r="G11" s="40">
        <f>F11/1.42</f>
        <v>49.295774647887328</v>
      </c>
      <c r="H11" s="41" t="s">
        <v>88</v>
      </c>
      <c r="I11" s="41">
        <f>J11-(2/1.42)</f>
        <v>44.366197183098592</v>
      </c>
      <c r="J11" s="42">
        <f>(F11-5)/1.42</f>
        <v>45.774647887323944</v>
      </c>
      <c r="K11" s="41">
        <f>J11+(6/1.42)</f>
        <v>50</v>
      </c>
      <c r="L11" s="43">
        <v>14</v>
      </c>
      <c r="M11" s="44" t="s">
        <v>89</v>
      </c>
      <c r="N11" s="44">
        <v>11.4</v>
      </c>
      <c r="O11" s="118">
        <v>130</v>
      </c>
      <c r="P11" s="118">
        <v>104</v>
      </c>
      <c r="Q11" s="118">
        <v>40690029</v>
      </c>
      <c r="R11" s="45">
        <f>Q11-Q10</f>
        <v>3899</v>
      </c>
      <c r="S11" s="46">
        <f>R11*24/1000</f>
        <v>93.575999999999993</v>
      </c>
      <c r="T11" s="46">
        <f>R11/1000</f>
        <v>3.899</v>
      </c>
      <c r="U11" s="119">
        <v>5.0999999999999996</v>
      </c>
      <c r="V11" s="119">
        <f>U11</f>
        <v>5.0999999999999996</v>
      </c>
      <c r="W11" s="120" t="s">
        <v>124</v>
      </c>
      <c r="X11" s="122">
        <v>0</v>
      </c>
      <c r="Y11" s="122">
        <v>0</v>
      </c>
      <c r="Z11" s="122">
        <v>1149</v>
      </c>
      <c r="AA11" s="122">
        <v>0</v>
      </c>
      <c r="AB11" s="122">
        <v>1149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37902293</v>
      </c>
      <c r="AH11" s="48">
        <f>IF(ISBLANK(AG11),"-",AG11-AG10)</f>
        <v>837</v>
      </c>
      <c r="AI11" s="49">
        <f>AH11/T11</f>
        <v>214.67042831495255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0.65</v>
      </c>
      <c r="AP11" s="122">
        <v>8547213</v>
      </c>
      <c r="AQ11" s="122">
        <f>AP11-AP10</f>
        <v>1154</v>
      </c>
      <c r="AR11" s="50"/>
      <c r="AS11" s="51" t="s">
        <v>113</v>
      </c>
      <c r="AV11" s="38" t="s">
        <v>88</v>
      </c>
      <c r="AW11" s="38" t="s">
        <v>91</v>
      </c>
      <c r="AY11" s="79" t="s">
        <v>149</v>
      </c>
    </row>
    <row r="12" spans="2:51" x14ac:dyDescent="0.25">
      <c r="B12" s="39">
        <v>2.0416666666666701</v>
      </c>
      <c r="C12" s="39">
        <v>8.3333333333333329E-2</v>
      </c>
      <c r="D12" s="117">
        <v>9</v>
      </c>
      <c r="E12" s="40">
        <f t="shared" ref="E12:E34" si="0">D12/1.42</f>
        <v>6.3380281690140849</v>
      </c>
      <c r="F12" s="103">
        <v>70</v>
      </c>
      <c r="G12" s="40">
        <f t="shared" ref="G12:G34" si="1">F12/1.42</f>
        <v>49.295774647887328</v>
      </c>
      <c r="H12" s="41" t="s">
        <v>88</v>
      </c>
      <c r="I12" s="41">
        <f t="shared" ref="I12:I34" si="2">J12-(2/1.42)</f>
        <v>44.366197183098592</v>
      </c>
      <c r="J12" s="42">
        <f>(F12-5)/1.42</f>
        <v>45.774647887323944</v>
      </c>
      <c r="K12" s="41">
        <f>J12+(6/1.42)</f>
        <v>50</v>
      </c>
      <c r="L12" s="43">
        <v>14</v>
      </c>
      <c r="M12" s="44" t="s">
        <v>89</v>
      </c>
      <c r="N12" s="44">
        <v>11.2</v>
      </c>
      <c r="O12" s="118">
        <v>129</v>
      </c>
      <c r="P12" s="118">
        <v>95</v>
      </c>
      <c r="Q12" s="118">
        <v>40693930</v>
      </c>
      <c r="R12" s="45">
        <f t="shared" ref="R12:R34" si="3">Q12-Q11</f>
        <v>3901</v>
      </c>
      <c r="S12" s="46">
        <f t="shared" ref="S12:S34" si="4">R12*24/1000</f>
        <v>93.623999999999995</v>
      </c>
      <c r="T12" s="46">
        <f t="shared" ref="T12:T34" si="5">R12/1000</f>
        <v>3.9009999999999998</v>
      </c>
      <c r="U12" s="119">
        <v>6.3</v>
      </c>
      <c r="V12" s="119">
        <f t="shared" ref="V12:V34" si="6">U12</f>
        <v>6.3</v>
      </c>
      <c r="W12" s="120" t="s">
        <v>124</v>
      </c>
      <c r="X12" s="122">
        <v>0</v>
      </c>
      <c r="Y12" s="122">
        <v>0</v>
      </c>
      <c r="Z12" s="122">
        <v>1149</v>
      </c>
      <c r="AA12" s="122">
        <v>0</v>
      </c>
      <c r="AB12" s="122">
        <v>1149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37903149</v>
      </c>
      <c r="AH12" s="48">
        <f>IF(ISBLANK(AG12),"-",AG12-AG11)</f>
        <v>856</v>
      </c>
      <c r="AI12" s="49">
        <f t="shared" ref="AI12:AI34" si="7">AH12/T12</f>
        <v>219.43091514996155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0.65</v>
      </c>
      <c r="AP12" s="122">
        <v>8548368</v>
      </c>
      <c r="AQ12" s="122">
        <f>AP12-AP11</f>
        <v>1155</v>
      </c>
      <c r="AR12" s="52">
        <v>0.96</v>
      </c>
      <c r="AS12" s="51" t="s">
        <v>113</v>
      </c>
      <c r="AV12" s="38" t="s">
        <v>92</v>
      </c>
      <c r="AW12" s="38" t="s">
        <v>93</v>
      </c>
      <c r="AY12" s="79" t="s">
        <v>127</v>
      </c>
    </row>
    <row r="13" spans="2:51" x14ac:dyDescent="0.25">
      <c r="B13" s="39">
        <v>2.0833333333333299</v>
      </c>
      <c r="C13" s="39">
        <v>0.125</v>
      </c>
      <c r="D13" s="117">
        <v>10</v>
      </c>
      <c r="E13" s="40">
        <f t="shared" si="0"/>
        <v>7.042253521126761</v>
      </c>
      <c r="F13" s="103">
        <v>70</v>
      </c>
      <c r="G13" s="40">
        <f t="shared" si="1"/>
        <v>49.295774647887328</v>
      </c>
      <c r="H13" s="41" t="s">
        <v>88</v>
      </c>
      <c r="I13" s="41">
        <f t="shared" si="2"/>
        <v>44.366197183098592</v>
      </c>
      <c r="J13" s="42">
        <f>(F13-5)/1.42</f>
        <v>45.774647887323944</v>
      </c>
      <c r="K13" s="41">
        <f>J13+(6/1.42)</f>
        <v>50</v>
      </c>
      <c r="L13" s="43">
        <v>14</v>
      </c>
      <c r="M13" s="44" t="s">
        <v>89</v>
      </c>
      <c r="N13" s="44">
        <v>11.2</v>
      </c>
      <c r="O13" s="118">
        <v>126</v>
      </c>
      <c r="P13" s="118">
        <v>90</v>
      </c>
      <c r="Q13" s="118">
        <v>40697826</v>
      </c>
      <c r="R13" s="45">
        <f t="shared" si="3"/>
        <v>3896</v>
      </c>
      <c r="S13" s="46">
        <f t="shared" si="4"/>
        <v>93.504000000000005</v>
      </c>
      <c r="T13" s="46">
        <f t="shared" si="5"/>
        <v>3.8959999999999999</v>
      </c>
      <c r="U13" s="119">
        <v>7.8</v>
      </c>
      <c r="V13" s="119">
        <f t="shared" si="6"/>
        <v>7.8</v>
      </c>
      <c r="W13" s="120" t="s">
        <v>124</v>
      </c>
      <c r="X13" s="122">
        <v>0</v>
      </c>
      <c r="Y13" s="122">
        <v>0</v>
      </c>
      <c r="Z13" s="122">
        <v>1149</v>
      </c>
      <c r="AA13" s="122">
        <v>0</v>
      </c>
      <c r="AB13" s="122">
        <v>1149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37903970</v>
      </c>
      <c r="AH13" s="48">
        <f>IF(ISBLANK(AG13),"-",AG13-AG12)</f>
        <v>821</v>
      </c>
      <c r="AI13" s="49">
        <f t="shared" si="7"/>
        <v>210.72895277207394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0.65</v>
      </c>
      <c r="AP13" s="122">
        <v>8549504</v>
      </c>
      <c r="AQ13" s="122">
        <f>AP13-AP12</f>
        <v>1136</v>
      </c>
      <c r="AR13" s="50"/>
      <c r="AS13" s="51" t="s">
        <v>113</v>
      </c>
      <c r="AV13" s="38" t="s">
        <v>94</v>
      </c>
      <c r="AW13" s="38" t="s">
        <v>95</v>
      </c>
      <c r="AY13" s="79" t="s">
        <v>158</v>
      </c>
    </row>
    <row r="14" spans="2:51" x14ac:dyDescent="0.25">
      <c r="B14" s="39">
        <v>2.125</v>
      </c>
      <c r="C14" s="39">
        <v>0.16666666666666666</v>
      </c>
      <c r="D14" s="117">
        <v>10</v>
      </c>
      <c r="E14" s="40">
        <f t="shared" si="0"/>
        <v>7.042253521126761</v>
      </c>
      <c r="F14" s="103">
        <v>70</v>
      </c>
      <c r="G14" s="40">
        <f t="shared" si="1"/>
        <v>49.295774647887328</v>
      </c>
      <c r="H14" s="41" t="s">
        <v>88</v>
      </c>
      <c r="I14" s="41">
        <f t="shared" si="2"/>
        <v>44.366197183098592</v>
      </c>
      <c r="J14" s="42">
        <f>J15</f>
        <v>45.774647887323944</v>
      </c>
      <c r="K14" s="41">
        <f>J14+(6/1.42)</f>
        <v>50</v>
      </c>
      <c r="L14" s="43">
        <v>14</v>
      </c>
      <c r="M14" s="44" t="s">
        <v>89</v>
      </c>
      <c r="N14" s="44">
        <v>12.8</v>
      </c>
      <c r="O14" s="118">
        <v>124</v>
      </c>
      <c r="P14" s="118">
        <v>98</v>
      </c>
      <c r="Q14" s="118">
        <v>40701729</v>
      </c>
      <c r="R14" s="45">
        <f t="shared" si="3"/>
        <v>3903</v>
      </c>
      <c r="S14" s="46">
        <f t="shared" si="4"/>
        <v>93.671999999999997</v>
      </c>
      <c r="T14" s="46">
        <f t="shared" si="5"/>
        <v>3.903</v>
      </c>
      <c r="U14" s="119">
        <v>8</v>
      </c>
      <c r="V14" s="119">
        <f t="shared" si="6"/>
        <v>8</v>
      </c>
      <c r="W14" s="120" t="s">
        <v>124</v>
      </c>
      <c r="X14" s="122">
        <v>0</v>
      </c>
      <c r="Y14" s="122">
        <v>0</v>
      </c>
      <c r="Z14" s="122">
        <v>1128</v>
      </c>
      <c r="AA14" s="122">
        <v>0</v>
      </c>
      <c r="AB14" s="122">
        <v>1107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37904804</v>
      </c>
      <c r="AH14" s="48">
        <f t="shared" ref="AH14:AH34" si="8">IF(ISBLANK(AG14),"-",AG14-AG13)</f>
        <v>834</v>
      </c>
      <c r="AI14" s="49">
        <f t="shared" si="7"/>
        <v>213.68178324365871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0.75</v>
      </c>
      <c r="AP14" s="122">
        <v>8550678</v>
      </c>
      <c r="AQ14" s="122">
        <f>AP14-AP13</f>
        <v>1174</v>
      </c>
      <c r="AR14" s="50"/>
      <c r="AS14" s="51" t="s">
        <v>113</v>
      </c>
      <c r="AT14" s="53"/>
      <c r="AV14" s="38" t="s">
        <v>96</v>
      </c>
      <c r="AW14" s="38" t="s">
        <v>97</v>
      </c>
      <c r="AY14" s="79" t="s">
        <v>205</v>
      </c>
    </row>
    <row r="15" spans="2:51" x14ac:dyDescent="0.25">
      <c r="B15" s="39">
        <v>2.1666666666666701</v>
      </c>
      <c r="C15" s="39">
        <v>0.20833333333333301</v>
      </c>
      <c r="D15" s="117">
        <v>8</v>
      </c>
      <c r="E15" s="40">
        <f t="shared" si="0"/>
        <v>5.6338028169014089</v>
      </c>
      <c r="F15" s="103">
        <v>70</v>
      </c>
      <c r="G15" s="40">
        <f t="shared" si="1"/>
        <v>49.295774647887328</v>
      </c>
      <c r="H15" s="41" t="s">
        <v>88</v>
      </c>
      <c r="I15" s="41">
        <f t="shared" si="2"/>
        <v>44.366197183098592</v>
      </c>
      <c r="J15" s="42">
        <f>(F15-5)/1.42</f>
        <v>45.774647887323944</v>
      </c>
      <c r="K15" s="41">
        <f>J15+(6/1.42)</f>
        <v>50</v>
      </c>
      <c r="L15" s="43">
        <v>18</v>
      </c>
      <c r="M15" s="44" t="s">
        <v>89</v>
      </c>
      <c r="N15" s="44">
        <v>13.1</v>
      </c>
      <c r="O15" s="118">
        <v>133</v>
      </c>
      <c r="P15" s="118">
        <v>108</v>
      </c>
      <c r="Q15" s="118">
        <v>40705699</v>
      </c>
      <c r="R15" s="45">
        <f t="shared" si="3"/>
        <v>3970</v>
      </c>
      <c r="S15" s="46">
        <f t="shared" si="4"/>
        <v>95.28</v>
      </c>
      <c r="T15" s="46">
        <f t="shared" si="5"/>
        <v>3.97</v>
      </c>
      <c r="U15" s="119">
        <v>8.8000000000000007</v>
      </c>
      <c r="V15" s="119">
        <f t="shared" si="6"/>
        <v>8.8000000000000007</v>
      </c>
      <c r="W15" s="120" t="s">
        <v>124</v>
      </c>
      <c r="X15" s="122">
        <v>0</v>
      </c>
      <c r="Y15" s="122">
        <v>0</v>
      </c>
      <c r="Z15" s="122">
        <v>1188</v>
      </c>
      <c r="AA15" s="122">
        <v>0</v>
      </c>
      <c r="AB15" s="122">
        <v>1188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37905636</v>
      </c>
      <c r="AH15" s="48">
        <f t="shared" si="8"/>
        <v>832</v>
      </c>
      <c r="AI15" s="49">
        <f t="shared" si="7"/>
        <v>209.57178841309823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0.75</v>
      </c>
      <c r="AP15" s="122">
        <v>8550816</v>
      </c>
      <c r="AQ15" s="122">
        <f>AP15-AP14</f>
        <v>138</v>
      </c>
      <c r="AR15" s="50"/>
      <c r="AS15" s="51" t="s">
        <v>113</v>
      </c>
      <c r="AV15" s="38" t="s">
        <v>98</v>
      </c>
      <c r="AW15" s="38" t="s">
        <v>99</v>
      </c>
      <c r="AY15" s="79"/>
    </row>
    <row r="16" spans="2:51" x14ac:dyDescent="0.25">
      <c r="B16" s="39">
        <v>2.2083333333333299</v>
      </c>
      <c r="C16" s="39">
        <v>0.25</v>
      </c>
      <c r="D16" s="117">
        <v>3</v>
      </c>
      <c r="E16" s="40">
        <f t="shared" si="0"/>
        <v>2.1126760563380285</v>
      </c>
      <c r="F16" s="103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145</v>
      </c>
      <c r="P16" s="118">
        <v>114</v>
      </c>
      <c r="Q16" s="118">
        <v>40710887</v>
      </c>
      <c r="R16" s="45">
        <f t="shared" si="3"/>
        <v>5188</v>
      </c>
      <c r="S16" s="46">
        <f t="shared" si="4"/>
        <v>124.512</v>
      </c>
      <c r="T16" s="46">
        <f t="shared" si="5"/>
        <v>5.1879999999999997</v>
      </c>
      <c r="U16" s="119">
        <v>9.5</v>
      </c>
      <c r="V16" s="119">
        <f t="shared" si="6"/>
        <v>9.5</v>
      </c>
      <c r="W16" s="120" t="s">
        <v>164</v>
      </c>
      <c r="X16" s="122">
        <v>0</v>
      </c>
      <c r="Y16" s="122">
        <v>0</v>
      </c>
      <c r="Z16" s="122">
        <v>1188</v>
      </c>
      <c r="AA16" s="122">
        <v>1185</v>
      </c>
      <c r="AB16" s="122">
        <v>1189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37906892</v>
      </c>
      <c r="AH16" s="48">
        <f t="shared" si="8"/>
        <v>1256</v>
      </c>
      <c r="AI16" s="49">
        <f t="shared" si="7"/>
        <v>242.09714726291443</v>
      </c>
      <c r="AJ16" s="101">
        <v>0</v>
      </c>
      <c r="AK16" s="101">
        <v>0</v>
      </c>
      <c r="AL16" s="101">
        <v>1</v>
      </c>
      <c r="AM16" s="101">
        <v>1</v>
      </c>
      <c r="AN16" s="101">
        <v>1</v>
      </c>
      <c r="AO16" s="101">
        <v>0</v>
      </c>
      <c r="AP16" s="122">
        <v>8550816</v>
      </c>
      <c r="AQ16" s="122">
        <f t="shared" ref="AQ16:AQ34" si="10">AP16-AP15</f>
        <v>0</v>
      </c>
      <c r="AR16" s="52">
        <v>0.98</v>
      </c>
      <c r="AS16" s="51" t="s">
        <v>101</v>
      </c>
      <c r="AV16" s="38" t="s">
        <v>102</v>
      </c>
      <c r="AW16" s="38" t="s">
        <v>103</v>
      </c>
      <c r="AY16" s="100"/>
    </row>
    <row r="17" spans="1:51" x14ac:dyDescent="0.25">
      <c r="B17" s="39">
        <v>2.25</v>
      </c>
      <c r="C17" s="39">
        <v>0.29166666666666702</v>
      </c>
      <c r="D17" s="117">
        <v>7</v>
      </c>
      <c r="E17" s="40">
        <f t="shared" si="0"/>
        <v>4.9295774647887329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141</v>
      </c>
      <c r="P17" s="118">
        <v>148</v>
      </c>
      <c r="Q17" s="118">
        <v>40716649</v>
      </c>
      <c r="R17" s="45">
        <f t="shared" si="3"/>
        <v>5762</v>
      </c>
      <c r="S17" s="46">
        <f t="shared" si="4"/>
        <v>138.28800000000001</v>
      </c>
      <c r="T17" s="46">
        <f t="shared" si="5"/>
        <v>5.7619999999999996</v>
      </c>
      <c r="U17" s="119">
        <v>8.8000000000000007</v>
      </c>
      <c r="V17" s="119">
        <f t="shared" si="6"/>
        <v>8.8000000000000007</v>
      </c>
      <c r="W17" s="120" t="s">
        <v>135</v>
      </c>
      <c r="X17" s="122">
        <v>0</v>
      </c>
      <c r="Y17" s="122">
        <v>1048</v>
      </c>
      <c r="Z17" s="122">
        <v>1188</v>
      </c>
      <c r="AA17" s="122">
        <v>1185</v>
      </c>
      <c r="AB17" s="122">
        <v>1189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37908260</v>
      </c>
      <c r="AH17" s="48">
        <f t="shared" si="8"/>
        <v>1368</v>
      </c>
      <c r="AI17" s="49">
        <f t="shared" si="7"/>
        <v>237.4175633460604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22">
        <v>8550816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0"/>
    </row>
    <row r="18" spans="1:51" x14ac:dyDescent="0.25">
      <c r="B18" s="39">
        <v>2.2916666666666701</v>
      </c>
      <c r="C18" s="39">
        <v>0.33333333333333298</v>
      </c>
      <c r="D18" s="117">
        <v>6</v>
      </c>
      <c r="E18" s="40">
        <f t="shared" si="0"/>
        <v>4.2253521126760569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140</v>
      </c>
      <c r="P18" s="118">
        <v>147</v>
      </c>
      <c r="Q18" s="118">
        <v>40722451</v>
      </c>
      <c r="R18" s="45">
        <f t="shared" si="3"/>
        <v>5802</v>
      </c>
      <c r="S18" s="46">
        <f t="shared" si="4"/>
        <v>139.24799999999999</v>
      </c>
      <c r="T18" s="46">
        <f t="shared" si="5"/>
        <v>5.8019999999999996</v>
      </c>
      <c r="U18" s="119">
        <v>8.1999999999999993</v>
      </c>
      <c r="V18" s="119">
        <f t="shared" si="6"/>
        <v>8.1999999999999993</v>
      </c>
      <c r="W18" s="120" t="s">
        <v>135</v>
      </c>
      <c r="X18" s="122">
        <v>0</v>
      </c>
      <c r="Y18" s="122">
        <v>1030</v>
      </c>
      <c r="Z18" s="122">
        <v>1188</v>
      </c>
      <c r="AA18" s="122">
        <v>1185</v>
      </c>
      <c r="AB18" s="122">
        <v>1189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37909652</v>
      </c>
      <c r="AH18" s="48">
        <f t="shared" si="8"/>
        <v>1392</v>
      </c>
      <c r="AI18" s="49">
        <f t="shared" si="7"/>
        <v>239.91726990692865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22">
        <v>8550816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0"/>
    </row>
    <row r="19" spans="1:51" x14ac:dyDescent="0.25">
      <c r="B19" s="39">
        <v>2.3333333333333299</v>
      </c>
      <c r="C19" s="39">
        <v>0.375</v>
      </c>
      <c r="D19" s="117">
        <v>6</v>
      </c>
      <c r="E19" s="40">
        <f t="shared" si="0"/>
        <v>4.2253521126760569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142</v>
      </c>
      <c r="P19" s="118">
        <v>138</v>
      </c>
      <c r="Q19" s="118">
        <v>40728135</v>
      </c>
      <c r="R19" s="45">
        <f t="shared" si="3"/>
        <v>5684</v>
      </c>
      <c r="S19" s="46">
        <f t="shared" si="4"/>
        <v>136.416</v>
      </c>
      <c r="T19" s="46">
        <f t="shared" si="5"/>
        <v>5.6840000000000002</v>
      </c>
      <c r="U19" s="119">
        <v>7.7</v>
      </c>
      <c r="V19" s="119">
        <f t="shared" si="6"/>
        <v>7.7</v>
      </c>
      <c r="W19" s="120" t="s">
        <v>135</v>
      </c>
      <c r="X19" s="122">
        <v>0</v>
      </c>
      <c r="Y19" s="122">
        <v>1030</v>
      </c>
      <c r="Z19" s="122">
        <v>1188</v>
      </c>
      <c r="AA19" s="122">
        <v>1185</v>
      </c>
      <c r="AB19" s="122">
        <v>1189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37911024</v>
      </c>
      <c r="AH19" s="48">
        <f t="shared" si="8"/>
        <v>1372</v>
      </c>
      <c r="AI19" s="49">
        <f t="shared" si="7"/>
        <v>241.37931034482759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22">
        <v>8550816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0"/>
    </row>
    <row r="20" spans="1:51" x14ac:dyDescent="0.25">
      <c r="B20" s="39">
        <v>2.375</v>
      </c>
      <c r="C20" s="39">
        <v>0.41666666666666669</v>
      </c>
      <c r="D20" s="117">
        <v>7</v>
      </c>
      <c r="E20" s="40">
        <f t="shared" si="0"/>
        <v>4.9295774647887329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143</v>
      </c>
      <c r="P20" s="118">
        <v>139</v>
      </c>
      <c r="Q20" s="118">
        <v>40733981</v>
      </c>
      <c r="R20" s="45">
        <f t="shared" si="3"/>
        <v>5846</v>
      </c>
      <c r="S20" s="46">
        <f t="shared" si="4"/>
        <v>140.304</v>
      </c>
      <c r="T20" s="46">
        <f t="shared" si="5"/>
        <v>5.8460000000000001</v>
      </c>
      <c r="U20" s="119">
        <v>7.2</v>
      </c>
      <c r="V20" s="119">
        <f t="shared" si="6"/>
        <v>7.2</v>
      </c>
      <c r="W20" s="120" t="s">
        <v>135</v>
      </c>
      <c r="X20" s="122">
        <v>0</v>
      </c>
      <c r="Y20" s="122">
        <v>1030</v>
      </c>
      <c r="Z20" s="122">
        <v>1188</v>
      </c>
      <c r="AA20" s="122">
        <v>1185</v>
      </c>
      <c r="AB20" s="122">
        <v>1189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37912424</v>
      </c>
      <c r="AH20" s="48">
        <f>IF(ISBLANK(AG20),"-",AG20-AG19)</f>
        <v>1400</v>
      </c>
      <c r="AI20" s="49">
        <f t="shared" si="7"/>
        <v>239.47998631542936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22">
        <v>8550816</v>
      </c>
      <c r="AQ20" s="122">
        <f t="shared" si="10"/>
        <v>0</v>
      </c>
      <c r="AR20" s="52">
        <v>1.05</v>
      </c>
      <c r="AS20" s="51" t="s">
        <v>101</v>
      </c>
      <c r="AY20" s="100"/>
    </row>
    <row r="21" spans="1:51" x14ac:dyDescent="0.25">
      <c r="B21" s="39">
        <v>2.4166666666666701</v>
      </c>
      <c r="C21" s="39">
        <v>0.45833333333333298</v>
      </c>
      <c r="D21" s="117">
        <v>8</v>
      </c>
      <c r="E21" s="40">
        <f t="shared" si="0"/>
        <v>5.6338028169014089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142</v>
      </c>
      <c r="P21" s="118">
        <v>120</v>
      </c>
      <c r="Q21" s="118">
        <v>40739798</v>
      </c>
      <c r="R21" s="45">
        <f>Q21-Q20</f>
        <v>5817</v>
      </c>
      <c r="S21" s="46">
        <f t="shared" si="4"/>
        <v>139.608</v>
      </c>
      <c r="T21" s="46">
        <f t="shared" si="5"/>
        <v>5.8170000000000002</v>
      </c>
      <c r="U21" s="119">
        <v>6.7</v>
      </c>
      <c r="V21" s="119">
        <f t="shared" si="6"/>
        <v>6.7</v>
      </c>
      <c r="W21" s="120" t="s">
        <v>135</v>
      </c>
      <c r="X21" s="122">
        <v>0</v>
      </c>
      <c r="Y21" s="122">
        <v>1030</v>
      </c>
      <c r="Z21" s="122">
        <v>1188</v>
      </c>
      <c r="AA21" s="122">
        <v>1185</v>
      </c>
      <c r="AB21" s="122">
        <v>1189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37913796</v>
      </c>
      <c r="AH21" s="48">
        <f t="shared" si="8"/>
        <v>1372</v>
      </c>
      <c r="AI21" s="49">
        <f t="shared" si="7"/>
        <v>235.86040914560769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22">
        <v>8550816</v>
      </c>
      <c r="AQ21" s="122">
        <f t="shared" si="10"/>
        <v>0</v>
      </c>
      <c r="AR21" s="50"/>
      <c r="AS21" s="51" t="s">
        <v>101</v>
      </c>
      <c r="AY21" s="100"/>
    </row>
    <row r="22" spans="1:51" x14ac:dyDescent="0.25">
      <c r="B22" s="39">
        <v>2.4583333333333299</v>
      </c>
      <c r="C22" s="39">
        <v>0.5</v>
      </c>
      <c r="D22" s="117">
        <v>7</v>
      </c>
      <c r="E22" s="40">
        <f t="shared" si="0"/>
        <v>4.9295774647887329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140</v>
      </c>
      <c r="P22" s="118">
        <v>130</v>
      </c>
      <c r="Q22" s="118">
        <v>40745455</v>
      </c>
      <c r="R22" s="45">
        <f t="shared" si="3"/>
        <v>5657</v>
      </c>
      <c r="S22" s="46">
        <f t="shared" si="4"/>
        <v>135.768</v>
      </c>
      <c r="T22" s="46">
        <f t="shared" si="5"/>
        <v>5.657</v>
      </c>
      <c r="U22" s="119">
        <v>6.3</v>
      </c>
      <c r="V22" s="119">
        <f t="shared" si="6"/>
        <v>6.3</v>
      </c>
      <c r="W22" s="120" t="s">
        <v>135</v>
      </c>
      <c r="X22" s="122">
        <v>0</v>
      </c>
      <c r="Y22" s="122">
        <v>1030</v>
      </c>
      <c r="Z22" s="122">
        <v>1188</v>
      </c>
      <c r="AA22" s="122">
        <v>1185</v>
      </c>
      <c r="AB22" s="122">
        <v>1189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37915160</v>
      </c>
      <c r="AH22" s="48">
        <f t="shared" si="8"/>
        <v>1364</v>
      </c>
      <c r="AI22" s="49">
        <f t="shared" si="7"/>
        <v>241.11719992929113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22">
        <v>8550816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125</v>
      </c>
      <c r="B23" s="39">
        <v>2.5</v>
      </c>
      <c r="C23" s="39">
        <v>0.54166666666666696</v>
      </c>
      <c r="D23" s="117">
        <v>6</v>
      </c>
      <c r="E23" s="40">
        <f t="shared" si="0"/>
        <v>4.2253521126760569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138</v>
      </c>
      <c r="P23" s="118">
        <v>118</v>
      </c>
      <c r="Q23" s="118">
        <v>40751204</v>
      </c>
      <c r="R23" s="45">
        <f t="shared" si="3"/>
        <v>5749</v>
      </c>
      <c r="S23" s="46">
        <f t="shared" si="4"/>
        <v>137.976</v>
      </c>
      <c r="T23" s="46">
        <f t="shared" si="5"/>
        <v>5.7489999999999997</v>
      </c>
      <c r="U23" s="119">
        <v>6</v>
      </c>
      <c r="V23" s="119">
        <f t="shared" si="6"/>
        <v>6</v>
      </c>
      <c r="W23" s="120" t="s">
        <v>135</v>
      </c>
      <c r="X23" s="122">
        <v>0</v>
      </c>
      <c r="Y23" s="122">
        <v>1030</v>
      </c>
      <c r="Z23" s="122">
        <v>1188</v>
      </c>
      <c r="AA23" s="122">
        <v>1185</v>
      </c>
      <c r="AB23" s="122">
        <v>1188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37916520</v>
      </c>
      <c r="AH23" s="48">
        <f t="shared" si="8"/>
        <v>1360</v>
      </c>
      <c r="AI23" s="49">
        <f t="shared" si="7"/>
        <v>236.56288050095671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8550816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6</v>
      </c>
      <c r="E24" s="40">
        <f t="shared" si="0"/>
        <v>4.2253521126760569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136</v>
      </c>
      <c r="P24" s="118">
        <v>141</v>
      </c>
      <c r="Q24" s="118">
        <v>40756826</v>
      </c>
      <c r="R24" s="45">
        <f t="shared" si="3"/>
        <v>5622</v>
      </c>
      <c r="S24" s="46">
        <f t="shared" si="4"/>
        <v>134.928</v>
      </c>
      <c r="T24" s="46">
        <f t="shared" si="5"/>
        <v>5.6219999999999999</v>
      </c>
      <c r="U24" s="119">
        <v>5.5</v>
      </c>
      <c r="V24" s="119">
        <f t="shared" si="6"/>
        <v>5.5</v>
      </c>
      <c r="W24" s="120" t="s">
        <v>135</v>
      </c>
      <c r="X24" s="122">
        <v>0</v>
      </c>
      <c r="Y24" s="122">
        <v>1026</v>
      </c>
      <c r="Z24" s="122">
        <v>1188</v>
      </c>
      <c r="AA24" s="122">
        <v>1185</v>
      </c>
      <c r="AB24" s="122">
        <v>1188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37917896</v>
      </c>
      <c r="AH24" s="48">
        <f t="shared" si="8"/>
        <v>1376</v>
      </c>
      <c r="AI24" s="49">
        <f t="shared" si="7"/>
        <v>244.7527570259694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8550816</v>
      </c>
      <c r="AQ24" s="122">
        <f t="shared" si="10"/>
        <v>0</v>
      </c>
      <c r="AR24" s="52">
        <v>1.01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7</v>
      </c>
      <c r="E25" s="40">
        <f t="shared" si="0"/>
        <v>4.9295774647887329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137</v>
      </c>
      <c r="P25" s="118">
        <v>142</v>
      </c>
      <c r="Q25" s="118">
        <v>40762493</v>
      </c>
      <c r="R25" s="45">
        <f t="shared" si="3"/>
        <v>5667</v>
      </c>
      <c r="S25" s="46">
        <f t="shared" si="4"/>
        <v>136.00800000000001</v>
      </c>
      <c r="T25" s="46">
        <f t="shared" si="5"/>
        <v>5.6669999999999998</v>
      </c>
      <c r="U25" s="119">
        <v>5.2</v>
      </c>
      <c r="V25" s="119">
        <f t="shared" si="6"/>
        <v>5.2</v>
      </c>
      <c r="W25" s="120" t="s">
        <v>135</v>
      </c>
      <c r="X25" s="122">
        <v>0</v>
      </c>
      <c r="Y25" s="122">
        <v>1027</v>
      </c>
      <c r="Z25" s="122">
        <v>1188</v>
      </c>
      <c r="AA25" s="122">
        <v>1185</v>
      </c>
      <c r="AB25" s="122">
        <v>1188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37919244</v>
      </c>
      <c r="AH25" s="48">
        <f t="shared" si="8"/>
        <v>1348</v>
      </c>
      <c r="AI25" s="49">
        <f t="shared" si="7"/>
        <v>237.86836068466562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8550816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6</v>
      </c>
      <c r="E26" s="40">
        <f t="shared" si="0"/>
        <v>4.2253521126760569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135</v>
      </c>
      <c r="P26" s="118">
        <v>147</v>
      </c>
      <c r="Q26" s="118">
        <v>40768007</v>
      </c>
      <c r="R26" s="45">
        <f t="shared" si="3"/>
        <v>5514</v>
      </c>
      <c r="S26" s="46">
        <f t="shared" si="4"/>
        <v>132.33600000000001</v>
      </c>
      <c r="T26" s="46">
        <f t="shared" si="5"/>
        <v>5.5140000000000002</v>
      </c>
      <c r="U26" s="119">
        <v>4.9000000000000004</v>
      </c>
      <c r="V26" s="119">
        <f t="shared" si="6"/>
        <v>4.9000000000000004</v>
      </c>
      <c r="W26" s="120" t="s">
        <v>135</v>
      </c>
      <c r="X26" s="122">
        <v>0</v>
      </c>
      <c r="Y26" s="122">
        <v>1026</v>
      </c>
      <c r="Z26" s="122">
        <v>1188</v>
      </c>
      <c r="AA26" s="122">
        <v>1185</v>
      </c>
      <c r="AB26" s="122">
        <v>1188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37920576</v>
      </c>
      <c r="AH26" s="48">
        <f t="shared" si="8"/>
        <v>1332</v>
      </c>
      <c r="AI26" s="49">
        <f t="shared" si="7"/>
        <v>241.56692056583242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8550816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5</v>
      </c>
      <c r="E27" s="40">
        <f t="shared" si="0"/>
        <v>3.5211267605633805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136</v>
      </c>
      <c r="P27" s="118">
        <v>142</v>
      </c>
      <c r="Q27" s="118">
        <v>40773561</v>
      </c>
      <c r="R27" s="45">
        <f t="shared" si="3"/>
        <v>5554</v>
      </c>
      <c r="S27" s="46">
        <f t="shared" si="4"/>
        <v>133.29599999999999</v>
      </c>
      <c r="T27" s="46">
        <f t="shared" si="5"/>
        <v>5.5540000000000003</v>
      </c>
      <c r="U27" s="119">
        <v>4.5999999999999996</v>
      </c>
      <c r="V27" s="119">
        <f t="shared" si="6"/>
        <v>4.5999999999999996</v>
      </c>
      <c r="W27" s="120" t="s">
        <v>135</v>
      </c>
      <c r="X27" s="122">
        <v>0</v>
      </c>
      <c r="Y27" s="122">
        <v>1027</v>
      </c>
      <c r="Z27" s="122">
        <v>1188</v>
      </c>
      <c r="AA27" s="122">
        <v>1185</v>
      </c>
      <c r="AB27" s="122">
        <v>1188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37921924</v>
      </c>
      <c r="AH27" s="48">
        <f t="shared" ref="AH27:AH32" si="14">IF(ISBLANK(AG27),"-",AG27-AG26)</f>
        <v>1348</v>
      </c>
      <c r="AI27" s="49">
        <f t="shared" si="7"/>
        <v>242.70795822830391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8550816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4</v>
      </c>
      <c r="E28" s="40">
        <f t="shared" si="0"/>
        <v>2.8169014084507045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139</v>
      </c>
      <c r="P28" s="118">
        <v>134</v>
      </c>
      <c r="Q28" s="118">
        <v>40779116</v>
      </c>
      <c r="R28" s="45">
        <f t="shared" si="3"/>
        <v>5555</v>
      </c>
      <c r="S28" s="46">
        <f t="shared" si="4"/>
        <v>133.32</v>
      </c>
      <c r="T28" s="46">
        <f t="shared" si="5"/>
        <v>5.5549999999999997</v>
      </c>
      <c r="U28" s="119">
        <v>4.0999999999999996</v>
      </c>
      <c r="V28" s="119">
        <f t="shared" si="6"/>
        <v>4.0999999999999996</v>
      </c>
      <c r="W28" s="120" t="s">
        <v>135</v>
      </c>
      <c r="X28" s="122">
        <v>0</v>
      </c>
      <c r="Y28" s="122">
        <v>1027</v>
      </c>
      <c r="Z28" s="122">
        <v>1188</v>
      </c>
      <c r="AA28" s="122">
        <v>1185</v>
      </c>
      <c r="AB28" s="122">
        <v>1188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37923272</v>
      </c>
      <c r="AH28" s="48">
        <f t="shared" si="14"/>
        <v>1348</v>
      </c>
      <c r="AI28" s="49">
        <f t="shared" si="7"/>
        <v>242.66426642664268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22">
        <v>8550816</v>
      </c>
      <c r="AQ28" s="122">
        <f t="shared" si="10"/>
        <v>0</v>
      </c>
      <c r="AR28" s="52">
        <v>0.96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3</v>
      </c>
      <c r="E29" s="40">
        <f t="shared" si="0"/>
        <v>2.1126760563380285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141</v>
      </c>
      <c r="P29" s="118">
        <v>130</v>
      </c>
      <c r="Q29" s="118">
        <v>40784897</v>
      </c>
      <c r="R29" s="45">
        <f t="shared" si="3"/>
        <v>5781</v>
      </c>
      <c r="S29" s="46">
        <f t="shared" si="4"/>
        <v>138.744</v>
      </c>
      <c r="T29" s="46">
        <f t="shared" si="5"/>
        <v>5.7809999999999997</v>
      </c>
      <c r="U29" s="119">
        <v>3.7</v>
      </c>
      <c r="V29" s="119">
        <f t="shared" si="6"/>
        <v>3.7</v>
      </c>
      <c r="W29" s="120" t="s">
        <v>135</v>
      </c>
      <c r="X29" s="122">
        <v>0</v>
      </c>
      <c r="Y29" s="122">
        <v>1027</v>
      </c>
      <c r="Z29" s="122">
        <v>1188</v>
      </c>
      <c r="AA29" s="122">
        <v>1185</v>
      </c>
      <c r="AB29" s="122">
        <v>1188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37924620</v>
      </c>
      <c r="AH29" s="48">
        <f t="shared" si="14"/>
        <v>1348</v>
      </c>
      <c r="AI29" s="49">
        <f t="shared" si="7"/>
        <v>233.17765092544545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22">
        <v>8550816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3</v>
      </c>
      <c r="E30" s="40">
        <f t="shared" si="0"/>
        <v>2.1126760563380285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141</v>
      </c>
      <c r="P30" s="118">
        <v>135</v>
      </c>
      <c r="Q30" s="118">
        <v>40790123</v>
      </c>
      <c r="R30" s="45">
        <f t="shared" si="3"/>
        <v>5226</v>
      </c>
      <c r="S30" s="46">
        <f t="shared" si="4"/>
        <v>125.42400000000001</v>
      </c>
      <c r="T30" s="46">
        <f t="shared" si="5"/>
        <v>5.226</v>
      </c>
      <c r="U30" s="119">
        <v>3.6</v>
      </c>
      <c r="V30" s="119">
        <f t="shared" si="6"/>
        <v>3.6</v>
      </c>
      <c r="W30" s="120" t="s">
        <v>135</v>
      </c>
      <c r="X30" s="122">
        <v>0</v>
      </c>
      <c r="Y30" s="122">
        <v>977</v>
      </c>
      <c r="Z30" s="122">
        <v>1188</v>
      </c>
      <c r="AA30" s="122">
        <v>1185</v>
      </c>
      <c r="AB30" s="122">
        <v>1188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37925932</v>
      </c>
      <c r="AH30" s="48">
        <f t="shared" si="14"/>
        <v>1312</v>
      </c>
      <c r="AI30" s="49">
        <f t="shared" si="7"/>
        <v>251.05243015690777</v>
      </c>
      <c r="AJ30" s="101">
        <v>0</v>
      </c>
      <c r="AK30" s="101">
        <v>1</v>
      </c>
      <c r="AL30" s="101">
        <v>1</v>
      </c>
      <c r="AM30" s="101">
        <v>1</v>
      </c>
      <c r="AN30" s="101">
        <v>1</v>
      </c>
      <c r="AO30" s="101">
        <v>0</v>
      </c>
      <c r="AP30" s="122">
        <v>8550816</v>
      </c>
      <c r="AQ30" s="122">
        <f t="shared" si="10"/>
        <v>0</v>
      </c>
      <c r="AR30" s="50"/>
      <c r="AS30" s="51" t="s">
        <v>113</v>
      </c>
      <c r="AV30" s="248" t="s">
        <v>117</v>
      </c>
      <c r="AW30" s="248"/>
      <c r="AY30" s="104"/>
    </row>
    <row r="31" spans="1:51" x14ac:dyDescent="0.25">
      <c r="B31" s="39">
        <v>2.8333333333333299</v>
      </c>
      <c r="C31" s="39">
        <v>0.875000000000004</v>
      </c>
      <c r="D31" s="117">
        <v>9</v>
      </c>
      <c r="E31" s="40">
        <f t="shared" si="0"/>
        <v>6.3380281690140849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116</v>
      </c>
      <c r="P31" s="118">
        <v>144</v>
      </c>
      <c r="Q31" s="118">
        <v>40795404</v>
      </c>
      <c r="R31" s="45">
        <f t="shared" si="3"/>
        <v>5281</v>
      </c>
      <c r="S31" s="46">
        <f t="shared" si="4"/>
        <v>126.744</v>
      </c>
      <c r="T31" s="46">
        <f t="shared" si="5"/>
        <v>5.2809999999999997</v>
      </c>
      <c r="U31" s="119">
        <v>2.8</v>
      </c>
      <c r="V31" s="119">
        <f t="shared" si="6"/>
        <v>2.8</v>
      </c>
      <c r="W31" s="120" t="s">
        <v>144</v>
      </c>
      <c r="X31" s="122">
        <v>0</v>
      </c>
      <c r="Y31" s="122">
        <v>1129</v>
      </c>
      <c r="Z31" s="122">
        <v>1188</v>
      </c>
      <c r="AA31" s="122">
        <v>0</v>
      </c>
      <c r="AB31" s="122">
        <v>1188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37927060</v>
      </c>
      <c r="AH31" s="48">
        <f t="shared" si="14"/>
        <v>1128</v>
      </c>
      <c r="AI31" s="49">
        <f t="shared" si="7"/>
        <v>213.59590986555577</v>
      </c>
      <c r="AJ31" s="101">
        <v>0</v>
      </c>
      <c r="AK31" s="101">
        <v>1</v>
      </c>
      <c r="AL31" s="101">
        <v>1</v>
      </c>
      <c r="AM31" s="101">
        <v>0</v>
      </c>
      <c r="AN31" s="101">
        <v>1</v>
      </c>
      <c r="AO31" s="101">
        <v>0</v>
      </c>
      <c r="AP31" s="122">
        <v>8550816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8</v>
      </c>
      <c r="E32" s="40">
        <f t="shared" si="0"/>
        <v>5.6338028169014089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113</v>
      </c>
      <c r="P32" s="118">
        <v>121</v>
      </c>
      <c r="Q32" s="118">
        <v>40800484</v>
      </c>
      <c r="R32" s="45">
        <f t="shared" si="3"/>
        <v>5080</v>
      </c>
      <c r="S32" s="46">
        <f t="shared" si="4"/>
        <v>121.92</v>
      </c>
      <c r="T32" s="46">
        <f t="shared" si="5"/>
        <v>5.08</v>
      </c>
      <c r="U32" s="119">
        <v>2</v>
      </c>
      <c r="V32" s="119">
        <f t="shared" si="6"/>
        <v>2</v>
      </c>
      <c r="W32" s="120" t="s">
        <v>144</v>
      </c>
      <c r="X32" s="122">
        <v>0</v>
      </c>
      <c r="Y32" s="122">
        <v>1129</v>
      </c>
      <c r="Z32" s="122">
        <v>1188</v>
      </c>
      <c r="AA32" s="122">
        <v>0</v>
      </c>
      <c r="AB32" s="122">
        <v>1188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37928172</v>
      </c>
      <c r="AH32" s="48">
        <f t="shared" si="14"/>
        <v>1112</v>
      </c>
      <c r="AI32" s="49">
        <f t="shared" si="7"/>
        <v>218.89763779527559</v>
      </c>
      <c r="AJ32" s="101">
        <v>0</v>
      </c>
      <c r="AK32" s="101">
        <v>1</v>
      </c>
      <c r="AL32" s="101">
        <v>1</v>
      </c>
      <c r="AM32" s="101">
        <v>0</v>
      </c>
      <c r="AN32" s="101">
        <v>1</v>
      </c>
      <c r="AO32" s="101">
        <v>0</v>
      </c>
      <c r="AP32" s="122">
        <v>8550816</v>
      </c>
      <c r="AQ32" s="122">
        <f t="shared" si="10"/>
        <v>0</v>
      </c>
      <c r="AR32" s="52">
        <v>0.91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4</v>
      </c>
      <c r="E33" s="40">
        <f t="shared" si="0"/>
        <v>2.8169014084507045</v>
      </c>
      <c r="F33" s="103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5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142</v>
      </c>
      <c r="P33" s="118">
        <v>104</v>
      </c>
      <c r="Q33" s="118">
        <v>40804254</v>
      </c>
      <c r="R33" s="45">
        <f t="shared" si="3"/>
        <v>3770</v>
      </c>
      <c r="S33" s="46">
        <f t="shared" si="4"/>
        <v>90.48</v>
      </c>
      <c r="T33" s="46">
        <f t="shared" si="5"/>
        <v>3.77</v>
      </c>
      <c r="U33" s="119">
        <v>2.6</v>
      </c>
      <c r="V33" s="119">
        <f t="shared" si="6"/>
        <v>2.6</v>
      </c>
      <c r="W33" s="120" t="s">
        <v>124</v>
      </c>
      <c r="X33" s="122">
        <v>0</v>
      </c>
      <c r="Y33" s="122">
        <v>0</v>
      </c>
      <c r="Z33" s="122">
        <v>1188</v>
      </c>
      <c r="AA33" s="122">
        <v>0</v>
      </c>
      <c r="AB33" s="122">
        <v>1188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37929096</v>
      </c>
      <c r="AH33" s="48">
        <f t="shared" si="8"/>
        <v>924</v>
      </c>
      <c r="AI33" s="49">
        <f t="shared" si="7"/>
        <v>245.09283819628646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0.5</v>
      </c>
      <c r="AP33" s="122">
        <v>8551721</v>
      </c>
      <c r="AQ33" s="122">
        <f t="shared" si="10"/>
        <v>905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5</v>
      </c>
      <c r="E34" s="40">
        <f t="shared" si="0"/>
        <v>3.5211267605633805</v>
      </c>
      <c r="F34" s="103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5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8">
        <v>128</v>
      </c>
      <c r="P34" s="118">
        <v>96</v>
      </c>
      <c r="Q34" s="118">
        <v>40808728</v>
      </c>
      <c r="R34" s="45">
        <f t="shared" si="3"/>
        <v>4474</v>
      </c>
      <c r="S34" s="46">
        <f t="shared" si="4"/>
        <v>107.376</v>
      </c>
      <c r="T34" s="46">
        <f t="shared" si="5"/>
        <v>4.4740000000000002</v>
      </c>
      <c r="U34" s="119">
        <v>3.8</v>
      </c>
      <c r="V34" s="119">
        <f t="shared" si="6"/>
        <v>3.8</v>
      </c>
      <c r="W34" s="120" t="s">
        <v>124</v>
      </c>
      <c r="X34" s="122">
        <v>0</v>
      </c>
      <c r="Y34" s="122">
        <v>0</v>
      </c>
      <c r="Z34" s="122">
        <v>1188</v>
      </c>
      <c r="AA34" s="122">
        <v>0</v>
      </c>
      <c r="AB34" s="122">
        <v>1188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37930084</v>
      </c>
      <c r="AH34" s="48">
        <f t="shared" si="8"/>
        <v>988</v>
      </c>
      <c r="AI34" s="49">
        <f t="shared" si="7"/>
        <v>220.83147071971391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0.5</v>
      </c>
      <c r="AP34" s="122">
        <v>8552627</v>
      </c>
      <c r="AQ34" s="122">
        <f t="shared" si="10"/>
        <v>906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49" t="s">
        <v>120</v>
      </c>
      <c r="M35" s="250"/>
      <c r="N35" s="251"/>
      <c r="O35" s="62"/>
      <c r="P35" s="62"/>
      <c r="Q35" s="63">
        <f>Q34-Q10</f>
        <v>122598</v>
      </c>
      <c r="R35" s="64">
        <f>SUM(R11:R34)</f>
        <v>122598</v>
      </c>
      <c r="S35" s="123">
        <f>AVERAGE(S11:S34)</f>
        <v>122.59800000000001</v>
      </c>
      <c r="T35" s="123">
        <f>SUM(T11:T34)</f>
        <v>122.598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28628</v>
      </c>
      <c r="AH35" s="66">
        <f>SUM(AH11:AH34)</f>
        <v>28628</v>
      </c>
      <c r="AI35" s="67">
        <f>$AH$35/$T35</f>
        <v>233.5111502634627</v>
      </c>
      <c r="AJ35" s="92"/>
      <c r="AK35" s="93"/>
      <c r="AL35" s="93"/>
      <c r="AM35" s="93"/>
      <c r="AN35" s="94"/>
      <c r="AO35" s="68"/>
      <c r="AP35" s="69">
        <f>AP34-AP10</f>
        <v>6568</v>
      </c>
      <c r="AQ35" s="70">
        <f>SUM(AQ11:AQ34)</f>
        <v>6568</v>
      </c>
      <c r="AR35" s="145">
        <f>SUM(AR11:AR34)</f>
        <v>5.87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0"/>
    </row>
    <row r="38" spans="2:51" x14ac:dyDescent="0.25">
      <c r="B38" s="81" t="s">
        <v>128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0"/>
    </row>
    <row r="39" spans="2:51" x14ac:dyDescent="0.25">
      <c r="B39" s="115" t="s">
        <v>210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0"/>
    </row>
    <row r="40" spans="2:51" x14ac:dyDescent="0.25">
      <c r="B40" s="80" t="s">
        <v>190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208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84" t="s">
        <v>213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15" t="s">
        <v>140</v>
      </c>
      <c r="C43" s="109"/>
      <c r="D43" s="109"/>
      <c r="E43" s="109"/>
      <c r="F43" s="109"/>
      <c r="G43" s="109"/>
      <c r="H43" s="109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115" t="s">
        <v>141</v>
      </c>
      <c r="C44" s="109"/>
      <c r="D44" s="109"/>
      <c r="E44" s="109"/>
      <c r="F44" s="109"/>
      <c r="G44" s="109"/>
      <c r="H44" s="109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82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84" t="s">
        <v>209</v>
      </c>
      <c r="C45" s="109"/>
      <c r="D45" s="109"/>
      <c r="E45" s="109"/>
      <c r="F45" s="109"/>
      <c r="G45" s="109"/>
      <c r="H45" s="115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82"/>
      <c r="T45" s="82"/>
      <c r="U45" s="82"/>
      <c r="V45" s="82"/>
      <c r="W45" s="105"/>
      <c r="X45" s="105"/>
      <c r="Y45" s="105"/>
      <c r="Z45" s="105"/>
      <c r="AA45" s="105"/>
      <c r="AB45" s="105"/>
      <c r="AC45" s="105"/>
      <c r="AD45" s="105"/>
      <c r="AE45" s="105"/>
      <c r="AM45" s="19"/>
      <c r="AN45" s="102"/>
      <c r="AO45" s="102"/>
      <c r="AP45" s="102"/>
      <c r="AQ45" s="102"/>
      <c r="AR45" s="105"/>
      <c r="AV45" s="136"/>
      <c r="AW45" s="136"/>
      <c r="AY45" s="100"/>
    </row>
    <row r="46" spans="2:51" x14ac:dyDescent="0.25">
      <c r="B46" s="84" t="s">
        <v>137</v>
      </c>
      <c r="C46" s="114"/>
      <c r="D46" s="114"/>
      <c r="E46" s="114"/>
      <c r="F46" s="109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3"/>
      <c r="R46" s="82"/>
      <c r="S46" s="82"/>
      <c r="T46" s="82"/>
      <c r="U46" s="105"/>
      <c r="V46" s="105"/>
      <c r="W46" s="105"/>
      <c r="X46" s="105"/>
      <c r="Y46" s="105"/>
      <c r="Z46" s="105"/>
      <c r="AA46" s="105"/>
      <c r="AB46" s="105"/>
      <c r="AC46" s="105"/>
      <c r="AK46" s="19"/>
      <c r="AL46" s="102"/>
      <c r="AM46" s="102"/>
      <c r="AN46" s="102"/>
      <c r="AO46" s="102"/>
      <c r="AP46" s="105"/>
      <c r="AQ46" s="11"/>
      <c r="AR46" s="102"/>
      <c r="AS46" s="102"/>
      <c r="AT46" s="136"/>
      <c r="AU46" s="136"/>
      <c r="AW46" s="100"/>
      <c r="AX46" s="100"/>
      <c r="AY46" s="100"/>
    </row>
    <row r="47" spans="2:51" x14ac:dyDescent="0.25">
      <c r="B47" s="115" t="s">
        <v>212</v>
      </c>
      <c r="C47" s="114"/>
      <c r="D47" s="114"/>
      <c r="E47" s="114"/>
      <c r="F47" s="114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3"/>
      <c r="R47" s="82"/>
      <c r="S47" s="82"/>
      <c r="T47" s="82"/>
      <c r="U47" s="105"/>
      <c r="V47" s="105"/>
      <c r="W47" s="105"/>
      <c r="X47" s="105"/>
      <c r="Y47" s="105"/>
      <c r="Z47" s="105"/>
      <c r="AA47" s="105"/>
      <c r="AB47" s="105"/>
      <c r="AC47" s="105"/>
      <c r="AK47" s="19"/>
      <c r="AL47" s="102"/>
      <c r="AM47" s="102"/>
      <c r="AN47" s="102"/>
      <c r="AO47" s="102"/>
      <c r="AP47" s="105"/>
      <c r="AQ47" s="11"/>
      <c r="AR47" s="102"/>
      <c r="AS47" s="102"/>
      <c r="AT47" s="136"/>
      <c r="AU47" s="136"/>
      <c r="AW47" s="100"/>
      <c r="AX47" s="100"/>
      <c r="AY47" s="100"/>
    </row>
    <row r="48" spans="2:51" x14ac:dyDescent="0.25">
      <c r="B48" s="115" t="s">
        <v>145</v>
      </c>
      <c r="C48" s="109"/>
      <c r="D48" s="114"/>
      <c r="E48" s="114"/>
      <c r="F48" s="114"/>
      <c r="G48" s="109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3"/>
      <c r="S48" s="82"/>
      <c r="T48" s="82"/>
      <c r="U48" s="82"/>
      <c r="V48" s="105"/>
      <c r="W48" s="105"/>
      <c r="X48" s="105"/>
      <c r="Y48" s="105"/>
      <c r="Z48" s="105"/>
      <c r="AA48" s="105"/>
      <c r="AB48" s="105"/>
      <c r="AC48" s="105"/>
      <c r="AD48" s="105"/>
      <c r="AL48" s="19"/>
      <c r="AM48" s="102"/>
      <c r="AN48" s="102"/>
      <c r="AO48" s="102"/>
      <c r="AP48" s="102"/>
      <c r="AQ48" s="105"/>
      <c r="AR48" s="11"/>
      <c r="AS48" s="102"/>
      <c r="AU48" s="136"/>
      <c r="AV48" s="136"/>
      <c r="AX48" s="100"/>
      <c r="AY48" s="100"/>
    </row>
    <row r="49" spans="2:51" x14ac:dyDescent="0.25">
      <c r="B49" s="115" t="s">
        <v>142</v>
      </c>
      <c r="C49" s="114"/>
      <c r="D49" s="114"/>
      <c r="E49" s="114"/>
      <c r="F49" s="114"/>
      <c r="G49" s="114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77"/>
      <c r="S49" s="112"/>
      <c r="T49" s="112"/>
      <c r="U49" s="112"/>
      <c r="V49" s="105"/>
      <c r="W49" s="105"/>
      <c r="X49" s="105"/>
      <c r="Y49" s="105"/>
      <c r="Z49" s="105"/>
      <c r="AA49" s="105"/>
      <c r="AB49" s="105"/>
      <c r="AC49" s="105"/>
      <c r="AD49" s="105"/>
      <c r="AL49" s="106"/>
      <c r="AM49" s="106"/>
      <c r="AN49" s="106"/>
      <c r="AO49" s="106"/>
      <c r="AP49" s="106"/>
      <c r="AQ49" s="106"/>
      <c r="AR49" s="107"/>
      <c r="AS49" s="102"/>
      <c r="AU49" s="104"/>
      <c r="AV49" s="100"/>
      <c r="AW49" s="100"/>
      <c r="AX49" s="100"/>
      <c r="AY49" s="100"/>
    </row>
    <row r="50" spans="2:51" x14ac:dyDescent="0.25">
      <c r="B50" s="115" t="s">
        <v>143</v>
      </c>
      <c r="C50" s="109"/>
      <c r="D50" s="109"/>
      <c r="E50" s="109"/>
      <c r="F50" s="109"/>
      <c r="G50" s="109"/>
      <c r="H50" s="124"/>
      <c r="I50" s="110"/>
      <c r="J50" s="110"/>
      <c r="K50" s="110"/>
      <c r="L50" s="110"/>
      <c r="M50" s="110"/>
      <c r="N50" s="110"/>
      <c r="O50" s="110"/>
      <c r="P50" s="110"/>
      <c r="Q50" s="110"/>
      <c r="R50" s="113"/>
      <c r="S50" s="112"/>
      <c r="T50" s="112"/>
      <c r="U50" s="112"/>
      <c r="V50" s="105"/>
      <c r="W50" s="105"/>
      <c r="X50" s="105"/>
      <c r="Y50" s="105"/>
      <c r="Z50" s="105"/>
      <c r="AA50" s="105"/>
      <c r="AB50" s="105"/>
      <c r="AC50" s="105"/>
      <c r="AD50" s="105"/>
      <c r="AL50" s="106"/>
      <c r="AM50" s="106"/>
      <c r="AN50" s="106"/>
      <c r="AO50" s="106"/>
      <c r="AP50" s="106"/>
      <c r="AQ50" s="106"/>
      <c r="AR50" s="107"/>
      <c r="AS50" s="102"/>
      <c r="AU50" s="104"/>
      <c r="AV50" s="100"/>
      <c r="AW50" s="100"/>
      <c r="AX50" s="100"/>
      <c r="AY50" s="100"/>
    </row>
    <row r="51" spans="2:51" x14ac:dyDescent="0.25">
      <c r="B51" s="84" t="s">
        <v>214</v>
      </c>
      <c r="C51" s="109"/>
      <c r="D51" s="109"/>
      <c r="E51" s="109"/>
      <c r="F51" s="109"/>
      <c r="G51" s="109"/>
      <c r="H51" s="124"/>
      <c r="I51" s="110"/>
      <c r="J51" s="110"/>
      <c r="K51" s="110"/>
      <c r="L51" s="110"/>
      <c r="M51" s="110"/>
      <c r="N51" s="110"/>
      <c r="O51" s="110"/>
      <c r="P51" s="110"/>
      <c r="Q51" s="110"/>
      <c r="R51" s="113"/>
      <c r="S51" s="113"/>
      <c r="T51" s="112"/>
      <c r="U51" s="112"/>
      <c r="V51" s="105"/>
      <c r="W51" s="105"/>
      <c r="X51" s="105"/>
      <c r="Y51" s="105"/>
      <c r="Z51" s="105"/>
      <c r="AA51" s="105"/>
      <c r="AB51" s="105"/>
      <c r="AC51" s="105"/>
      <c r="AD51" s="105"/>
      <c r="AL51" s="106"/>
      <c r="AM51" s="106"/>
      <c r="AN51" s="106"/>
      <c r="AO51" s="106"/>
      <c r="AP51" s="106"/>
      <c r="AQ51" s="106"/>
      <c r="AR51" s="107"/>
      <c r="AS51" s="102"/>
      <c r="AU51" s="104"/>
      <c r="AV51" s="100"/>
      <c r="AW51" s="100"/>
      <c r="AX51" s="100"/>
      <c r="AY51" s="100"/>
    </row>
    <row r="52" spans="2:51" x14ac:dyDescent="0.25">
      <c r="B52" s="115" t="s">
        <v>218</v>
      </c>
      <c r="C52" s="109"/>
      <c r="D52" s="109"/>
      <c r="E52" s="109"/>
      <c r="F52" s="109"/>
      <c r="G52" s="109"/>
      <c r="H52" s="124"/>
      <c r="I52" s="110"/>
      <c r="J52" s="110"/>
      <c r="K52" s="110"/>
      <c r="L52" s="110"/>
      <c r="M52" s="110"/>
      <c r="N52" s="110"/>
      <c r="O52" s="110"/>
      <c r="P52" s="110"/>
      <c r="Q52" s="110"/>
      <c r="R52" s="113"/>
      <c r="S52" s="113"/>
      <c r="T52" s="112"/>
      <c r="U52" s="112"/>
      <c r="V52" s="105"/>
      <c r="W52" s="105"/>
      <c r="X52" s="105"/>
      <c r="Y52" s="105"/>
      <c r="Z52" s="105"/>
      <c r="AA52" s="105"/>
      <c r="AB52" s="105"/>
      <c r="AC52" s="105"/>
      <c r="AD52" s="105"/>
      <c r="AL52" s="106"/>
      <c r="AM52" s="106"/>
      <c r="AN52" s="106"/>
      <c r="AO52" s="106"/>
      <c r="AP52" s="106"/>
      <c r="AQ52" s="106"/>
      <c r="AR52" s="107"/>
      <c r="AS52" s="102"/>
      <c r="AU52" s="104"/>
      <c r="AV52" s="100"/>
      <c r="AW52" s="100"/>
      <c r="AX52" s="100"/>
      <c r="AY52" s="100"/>
    </row>
    <row r="53" spans="2:51" x14ac:dyDescent="0.25">
      <c r="B53" s="111" t="s">
        <v>148</v>
      </c>
      <c r="C53" s="109"/>
      <c r="D53" s="109"/>
      <c r="E53" s="109"/>
      <c r="F53" s="109"/>
      <c r="G53" s="109"/>
      <c r="H53" s="124"/>
      <c r="I53" s="110"/>
      <c r="J53" s="110"/>
      <c r="K53" s="110"/>
      <c r="L53" s="110"/>
      <c r="M53" s="110"/>
      <c r="N53" s="110"/>
      <c r="O53" s="110"/>
      <c r="P53" s="110"/>
      <c r="Q53" s="110"/>
      <c r="R53" s="113"/>
      <c r="S53" s="113"/>
      <c r="T53" s="112"/>
      <c r="U53" s="112"/>
      <c r="V53" s="105"/>
      <c r="W53" s="105"/>
      <c r="X53" s="105"/>
      <c r="Y53" s="105"/>
      <c r="Z53" s="105"/>
      <c r="AA53" s="105"/>
      <c r="AB53" s="105"/>
      <c r="AC53" s="105"/>
      <c r="AD53" s="105"/>
      <c r="AL53" s="106"/>
      <c r="AM53" s="106"/>
      <c r="AN53" s="106"/>
      <c r="AO53" s="106"/>
      <c r="AP53" s="106"/>
      <c r="AQ53" s="106"/>
      <c r="AR53" s="107"/>
      <c r="AS53" s="102"/>
      <c r="AU53" s="104"/>
      <c r="AV53" s="100"/>
      <c r="AW53" s="100"/>
      <c r="AX53" s="100"/>
      <c r="AY53" s="100"/>
    </row>
    <row r="54" spans="2:51" x14ac:dyDescent="0.25">
      <c r="B54" s="84" t="s">
        <v>192</v>
      </c>
      <c r="C54" s="109"/>
      <c r="D54" s="109"/>
      <c r="E54" s="109"/>
      <c r="F54" s="109"/>
      <c r="G54" s="109"/>
      <c r="H54" s="124"/>
      <c r="I54" s="110"/>
      <c r="J54" s="110"/>
      <c r="K54" s="110"/>
      <c r="L54" s="110"/>
      <c r="M54" s="110"/>
      <c r="N54" s="110"/>
      <c r="O54" s="110"/>
      <c r="P54" s="110"/>
      <c r="Q54" s="110"/>
      <c r="R54" s="113"/>
      <c r="S54" s="113"/>
      <c r="T54" s="112"/>
      <c r="U54" s="112"/>
      <c r="V54" s="105"/>
      <c r="W54" s="105"/>
      <c r="X54" s="105"/>
      <c r="Y54" s="105"/>
      <c r="Z54" s="105"/>
      <c r="AA54" s="105"/>
      <c r="AB54" s="105"/>
      <c r="AC54" s="105"/>
      <c r="AD54" s="105"/>
      <c r="AL54" s="106"/>
      <c r="AM54" s="106"/>
      <c r="AN54" s="106"/>
      <c r="AO54" s="106"/>
      <c r="AP54" s="106"/>
      <c r="AQ54" s="106"/>
      <c r="AR54" s="107"/>
      <c r="AS54" s="102"/>
      <c r="AU54" s="104"/>
      <c r="AV54" s="100"/>
      <c r="AW54" s="100"/>
      <c r="AX54" s="100"/>
      <c r="AY54" s="100"/>
    </row>
    <row r="55" spans="2:51" x14ac:dyDescent="0.25">
      <c r="B55" s="84"/>
      <c r="C55" s="109"/>
      <c r="D55" s="109"/>
      <c r="E55" s="109"/>
      <c r="F55" s="109"/>
      <c r="G55" s="109"/>
      <c r="H55" s="124"/>
      <c r="I55" s="110"/>
      <c r="J55" s="110"/>
      <c r="K55" s="110"/>
      <c r="L55" s="110"/>
      <c r="M55" s="110"/>
      <c r="N55" s="110"/>
      <c r="O55" s="110"/>
      <c r="P55" s="110"/>
      <c r="Q55" s="110"/>
      <c r="R55" s="113"/>
      <c r="S55" s="113"/>
      <c r="T55" s="112"/>
      <c r="U55" s="112"/>
      <c r="V55" s="105"/>
      <c r="W55" s="105"/>
      <c r="X55" s="105"/>
      <c r="Y55" s="105"/>
      <c r="Z55" s="105"/>
      <c r="AA55" s="105"/>
      <c r="AB55" s="105"/>
      <c r="AC55" s="105"/>
      <c r="AD55" s="105"/>
      <c r="AL55" s="106"/>
      <c r="AM55" s="106"/>
      <c r="AN55" s="106"/>
      <c r="AO55" s="106"/>
      <c r="AP55" s="106"/>
      <c r="AQ55" s="106"/>
      <c r="AR55" s="107"/>
      <c r="AS55" s="102"/>
      <c r="AU55" s="104"/>
      <c r="AV55" s="100"/>
      <c r="AW55" s="100"/>
      <c r="AX55" s="100"/>
      <c r="AY55" s="100"/>
    </row>
    <row r="56" spans="2:51" x14ac:dyDescent="0.25">
      <c r="B56" s="84"/>
      <c r="C56" s="114"/>
      <c r="D56" s="114"/>
      <c r="E56" s="114"/>
      <c r="F56" s="114"/>
      <c r="G56" s="114"/>
      <c r="H56" s="147"/>
      <c r="I56" s="148"/>
      <c r="J56" s="148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C57" s="147"/>
      <c r="D57" s="147"/>
      <c r="E57" s="146"/>
      <c r="F57" s="146"/>
      <c r="G57" s="146"/>
      <c r="H57" s="147"/>
      <c r="I57" s="148"/>
      <c r="J57" s="148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84"/>
      <c r="C58" s="147"/>
      <c r="D58" s="147"/>
      <c r="E58" s="146"/>
      <c r="F58" s="146"/>
      <c r="G58" s="146"/>
      <c r="H58" s="147"/>
      <c r="I58" s="148"/>
      <c r="J58" s="148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84"/>
      <c r="C59" s="147"/>
      <c r="D59" s="147"/>
      <c r="E59" s="146"/>
      <c r="F59" s="146"/>
      <c r="G59" s="146"/>
      <c r="H59" s="147"/>
      <c r="I59" s="148"/>
      <c r="J59" s="148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84"/>
      <c r="C60" s="147"/>
      <c r="D60" s="147"/>
      <c r="E60" s="146"/>
      <c r="F60" s="146"/>
      <c r="G60" s="146"/>
      <c r="H60" s="147"/>
      <c r="I60" s="148"/>
      <c r="J60" s="148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84"/>
      <c r="C61" s="147"/>
      <c r="D61" s="147"/>
      <c r="E61" s="146"/>
      <c r="F61" s="146"/>
      <c r="G61" s="146"/>
      <c r="H61" s="147"/>
      <c r="I61" s="148"/>
      <c r="J61" s="148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88"/>
      <c r="C62" s="147"/>
      <c r="D62" s="147"/>
      <c r="E62" s="146"/>
      <c r="F62" s="146"/>
      <c r="G62" s="146"/>
      <c r="H62" s="147"/>
      <c r="I62" s="148"/>
      <c r="J62" s="148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108"/>
      <c r="C63" s="109"/>
      <c r="D63" s="109"/>
      <c r="E63" s="109"/>
      <c r="F63" s="109"/>
      <c r="G63" s="109"/>
      <c r="H63" s="109"/>
      <c r="I63" s="124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88"/>
      <c r="C64" s="109"/>
      <c r="D64" s="109"/>
      <c r="E64" s="109"/>
      <c r="F64" s="109"/>
      <c r="G64" s="109"/>
      <c r="H64" s="109"/>
      <c r="I64" s="124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88"/>
      <c r="C65" s="109"/>
      <c r="D65" s="109"/>
      <c r="E65" s="114"/>
      <c r="F65" s="114"/>
      <c r="G65" s="114"/>
      <c r="H65" s="109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8"/>
      <c r="C66" s="109"/>
      <c r="D66" s="109"/>
      <c r="E66" s="114"/>
      <c r="F66" s="114"/>
      <c r="G66" s="114"/>
      <c r="H66" s="109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84"/>
      <c r="C67" s="109"/>
      <c r="D67" s="109"/>
      <c r="E67" s="114"/>
      <c r="F67" s="114"/>
      <c r="G67" s="114"/>
      <c r="H67" s="109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8"/>
      <c r="C68" s="109"/>
      <c r="D68" s="109"/>
      <c r="E68" s="114"/>
      <c r="F68" s="114"/>
      <c r="G68" s="114"/>
      <c r="H68" s="109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3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88"/>
      <c r="C69" s="109"/>
      <c r="D69" s="109"/>
      <c r="E69" s="114"/>
      <c r="F69" s="114"/>
      <c r="G69" s="114"/>
      <c r="H69" s="109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3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115"/>
      <c r="C70" s="111"/>
      <c r="D70" s="109"/>
      <c r="E70" s="87"/>
      <c r="F70" s="109"/>
      <c r="G70" s="109"/>
      <c r="H70" s="109"/>
      <c r="I70" s="109"/>
      <c r="J70" s="110"/>
      <c r="K70" s="110"/>
      <c r="L70" s="110"/>
      <c r="M70" s="110"/>
      <c r="N70" s="110"/>
      <c r="O70" s="110"/>
      <c r="P70" s="110"/>
      <c r="Q70" s="110"/>
      <c r="R70" s="110"/>
      <c r="S70" s="113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4"/>
      <c r="C71" s="109"/>
      <c r="D71" s="109"/>
      <c r="E71" s="109"/>
      <c r="F71" s="109"/>
      <c r="G71" s="109"/>
      <c r="H71" s="109"/>
      <c r="I71" s="124"/>
      <c r="J71" s="110"/>
      <c r="K71" s="110"/>
      <c r="L71" s="110"/>
      <c r="M71" s="110"/>
      <c r="N71" s="110"/>
      <c r="O71" s="110"/>
      <c r="P71" s="110"/>
      <c r="Q71" s="110"/>
      <c r="R71" s="110"/>
      <c r="S71" s="113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09"/>
      <c r="D72" s="109"/>
      <c r="E72" s="109"/>
      <c r="F72" s="109"/>
      <c r="G72" s="109"/>
      <c r="H72" s="109"/>
      <c r="I72" s="124"/>
      <c r="J72" s="110"/>
      <c r="K72" s="110"/>
      <c r="L72" s="110"/>
      <c r="M72" s="110"/>
      <c r="N72" s="110"/>
      <c r="O72" s="110"/>
      <c r="P72" s="110"/>
      <c r="Q72" s="110"/>
      <c r="R72" s="110"/>
      <c r="S72" s="113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11"/>
      <c r="D73" s="109"/>
      <c r="E73" s="109"/>
      <c r="F73" s="109"/>
      <c r="G73" s="109"/>
      <c r="H73" s="109"/>
      <c r="I73" s="109"/>
      <c r="J73" s="110"/>
      <c r="K73" s="110"/>
      <c r="L73" s="110"/>
      <c r="M73" s="110"/>
      <c r="N73" s="110"/>
      <c r="O73" s="110"/>
      <c r="P73" s="110"/>
      <c r="Q73" s="110"/>
      <c r="R73" s="110"/>
      <c r="S73" s="113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11"/>
      <c r="D74" s="109"/>
      <c r="E74" s="87"/>
      <c r="F74" s="109"/>
      <c r="G74" s="109"/>
      <c r="H74" s="109"/>
      <c r="I74" s="109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09"/>
      <c r="D75" s="109"/>
      <c r="E75" s="109"/>
      <c r="F75" s="109"/>
      <c r="G75" s="87"/>
      <c r="H75" s="87"/>
      <c r="I75" s="124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2"/>
      <c r="U75" s="112"/>
      <c r="V75" s="112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09"/>
      <c r="D76" s="109"/>
      <c r="E76" s="109"/>
      <c r="F76" s="109"/>
      <c r="G76" s="87"/>
      <c r="H76" s="87"/>
      <c r="I76" s="116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2"/>
      <c r="U76" s="112"/>
      <c r="V76" s="112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15"/>
      <c r="D77" s="109"/>
      <c r="E77" s="87"/>
      <c r="F77" s="109"/>
      <c r="G77" s="109"/>
      <c r="H77" s="109"/>
      <c r="I77" s="109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2"/>
      <c r="U77" s="112"/>
      <c r="V77" s="112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11"/>
      <c r="D78" s="109"/>
      <c r="E78" s="109"/>
      <c r="F78" s="109"/>
      <c r="G78" s="109"/>
      <c r="H78" s="109"/>
      <c r="I78" s="109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2"/>
      <c r="U78" s="112"/>
      <c r="V78" s="112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11"/>
      <c r="D79" s="109"/>
      <c r="E79" s="87"/>
      <c r="F79" s="109"/>
      <c r="G79" s="109"/>
      <c r="H79" s="109"/>
      <c r="I79" s="109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2"/>
      <c r="U79" s="112"/>
      <c r="V79" s="112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09"/>
      <c r="D80" s="109"/>
      <c r="E80" s="109"/>
      <c r="F80" s="109"/>
      <c r="G80" s="87"/>
      <c r="H80" s="87"/>
      <c r="I80" s="124"/>
      <c r="J80" s="110"/>
      <c r="K80" s="110"/>
      <c r="L80" s="110"/>
      <c r="M80" s="110"/>
      <c r="N80" s="110"/>
      <c r="O80" s="110"/>
      <c r="P80" s="110"/>
      <c r="Q80" s="110"/>
      <c r="R80" s="110"/>
      <c r="S80" s="113"/>
      <c r="T80" s="112"/>
      <c r="U80" s="112"/>
      <c r="V80" s="112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2:51" x14ac:dyDescent="0.25">
      <c r="B81" s="88"/>
      <c r="C81" s="109"/>
      <c r="D81" s="109"/>
      <c r="E81" s="109"/>
      <c r="F81" s="109"/>
      <c r="G81" s="87"/>
      <c r="H81" s="87"/>
      <c r="I81" s="116"/>
      <c r="J81" s="110"/>
      <c r="K81" s="110"/>
      <c r="L81" s="110"/>
      <c r="M81" s="110"/>
      <c r="N81" s="110"/>
      <c r="O81" s="110"/>
      <c r="P81" s="110"/>
      <c r="Q81" s="110"/>
      <c r="R81" s="110"/>
      <c r="S81" s="113"/>
      <c r="T81" s="113"/>
      <c r="U81" s="113"/>
      <c r="V81" s="113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2:51" x14ac:dyDescent="0.25">
      <c r="B82" s="88"/>
      <c r="C82" s="115"/>
      <c r="D82" s="109"/>
      <c r="E82" s="87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113"/>
      <c r="V82" s="113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2:51" x14ac:dyDescent="0.25">
      <c r="B83" s="88"/>
      <c r="C83" s="115"/>
      <c r="D83" s="109"/>
      <c r="E83" s="87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2:51" x14ac:dyDescent="0.25">
      <c r="B84" s="88"/>
      <c r="C84" s="115"/>
      <c r="D84" s="109"/>
      <c r="E84" s="87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10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2:51" x14ac:dyDescent="0.25">
      <c r="B85" s="88"/>
      <c r="C85" s="111"/>
      <c r="D85" s="109"/>
      <c r="E85" s="87"/>
      <c r="F85" s="109"/>
      <c r="G85" s="109"/>
      <c r="H85" s="109"/>
      <c r="I85" s="109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3"/>
      <c r="U85" s="77"/>
      <c r="V85" s="77"/>
      <c r="W85" s="105"/>
      <c r="X85" s="105"/>
      <c r="Y85" s="105"/>
      <c r="Z85" s="105"/>
      <c r="AA85" s="105"/>
      <c r="AB85" s="105"/>
      <c r="AC85" s="105"/>
      <c r="AD85" s="105"/>
      <c r="AE85" s="105"/>
      <c r="AM85" s="106"/>
      <c r="AN85" s="106"/>
      <c r="AO85" s="106"/>
      <c r="AP85" s="106"/>
      <c r="AQ85" s="106"/>
      <c r="AR85" s="106"/>
      <c r="AS85" s="107"/>
      <c r="AV85" s="104"/>
      <c r="AW85" s="100"/>
      <c r="AX85" s="100"/>
      <c r="AY85" s="100"/>
    </row>
    <row r="86" spans="2:51" x14ac:dyDescent="0.25">
      <c r="B86" s="88"/>
      <c r="C86" s="111"/>
      <c r="D86" s="109"/>
      <c r="E86" s="109"/>
      <c r="F86" s="109"/>
      <c r="G86" s="109"/>
      <c r="H86" s="109"/>
      <c r="I86" s="109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3"/>
      <c r="U86" s="77"/>
      <c r="V86" s="77"/>
      <c r="W86" s="105"/>
      <c r="X86" s="105"/>
      <c r="Y86" s="105"/>
      <c r="Z86" s="105"/>
      <c r="AA86" s="105"/>
      <c r="AB86" s="105"/>
      <c r="AC86" s="105"/>
      <c r="AD86" s="105"/>
      <c r="AE86" s="105"/>
      <c r="AM86" s="106"/>
      <c r="AN86" s="106"/>
      <c r="AO86" s="106"/>
      <c r="AP86" s="106"/>
      <c r="AQ86" s="106"/>
      <c r="AR86" s="106"/>
      <c r="AS86" s="107"/>
      <c r="AV86" s="104"/>
      <c r="AW86" s="100"/>
      <c r="AX86" s="100"/>
      <c r="AY86" s="100"/>
    </row>
    <row r="87" spans="2:51" x14ac:dyDescent="0.25">
      <c r="B87" s="88"/>
      <c r="C87" s="111"/>
      <c r="D87" s="109"/>
      <c r="E87" s="109"/>
      <c r="F87" s="109"/>
      <c r="G87" s="109"/>
      <c r="H87" s="109"/>
      <c r="I87" s="109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3"/>
      <c r="U87" s="77"/>
      <c r="V87" s="77"/>
      <c r="W87" s="105"/>
      <c r="X87" s="105"/>
      <c r="Y87" s="105"/>
      <c r="Z87" s="105"/>
      <c r="AA87" s="105"/>
      <c r="AB87" s="105"/>
      <c r="AC87" s="105"/>
      <c r="AD87" s="105"/>
      <c r="AE87" s="105"/>
      <c r="AM87" s="106"/>
      <c r="AN87" s="106"/>
      <c r="AO87" s="106"/>
      <c r="AP87" s="106"/>
      <c r="AQ87" s="106"/>
      <c r="AR87" s="106"/>
      <c r="AS87" s="107"/>
      <c r="AV87" s="104"/>
      <c r="AW87" s="100"/>
      <c r="AX87" s="100"/>
      <c r="AY87" s="100"/>
    </row>
    <row r="88" spans="2:51" x14ac:dyDescent="0.25">
      <c r="B88" s="88"/>
      <c r="C88" s="111"/>
      <c r="D88" s="109"/>
      <c r="E88" s="87"/>
      <c r="F88" s="109"/>
      <c r="G88" s="109"/>
      <c r="H88" s="109"/>
      <c r="I88" s="109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3"/>
      <c r="U88" s="77"/>
      <c r="V88" s="77"/>
      <c r="W88" s="105"/>
      <c r="X88" s="105"/>
      <c r="Y88" s="105"/>
      <c r="Z88" s="10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2:51" x14ac:dyDescent="0.25">
      <c r="B89" s="125"/>
      <c r="C89" s="111"/>
      <c r="D89" s="109"/>
      <c r="E89" s="109"/>
      <c r="F89" s="109"/>
      <c r="G89" s="109"/>
      <c r="H89" s="109"/>
      <c r="I89" s="109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3"/>
      <c r="U89" s="77"/>
      <c r="V89" s="77"/>
      <c r="W89" s="105"/>
      <c r="X89" s="105"/>
      <c r="Y89" s="105"/>
      <c r="Z89" s="105"/>
      <c r="AA89" s="105"/>
      <c r="AB89" s="105"/>
      <c r="AC89" s="105"/>
      <c r="AD89" s="105"/>
      <c r="AE89" s="105"/>
      <c r="AM89" s="106"/>
      <c r="AN89" s="106"/>
      <c r="AO89" s="106"/>
      <c r="AP89" s="106"/>
      <c r="AQ89" s="106"/>
      <c r="AR89" s="106"/>
      <c r="AS89" s="107"/>
      <c r="AV89" s="104"/>
      <c r="AW89" s="100"/>
      <c r="AX89" s="100"/>
      <c r="AY89" s="100"/>
    </row>
    <row r="90" spans="2:51" x14ac:dyDescent="0.25">
      <c r="B90" s="125"/>
      <c r="C90" s="108"/>
      <c r="D90" s="109"/>
      <c r="E90" s="109"/>
      <c r="F90" s="109"/>
      <c r="G90" s="109"/>
      <c r="H90" s="109"/>
      <c r="I90" s="109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3"/>
      <c r="U90" s="77"/>
      <c r="V90" s="77"/>
      <c r="W90" s="105"/>
      <c r="X90" s="105"/>
      <c r="Y90" s="105"/>
      <c r="Z90" s="85"/>
      <c r="AA90" s="105"/>
      <c r="AB90" s="105"/>
      <c r="AC90" s="105"/>
      <c r="AD90" s="105"/>
      <c r="AE90" s="105"/>
      <c r="AM90" s="106"/>
      <c r="AN90" s="106"/>
      <c r="AO90" s="106"/>
      <c r="AP90" s="106"/>
      <c r="AQ90" s="106"/>
      <c r="AR90" s="106"/>
      <c r="AS90" s="107"/>
      <c r="AV90" s="104"/>
      <c r="AW90" s="100"/>
      <c r="AX90" s="100"/>
      <c r="AY90" s="100"/>
    </row>
    <row r="91" spans="2:51" x14ac:dyDescent="0.25">
      <c r="B91" s="128"/>
      <c r="C91" s="108"/>
      <c r="D91" s="87"/>
      <c r="E91" s="109"/>
      <c r="F91" s="109"/>
      <c r="G91" s="109"/>
      <c r="H91" s="109"/>
      <c r="I91" s="87"/>
      <c r="J91" s="110"/>
      <c r="K91" s="110"/>
      <c r="L91" s="110"/>
      <c r="M91" s="110"/>
      <c r="N91" s="110"/>
      <c r="O91" s="110"/>
      <c r="P91" s="110"/>
      <c r="Q91" s="110"/>
      <c r="R91" s="110"/>
      <c r="S91" s="85"/>
      <c r="T91" s="85"/>
      <c r="U91" s="85"/>
      <c r="V91" s="85"/>
      <c r="W91" s="85"/>
      <c r="X91" s="85"/>
      <c r="Y91" s="85"/>
      <c r="Z91" s="78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104"/>
      <c r="AW91" s="100"/>
      <c r="AX91" s="100"/>
      <c r="AY91" s="100"/>
    </row>
    <row r="92" spans="2:51" x14ac:dyDescent="0.25">
      <c r="B92" s="128"/>
      <c r="C92" s="115"/>
      <c r="D92" s="87"/>
      <c r="E92" s="109"/>
      <c r="F92" s="109"/>
      <c r="G92" s="109"/>
      <c r="H92" s="109"/>
      <c r="I92" s="87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78"/>
      <c r="X92" s="78"/>
      <c r="Y92" s="78"/>
      <c r="Z92" s="105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104"/>
      <c r="AW92" s="100"/>
      <c r="AX92" s="100"/>
      <c r="AY92" s="100"/>
    </row>
    <row r="93" spans="2:51" x14ac:dyDescent="0.25">
      <c r="B93" s="128"/>
      <c r="C93" s="115"/>
      <c r="D93" s="109"/>
      <c r="E93" s="87"/>
      <c r="F93" s="109"/>
      <c r="G93" s="109"/>
      <c r="H93" s="109"/>
      <c r="I93" s="109"/>
      <c r="J93" s="85"/>
      <c r="K93" s="85"/>
      <c r="L93" s="85"/>
      <c r="M93" s="85"/>
      <c r="N93" s="85"/>
      <c r="O93" s="85"/>
      <c r="P93" s="85"/>
      <c r="Q93" s="85"/>
      <c r="R93" s="85"/>
      <c r="S93" s="110"/>
      <c r="T93" s="113"/>
      <c r="U93" s="77"/>
      <c r="V93" s="77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V93" s="104"/>
      <c r="AW93" s="100"/>
      <c r="AX93" s="100"/>
      <c r="AY93" s="100"/>
    </row>
    <row r="94" spans="2:51" x14ac:dyDescent="0.25">
      <c r="B94" s="128"/>
      <c r="C94" s="111"/>
      <c r="D94" s="109"/>
      <c r="E94" s="87"/>
      <c r="F94" s="87"/>
      <c r="G94" s="109"/>
      <c r="H94" s="109"/>
      <c r="I94" s="109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3"/>
      <c r="U94" s="77"/>
      <c r="V94" s="77"/>
      <c r="W94" s="105"/>
      <c r="X94" s="105"/>
      <c r="Y94" s="105"/>
      <c r="Z94" s="105"/>
      <c r="AA94" s="105"/>
      <c r="AB94" s="105"/>
      <c r="AC94" s="105"/>
      <c r="AD94" s="105"/>
      <c r="AE94" s="105"/>
      <c r="AM94" s="106"/>
      <c r="AN94" s="106"/>
      <c r="AO94" s="106"/>
      <c r="AP94" s="106"/>
      <c r="AQ94" s="106"/>
      <c r="AR94" s="106"/>
      <c r="AS94" s="107"/>
      <c r="AV94" s="104"/>
      <c r="AW94" s="100"/>
      <c r="AX94" s="100"/>
      <c r="AY94" s="100"/>
    </row>
    <row r="95" spans="2:51" x14ac:dyDescent="0.25">
      <c r="B95" s="78"/>
      <c r="C95" s="111"/>
      <c r="D95" s="109"/>
      <c r="E95" s="109"/>
      <c r="F95" s="87"/>
      <c r="G95" s="87"/>
      <c r="H95" s="87"/>
      <c r="I95" s="109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3"/>
      <c r="U95" s="77"/>
      <c r="V95" s="77"/>
      <c r="W95" s="105"/>
      <c r="X95" s="105"/>
      <c r="Y95" s="105"/>
      <c r="Z95" s="105"/>
      <c r="AA95" s="105"/>
      <c r="AB95" s="105"/>
      <c r="AC95" s="105"/>
      <c r="AD95" s="105"/>
      <c r="AE95" s="105"/>
      <c r="AM95" s="106"/>
      <c r="AN95" s="106"/>
      <c r="AO95" s="106"/>
      <c r="AP95" s="106"/>
      <c r="AQ95" s="106"/>
      <c r="AR95" s="106"/>
      <c r="AS95" s="107"/>
      <c r="AV95" s="104"/>
      <c r="AW95" s="100"/>
      <c r="AX95" s="100"/>
      <c r="AY95" s="130"/>
    </row>
    <row r="96" spans="2:51" x14ac:dyDescent="0.25">
      <c r="B96" s="78"/>
      <c r="C96" s="85"/>
      <c r="D96" s="109"/>
      <c r="E96" s="109"/>
      <c r="F96" s="109"/>
      <c r="G96" s="87"/>
      <c r="H96" s="87"/>
      <c r="I96" s="109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3"/>
      <c r="U96" s="77"/>
      <c r="V96" s="77"/>
      <c r="W96" s="105"/>
      <c r="X96" s="105"/>
      <c r="Y96" s="105"/>
      <c r="Z96" s="105"/>
      <c r="AA96" s="105"/>
      <c r="AB96" s="105"/>
      <c r="AC96" s="105"/>
      <c r="AD96" s="105"/>
      <c r="AE96" s="105"/>
      <c r="AM96" s="106"/>
      <c r="AN96" s="106"/>
      <c r="AO96" s="106"/>
      <c r="AP96" s="106"/>
      <c r="AQ96" s="106"/>
      <c r="AR96" s="106"/>
      <c r="AS96" s="107"/>
      <c r="AV96" s="104"/>
      <c r="AW96" s="100"/>
      <c r="AX96" s="100"/>
      <c r="AY96" s="100"/>
    </row>
    <row r="97" spans="1:51" x14ac:dyDescent="0.25">
      <c r="B97" s="128"/>
      <c r="C97" s="115"/>
      <c r="D97" s="85"/>
      <c r="E97" s="109"/>
      <c r="F97" s="109"/>
      <c r="G97" s="109"/>
      <c r="H97" s="109"/>
      <c r="I97" s="85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3"/>
      <c r="U97" s="77"/>
      <c r="V97" s="77"/>
      <c r="W97" s="105"/>
      <c r="X97" s="105"/>
      <c r="Y97" s="105"/>
      <c r="Z97" s="105"/>
      <c r="AA97" s="105"/>
      <c r="AB97" s="105"/>
      <c r="AC97" s="105"/>
      <c r="AD97" s="105"/>
      <c r="AE97" s="105"/>
      <c r="AM97" s="106"/>
      <c r="AN97" s="106"/>
      <c r="AO97" s="106"/>
      <c r="AP97" s="106"/>
      <c r="AQ97" s="106"/>
      <c r="AR97" s="106"/>
      <c r="AS97" s="107"/>
      <c r="AV97" s="104"/>
      <c r="AW97" s="100"/>
      <c r="AX97" s="100"/>
      <c r="AY97" s="100"/>
    </row>
    <row r="98" spans="1:51" x14ac:dyDescent="0.25">
      <c r="C98" s="131"/>
      <c r="D98" s="78"/>
      <c r="E98" s="126"/>
      <c r="F98" s="126"/>
      <c r="G98" s="126"/>
      <c r="H98" s="126"/>
      <c r="I98" s="78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32"/>
      <c r="U98" s="133"/>
      <c r="V98" s="133"/>
      <c r="W98" s="105"/>
      <c r="X98" s="105"/>
      <c r="Y98" s="105"/>
      <c r="Z98" s="105"/>
      <c r="AA98" s="105"/>
      <c r="AB98" s="105"/>
      <c r="AC98" s="105"/>
      <c r="AD98" s="105"/>
      <c r="AE98" s="105"/>
      <c r="AM98" s="106"/>
      <c r="AN98" s="106"/>
      <c r="AO98" s="106"/>
      <c r="AP98" s="106"/>
      <c r="AQ98" s="106"/>
      <c r="AR98" s="106"/>
      <c r="AS98" s="107"/>
      <c r="AU98" s="100"/>
      <c r="AV98" s="104"/>
      <c r="AW98" s="100"/>
      <c r="AX98" s="100"/>
      <c r="AY98" s="100"/>
    </row>
    <row r="99" spans="1:51" s="130" customFormat="1" x14ac:dyDescent="0.25">
      <c r="B99" s="100"/>
      <c r="C99" s="134"/>
      <c r="D99" s="126"/>
      <c r="E99" s="78"/>
      <c r="F99" s="126"/>
      <c r="G99" s="126"/>
      <c r="H99" s="126"/>
      <c r="I99" s="126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32"/>
      <c r="U99" s="133"/>
      <c r="V99" s="133"/>
      <c r="W99" s="105"/>
      <c r="X99" s="105"/>
      <c r="Y99" s="105"/>
      <c r="Z99" s="105"/>
      <c r="AA99" s="105"/>
      <c r="AB99" s="105"/>
      <c r="AC99" s="105"/>
      <c r="AD99" s="105"/>
      <c r="AE99" s="105"/>
      <c r="AM99" s="106"/>
      <c r="AN99" s="106"/>
      <c r="AO99" s="106"/>
      <c r="AP99" s="106"/>
      <c r="AQ99" s="106"/>
      <c r="AR99" s="106"/>
      <c r="AS99" s="107"/>
      <c r="AT99" s="19"/>
      <c r="AV99" s="104"/>
      <c r="AY99" s="100"/>
    </row>
    <row r="100" spans="1:51" x14ac:dyDescent="0.25">
      <c r="A100" s="105"/>
      <c r="C100" s="129"/>
      <c r="D100" s="126"/>
      <c r="E100" s="78"/>
      <c r="F100" s="78"/>
      <c r="G100" s="126"/>
      <c r="H100" s="126"/>
      <c r="I100" s="106"/>
      <c r="J100" s="106"/>
      <c r="K100" s="106"/>
      <c r="L100" s="106"/>
      <c r="M100" s="106"/>
      <c r="N100" s="106"/>
      <c r="O100" s="107"/>
      <c r="P100" s="102"/>
      <c r="R100" s="104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C101" s="130"/>
      <c r="D101" s="130"/>
      <c r="E101" s="130"/>
      <c r="F101" s="130"/>
      <c r="G101" s="78"/>
      <c r="H101" s="78"/>
      <c r="I101" s="106"/>
      <c r="J101" s="106"/>
      <c r="K101" s="106"/>
      <c r="L101" s="106"/>
      <c r="M101" s="106"/>
      <c r="N101" s="106"/>
      <c r="O101" s="107"/>
      <c r="P101" s="102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A102" s="105"/>
      <c r="C102" s="130"/>
      <c r="D102" s="130"/>
      <c r="E102" s="130"/>
      <c r="F102" s="130"/>
      <c r="G102" s="78"/>
      <c r="H102" s="78"/>
      <c r="I102" s="106"/>
      <c r="J102" s="106"/>
      <c r="K102" s="106"/>
      <c r="L102" s="106"/>
      <c r="M102" s="106"/>
      <c r="N102" s="106"/>
      <c r="O102" s="107"/>
      <c r="P102" s="102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A103" s="105"/>
      <c r="C103" s="130"/>
      <c r="D103" s="130"/>
      <c r="E103" s="130"/>
      <c r="F103" s="130"/>
      <c r="G103" s="130"/>
      <c r="H103" s="130"/>
      <c r="I103" s="106"/>
      <c r="J103" s="106"/>
      <c r="K103" s="106"/>
      <c r="L103" s="106"/>
      <c r="M103" s="106"/>
      <c r="N103" s="106"/>
      <c r="O103" s="107"/>
      <c r="P103" s="102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A104" s="105"/>
      <c r="C104" s="130"/>
      <c r="D104" s="130"/>
      <c r="E104" s="130"/>
      <c r="F104" s="130"/>
      <c r="G104" s="130"/>
      <c r="H104" s="130"/>
      <c r="I104" s="106"/>
      <c r="J104" s="106"/>
      <c r="K104" s="106"/>
      <c r="L104" s="106"/>
      <c r="M104" s="106"/>
      <c r="N104" s="106"/>
      <c r="O104" s="107"/>
      <c r="P104" s="102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A105" s="105"/>
      <c r="C105" s="130"/>
      <c r="D105" s="130"/>
      <c r="E105" s="130"/>
      <c r="F105" s="130"/>
      <c r="G105" s="130"/>
      <c r="H105" s="130"/>
      <c r="I105" s="106"/>
      <c r="J105" s="106"/>
      <c r="K105" s="106"/>
      <c r="L105" s="106"/>
      <c r="M105" s="106"/>
      <c r="N105" s="106"/>
      <c r="O105" s="107"/>
      <c r="P105" s="102"/>
      <c r="R105" s="102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A106" s="105"/>
      <c r="C106" s="130"/>
      <c r="D106" s="130"/>
      <c r="E106" s="130"/>
      <c r="F106" s="130"/>
      <c r="G106" s="130"/>
      <c r="H106" s="130"/>
      <c r="I106" s="106"/>
      <c r="J106" s="106"/>
      <c r="K106" s="106"/>
      <c r="L106" s="106"/>
      <c r="M106" s="106"/>
      <c r="N106" s="106"/>
      <c r="O106" s="107"/>
      <c r="P106" s="102"/>
      <c r="R106" s="78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A107" s="105"/>
      <c r="I107" s="106"/>
      <c r="J107" s="106"/>
      <c r="K107" s="106"/>
      <c r="L107" s="106"/>
      <c r="M107" s="106"/>
      <c r="N107" s="106"/>
      <c r="O107" s="107"/>
      <c r="R107" s="102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R108" s="102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R109" s="102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R110" s="102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R111" s="102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07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07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07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07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07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07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Q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1"/>
      <c r="P126" s="102"/>
      <c r="Q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Q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Q128" s="102"/>
      <c r="R128" s="102"/>
      <c r="S128" s="102"/>
      <c r="AS128" s="100"/>
      <c r="AT128" s="100"/>
      <c r="AU128" s="100"/>
      <c r="AV128" s="100"/>
      <c r="AW128" s="100"/>
      <c r="AX128" s="100"/>
      <c r="AY128" s="100"/>
    </row>
    <row r="129" spans="15:51" x14ac:dyDescent="0.25">
      <c r="O129" s="11"/>
      <c r="P129" s="102"/>
      <c r="Q129" s="102"/>
      <c r="R129" s="102"/>
      <c r="S129" s="102"/>
      <c r="T129" s="102"/>
      <c r="AS129" s="100"/>
      <c r="AT129" s="100"/>
      <c r="AU129" s="100"/>
      <c r="AV129" s="100"/>
      <c r="AW129" s="100"/>
      <c r="AX129" s="100"/>
      <c r="AY129" s="100"/>
    </row>
    <row r="130" spans="15:51" x14ac:dyDescent="0.25">
      <c r="O130" s="11"/>
      <c r="P130" s="102"/>
      <c r="Q130" s="102"/>
      <c r="R130" s="102"/>
      <c r="S130" s="102"/>
      <c r="T130" s="102"/>
      <c r="AS130" s="100"/>
      <c r="AT130" s="100"/>
      <c r="AU130" s="100"/>
      <c r="AV130" s="100"/>
      <c r="AW130" s="100"/>
      <c r="AX130" s="100"/>
      <c r="AY130" s="100"/>
    </row>
    <row r="131" spans="15:51" x14ac:dyDescent="0.25">
      <c r="O131" s="11"/>
      <c r="P131" s="102"/>
      <c r="T131" s="102"/>
      <c r="AS131" s="100"/>
      <c r="AT131" s="100"/>
      <c r="AU131" s="100"/>
      <c r="AV131" s="100"/>
      <c r="AW131" s="100"/>
      <c r="AX131" s="100"/>
      <c r="AY131" s="100"/>
    </row>
    <row r="132" spans="15:51" x14ac:dyDescent="0.25">
      <c r="O132" s="102"/>
      <c r="Q132" s="102"/>
      <c r="R132" s="102"/>
      <c r="S132" s="102"/>
      <c r="AS132" s="100"/>
      <c r="AT132" s="100"/>
      <c r="AU132" s="100"/>
      <c r="AV132" s="100"/>
      <c r="AW132" s="100"/>
      <c r="AX132" s="100"/>
    </row>
    <row r="133" spans="15:51" x14ac:dyDescent="0.25">
      <c r="O133" s="11"/>
      <c r="P133" s="102"/>
      <c r="Q133" s="102"/>
      <c r="R133" s="102"/>
      <c r="S133" s="102"/>
      <c r="T133" s="102"/>
      <c r="AS133" s="100"/>
      <c r="AT133" s="100"/>
      <c r="AU133" s="100"/>
      <c r="AV133" s="100"/>
      <c r="AW133" s="100"/>
      <c r="AX133" s="100"/>
    </row>
    <row r="134" spans="15:51" x14ac:dyDescent="0.25">
      <c r="O134" s="11"/>
      <c r="P134" s="102"/>
      <c r="Q134" s="102"/>
      <c r="R134" s="102"/>
      <c r="S134" s="102"/>
      <c r="T134" s="102"/>
      <c r="U134" s="102"/>
      <c r="AS134" s="100"/>
      <c r="AT134" s="100"/>
      <c r="AU134" s="100"/>
      <c r="AV134" s="100"/>
      <c r="AW134" s="100"/>
      <c r="AX134" s="100"/>
    </row>
    <row r="135" spans="15:51" x14ac:dyDescent="0.25">
      <c r="O135" s="11"/>
      <c r="P135" s="102"/>
      <c r="T135" s="102"/>
      <c r="U135" s="102"/>
      <c r="AS135" s="100"/>
      <c r="AT135" s="100"/>
      <c r="AU135" s="100"/>
      <c r="AV135" s="100"/>
      <c r="AW135" s="100"/>
      <c r="AX135" s="100"/>
    </row>
    <row r="143" spans="15:51" x14ac:dyDescent="0.25">
      <c r="AY143" s="100"/>
    </row>
    <row r="147" spans="1:50" s="102" customFormat="1" x14ac:dyDescent="0.25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  <c r="AA147" s="100"/>
      <c r="AB147" s="100"/>
      <c r="AC147" s="100"/>
      <c r="AD147" s="100"/>
      <c r="AE147" s="100"/>
      <c r="AF147" s="100"/>
      <c r="AG147" s="100"/>
      <c r="AH147" s="100"/>
      <c r="AI147" s="100"/>
      <c r="AJ147" s="100"/>
      <c r="AK147" s="100"/>
      <c r="AL147" s="100"/>
      <c r="AM147" s="100"/>
      <c r="AN147" s="100"/>
      <c r="AO147" s="100"/>
      <c r="AP147" s="100"/>
      <c r="AQ147" s="100"/>
      <c r="AR147" s="100"/>
      <c r="AS147" s="100"/>
      <c r="AT147" s="100"/>
      <c r="AU147" s="100"/>
      <c r="AV147" s="100"/>
      <c r="AW147" s="100"/>
      <c r="AX147" s="100"/>
    </row>
  </sheetData>
  <protectedRanges>
    <protectedRange sqref="N91:R91 B97 S93:T99 B89:B94 S89:T90 N94:R99 T81:T88 T66:T72 T56:T64 S49:S55" name="Range2_12_5_1_1"/>
    <protectedRange sqref="L10 L6 D6 D8 AD8 AF8 O8:U8 AJ8:AR8 AF10 L24:N31 N32:N34 E11:E34 G11:G34 AC17:AF34 N10:N23 O11:P34 R11:V34 X11:AF16 Z17:AB31" name="Range1_16_3_1_1"/>
    <protectedRange sqref="I96 J94:M99 J91:M91 I99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100:H100 F99 E98" name="Range2_2_2_9_2_1_1"/>
    <protectedRange sqref="D96 D99:D100" name="Range2_1_1_1_1_1_9_2_1_1"/>
    <protectedRange sqref="AG11:AG34" name="Range1_18_1_1_1"/>
    <protectedRange sqref="C97 C99" name="Range2_4_1_1_1"/>
    <protectedRange sqref="AS16:AS34" name="Range1_1_1_1"/>
    <protectedRange sqref="P3:U4" name="Range1_16_1_1_1_1"/>
    <protectedRange sqref="C100 C98 C95" name="Range2_1_3_1_1"/>
    <protectedRange sqref="H11:H34" name="Range1_1_1_1_1_1_1"/>
    <protectedRange sqref="B95:B96 J92:R93 D97:D98 I97:I98 Z90:Z91 S91:Y92 AA91:AU92 E99:E100 G101:H102 F100" name="Range2_2_1_10_1_1_1_2"/>
    <protectedRange sqref="C96" name="Range2_2_1_10_2_1_1_1"/>
    <protectedRange sqref="N89:R90 G97:H97 D93 F96 E95" name="Range2_12_1_6_1_1"/>
    <protectedRange sqref="D88:D89 I93:I95 I89:M90 G98:H99 G91:H93 E96:E97 F97:F98 F90:F92 E89:E91" name="Range2_2_12_1_7_1_1"/>
    <protectedRange sqref="D94:D95" name="Range2_1_1_1_1_11_1_2_1_1"/>
    <protectedRange sqref="E92 G94:H94 F93" name="Range2_2_2_9_1_1_1_1"/>
    <protectedRange sqref="D90" name="Range2_1_1_1_1_1_9_1_1_1_1"/>
    <protectedRange sqref="C94 C89" name="Range2_1_1_2_1_1"/>
    <protectedRange sqref="C93" name="Range2_1_2_2_1_1"/>
    <protectedRange sqref="C92" name="Range2_3_2_1_1"/>
    <protectedRange sqref="F88:F89 E88 G90:H90" name="Range2_2_12_1_1_1_1_1"/>
    <protectedRange sqref="C88" name="Range2_1_4_2_1_1_1"/>
    <protectedRange sqref="C90:C91" name="Range2_5_1_1_1"/>
    <protectedRange sqref="E93:E94 F94:F95 G95:H96 I91:I92" name="Range2_2_1_1_1_1"/>
    <protectedRange sqref="D91:D92" name="Range2_1_1_1_1_1_1_1_1"/>
    <protectedRange sqref="AS11:AS15" name="Range1_4_1_1_1_1"/>
    <protectedRange sqref="J11:J15 J26:J34" name="Range1_1_2_1_10_1_1_1_1"/>
    <protectedRange sqref="R106" name="Range2_2_1_10_1_1_1_1_1"/>
    <protectedRange sqref="S38:S44" name="Range2_12_3_1_1_1_1"/>
    <protectedRange sqref="D38:H38 F39:G39 N38:R44" name="Range2_12_1_3_1_1_1_1"/>
    <protectedRange sqref="I38:M38 E39 H39:M39 E40:M44" name="Range2_2_12_1_6_1_1_1_1"/>
    <protectedRange sqref="D39:D44" name="Range2_1_1_1_1_11_1_1_1_1_1_1"/>
    <protectedRange sqref="C39:C44" name="Range2_1_2_1_1_1_1_1"/>
    <protectedRange sqref="C38" name="Range2_3_1_1_1_1_1"/>
    <protectedRange sqref="T78:T80" name="Range2_12_5_1_1_3"/>
    <protectedRange sqref="T74:T77" name="Range2_12_5_1_1_2_2"/>
    <protectedRange sqref="T73" name="Range2_12_5_1_1_2_1_1"/>
    <protectedRange sqref="S73" name="Range2_12_4_1_1_1_4_2_2_1_1"/>
    <protectedRange sqref="B86:B88" name="Range2_12_5_1_1_2"/>
    <protectedRange sqref="B85" name="Range2_12_5_1_1_2_1_4_1_1_1_2_1_1_1_1_1_1_1"/>
    <protectedRange sqref="F87 G89:H89" name="Range2_2_12_1_1_1_1_1_1"/>
    <protectedRange sqref="D87:E87" name="Range2_2_12_1_7_1_1_2_1"/>
    <protectedRange sqref="C87" name="Range2_1_1_2_1_1_1"/>
    <protectedRange sqref="B83:B84" name="Range2_12_5_1_1_2_1"/>
    <protectedRange sqref="B82" name="Range2_12_5_1_1_2_1_2_1"/>
    <protectedRange sqref="B81" name="Range2_12_5_1_1_2_1_2_2"/>
    <protectedRange sqref="S85:S88" name="Range2_12_5_1_1_5"/>
    <protectedRange sqref="N85:R88" name="Range2_12_1_6_1_1_1"/>
    <protectedRange sqref="J85:M88" name="Range2_2_12_1_7_1_1_2"/>
    <protectedRange sqref="S82:S84" name="Range2_12_2_1_1_1_2_1_1_1"/>
    <protectedRange sqref="Q83:R84" name="Range2_12_1_4_1_1_1_1_1_1_1_1_1_1_1_1_1_1_1"/>
    <protectedRange sqref="N83:P84" name="Range2_12_1_2_1_1_1_1_1_1_1_1_1_1_1_1_1_1_1_1"/>
    <protectedRange sqref="J83:M84" name="Range2_2_12_1_4_1_1_1_1_1_1_1_1_1_1_1_1_1_1_1_1"/>
    <protectedRange sqref="Q82:R82" name="Range2_12_1_6_1_1_1_2_3_1_1_3_1_1_1_1_1_1_1"/>
    <protectedRange sqref="N82:P82" name="Range2_12_1_2_3_1_1_1_2_3_1_1_3_1_1_1_1_1_1_1"/>
    <protectedRange sqref="J82:M82" name="Range2_2_12_1_4_3_1_1_1_3_3_1_1_3_1_1_1_1_1_1_1"/>
    <protectedRange sqref="S80:S81" name="Range2_12_4_1_1_1_4_2_2_2_1"/>
    <protectedRange sqref="Q80:R81" name="Range2_12_1_6_1_1_1_2_3_2_1_1_3_2"/>
    <protectedRange sqref="N80:P81" name="Range2_12_1_2_3_1_1_1_2_3_2_1_1_3_2"/>
    <protectedRange sqref="K80:M81" name="Range2_2_12_1_4_3_1_1_1_3_3_2_1_1_3_2"/>
    <protectedRange sqref="J80:J81" name="Range2_2_12_1_4_3_1_1_1_3_2_1_2_2_2"/>
    <protectedRange sqref="I80" name="Range2_2_12_1_4_3_1_1_1_3_3_1_1_3_1_1_1_1_1_1_2_2"/>
    <protectedRange sqref="I82:I88" name="Range2_2_12_1_7_1_1_2_2_1_1"/>
    <protectedRange sqref="I81" name="Range2_2_12_1_4_3_1_1_1_3_3_1_1_3_1_1_1_1_1_1_2_1_1"/>
    <protectedRange sqref="G88:H88" name="Range2_2_12_1_3_1_2_1_1_1_2_1_1_1_1_1_1_2_1_1_1_1_1_1_1_1_1"/>
    <protectedRange sqref="F86 G85:H87" name="Range2_2_12_1_3_3_1_1_1_2_1_1_1_1_1_1_1_1_1_1_1_1_1_1_1_1"/>
    <protectedRange sqref="G82:H82" name="Range2_2_12_1_3_1_2_1_1_1_2_1_1_1_1_1_1_2_1_1_1_1_1_2_1"/>
    <protectedRange sqref="F82:F85" name="Range2_2_12_1_3_1_2_1_1_1_3_1_1_1_1_1_3_1_1_1_1_1_1_1_1_1"/>
    <protectedRange sqref="G83:H84" name="Range2_2_12_1_3_1_2_1_1_1_1_2_1_1_1_1_1_1_1_1_1_1_1"/>
    <protectedRange sqref="D82:E83" name="Range2_2_12_1_3_1_2_1_1_1_3_1_1_1_1_1_1_1_2_1_1_1_1_1_1_1"/>
    <protectedRange sqref="B79" name="Range2_12_5_1_1_2_1_4_1_1_1_2_1_1_1_1_1_1_1_1_1_2_1_1_1_1_1"/>
    <protectedRange sqref="B80" name="Range2_12_5_1_1_2_1_2_2_1_1_1_1_1"/>
    <protectedRange sqref="D86:E86" name="Range2_2_12_1_7_1_1_2_1_1"/>
    <protectedRange sqref="C86" name="Range2_1_1_2_1_1_1_1"/>
    <protectedRange sqref="D85" name="Range2_2_12_1_7_1_1_2_1_1_1_1_1_1"/>
    <protectedRange sqref="E85" name="Range2_2_12_1_1_1_1_1_1_1_1_1_1_1_1"/>
    <protectedRange sqref="C85" name="Range2_1_4_2_1_1_1_1_1_1_1_1_1"/>
    <protectedRange sqref="D84:E84" name="Range2_2_12_1_3_1_2_1_1_1_3_1_1_1_1_1_1_1_2_1_1_1_1_1_1_1_1"/>
    <protectedRange sqref="B78" name="Range2_12_5_1_1_2_1_2_2_1_1_1_1"/>
    <protectedRange sqref="S74:S79" name="Range2_12_5_1_1_5_1"/>
    <protectedRange sqref="N76:R79" name="Range2_12_1_6_1_1_1_1"/>
    <protectedRange sqref="J78:M79 L76:M77" name="Range2_2_12_1_7_1_1_2_2"/>
    <protectedRange sqref="I78:I79" name="Range2_2_12_1_7_1_1_2_2_1_1_1"/>
    <protectedRange sqref="B77" name="Range2_12_5_1_1_2_1_2_2_1_1_1_1_2_1_1_1"/>
    <protectedRange sqref="B76" name="Range2_12_5_1_1_2_1_2_2_1_1_1_1_2_1_1_1_2"/>
    <protectedRange sqref="B75" name="Range2_12_5_1_1_2_1_2_2_1_1_1_1_2_1_1_1_2_1_1"/>
    <protectedRange sqref="B41:B42" name="Range2_12_5_1_1_1_1_1_2"/>
    <protectedRange sqref="G59:H62" name="Range2_2_12_1_3_1_1_1_1_1_4_1_1_2"/>
    <protectedRange sqref="E59:F62" name="Range2_2_12_1_7_1_1_3_1_1_2"/>
    <protectedRange sqref="S59:S64 S66:S72" name="Range2_12_5_1_1_2_3_1_1"/>
    <protectedRange sqref="Q59:R64" name="Range2_12_1_6_1_1_1_1_2_1_2"/>
    <protectedRange sqref="N59:P64" name="Range2_12_1_2_3_1_1_1_1_2_1_2"/>
    <protectedRange sqref="L63:M64 I59:M62" name="Range2_2_12_1_4_3_1_1_1_1_2_1_2"/>
    <protectedRange sqref="D59:D62" name="Range2_2_12_1_3_1_2_1_1_1_2_1_2_1_2"/>
    <protectedRange sqref="Q66:R68" name="Range2_12_1_6_1_1_1_1_2_1_1_1"/>
    <protectedRange sqref="N66:P68" name="Range2_12_1_2_3_1_1_1_1_2_1_1_1"/>
    <protectedRange sqref="L66:M68" name="Range2_2_12_1_4_3_1_1_1_1_2_1_1_1"/>
    <protectedRange sqref="B74" name="Range2_12_5_1_1_2_1_2_2_1_1_1_1_2_1_1_1_2_1_1_1_2"/>
    <protectedRange sqref="N69:R75" name="Range2_12_1_6_1_1_1_1_1"/>
    <protectedRange sqref="J71:M72 L73:M75 L69:M70" name="Range2_2_12_1_7_1_1_2_2_1"/>
    <protectedRange sqref="G71:H72" name="Range2_2_12_1_3_1_2_1_1_1_2_1_1_1_1_1_1_2_1_1_1_1"/>
    <protectedRange sqref="I71:I72" name="Range2_2_12_1_4_3_1_1_1_2_1_2_1_1_3_1_1_1_1_1_1_1_1"/>
    <protectedRange sqref="D71:E72" name="Range2_2_12_1_3_1_2_1_1_1_2_1_1_1_1_3_1_1_1_1_1_1_1"/>
    <protectedRange sqref="F71:F72" name="Range2_2_12_1_3_1_2_1_1_1_3_1_1_1_1_1_3_1_1_1_1_1_1_1"/>
    <protectedRange sqref="G81:H81" name="Range2_2_12_1_3_1_2_1_1_1_1_2_1_1_1_1_1_1_2_1_1_2"/>
    <protectedRange sqref="F81" name="Range2_2_12_1_3_1_2_1_1_1_1_2_1_1_1_1_1_1_1_1_1_1_1_2"/>
    <protectedRange sqref="D81:E81" name="Range2_2_12_1_3_1_2_1_1_1_2_1_1_1_1_3_1_1_1_1_1_1_1_1_1_1_2"/>
    <protectedRange sqref="G80:H80" name="Range2_2_12_1_3_1_2_1_1_1_1_2_1_1_1_1_1_1_2_1_1_1_1"/>
    <protectedRange sqref="F80" name="Range2_2_12_1_3_1_2_1_1_1_1_2_1_1_1_1_1_1_1_1_1_1_1_1_1"/>
    <protectedRange sqref="D80:E80" name="Range2_2_12_1_3_1_2_1_1_1_2_1_1_1_1_3_1_1_1_1_1_1_1_1_1_1_1_1"/>
    <protectedRange sqref="D79" name="Range2_2_12_1_7_1_1_1_1"/>
    <protectedRange sqref="E79:F79" name="Range2_2_12_1_1_1_1_1_2_1"/>
    <protectedRange sqref="C79" name="Range2_1_4_2_1_1_1_1_1"/>
    <protectedRange sqref="G79:H79" name="Range2_2_12_1_3_1_2_1_1_1_2_1_1_1_1_1_1_2_1_1_1_1_1_1_1_1_1_1_1"/>
    <protectedRange sqref="F78:H78" name="Range2_2_12_1_3_3_1_1_1_2_1_1_1_1_1_1_1_1_1_1_1_1_1_1_1_1_1_2"/>
    <protectedRange sqref="D78:E78" name="Range2_2_12_1_7_1_1_2_1_1_1_2"/>
    <protectedRange sqref="C78" name="Range2_1_1_2_1_1_1_1_1_2"/>
    <protectedRange sqref="B72" name="Range2_12_5_1_1_2_1_4_1_1_1_2_1_1_1_1_1_1_1_1_1_2_1_1_1_1_2_1_1_1_2_1_1_1_2_2_2_1"/>
    <protectedRange sqref="B73" name="Range2_12_5_1_1_2_1_2_2_1_1_1_1_2_1_1_1_2_1_1_1_2_2_2_1"/>
    <protectedRange sqref="J77:K77" name="Range2_2_12_1_4_3_1_1_1_3_3_1_1_3_1_1_1_1_1_1_1_1"/>
    <protectedRange sqref="K75:K76" name="Range2_2_12_1_4_3_1_1_1_3_3_2_1_1_3_2_1"/>
    <protectedRange sqref="J75:J76" name="Range2_2_12_1_4_3_1_1_1_3_2_1_2_2_2_1"/>
    <protectedRange sqref="I75" name="Range2_2_12_1_4_3_1_1_1_3_3_1_1_3_1_1_1_1_1_1_2_2_2"/>
    <protectedRange sqref="I77" name="Range2_2_12_1_7_1_1_2_2_1_1_2"/>
    <protectedRange sqref="I76" name="Range2_2_12_1_4_3_1_1_1_3_3_1_1_3_1_1_1_1_1_1_2_1_1_1"/>
    <protectedRange sqref="G77:H77" name="Range2_2_12_1_3_1_2_1_1_1_2_1_1_1_1_1_1_2_1_1_1_1_1_2_1_1"/>
    <protectedRange sqref="F77" name="Range2_2_12_1_3_1_2_1_1_1_3_1_1_1_1_1_3_1_1_1_1_1_1_1_1_1_2"/>
    <protectedRange sqref="D77:E77" name="Range2_2_12_1_3_1_2_1_1_1_3_1_1_1_1_1_1_1_2_1_1_1_1_1_1_1_2"/>
    <protectedRange sqref="J73:K74" name="Range2_2_12_1_7_1_1_2_2_2"/>
    <protectedRange sqref="I73:I74" name="Range2_2_12_1_7_1_1_2_2_1_1_1_2"/>
    <protectedRange sqref="G76:H76" name="Range2_2_12_1_3_1_2_1_1_1_1_2_1_1_1_1_1_1_2_1_1_2_1"/>
    <protectedRange sqref="F76" name="Range2_2_12_1_3_1_2_1_1_1_1_2_1_1_1_1_1_1_1_1_1_1_1_2_1"/>
    <protectedRange sqref="D76:E76" name="Range2_2_12_1_3_1_2_1_1_1_2_1_1_1_1_3_1_1_1_1_1_1_1_1_1_1_2_1"/>
    <protectedRange sqref="G75:H75" name="Range2_2_12_1_3_1_2_1_1_1_1_2_1_1_1_1_1_1_2_1_1_1_1_1"/>
    <protectedRange sqref="F75" name="Range2_2_12_1_3_1_2_1_1_1_1_2_1_1_1_1_1_1_1_1_1_1_1_1_1_1"/>
    <protectedRange sqref="D75:E75" name="Range2_2_12_1_3_1_2_1_1_1_2_1_1_1_1_3_1_1_1_1_1_1_1_1_1_1_1_1_1"/>
    <protectedRange sqref="D74" name="Range2_2_12_1_7_1_1_1_1_1"/>
    <protectedRange sqref="E74:F74" name="Range2_2_12_1_1_1_1_1_2_1_1"/>
    <protectedRange sqref="C74" name="Range2_1_4_2_1_1_1_1_1_1"/>
    <protectedRange sqref="G74:H74" name="Range2_2_12_1_3_1_2_1_1_1_2_1_1_1_1_1_1_2_1_1_1_1_1_1_1_1_1_1_1_1"/>
    <protectedRange sqref="F73:H73" name="Range2_2_12_1_3_3_1_1_1_2_1_1_1_1_1_1_1_1_1_1_1_1_1_1_1_1_1_2_1"/>
    <protectedRange sqref="D73:E73" name="Range2_2_12_1_7_1_1_2_1_1_1_2_1"/>
    <protectedRange sqref="C73" name="Range2_1_1_2_1_1_1_1_1_2_1"/>
    <protectedRange sqref="B68" name="Range2_12_5_1_1_2_1_4_1_1_1_2_1_1_1_1_1_1_1_1_1_2_1_1_1_1_2_1_1_1_2_1_1_1_2_2_2_1_1"/>
    <protectedRange sqref="B69" name="Range2_12_5_1_1_2_1_2_2_1_1_1_1_2_1_1_1_2_1_1_1_2_2_2_1_1"/>
    <protectedRange sqref="B65" name="Range2_12_5_1_1_2_1_4_1_1_1_2_1_1_1_1_1_1_1_1_1_2_1_1_1_1_2_1_1_1_2_1_1_1_2_2_2_1_1_1"/>
    <protectedRange sqref="B66" name="Range2_12_5_1_1_2_1_2_2_1_1_1_1_2_1_1_1_2_1_1_1_2_2_2_1_1_1"/>
    <protectedRange sqref="S45" name="Range2_12_3_1_1_1_1_2"/>
    <protectedRange sqref="N45:R45" name="Range2_12_1_3_1_1_1_1_2"/>
    <protectedRange sqref="E45:G45 I45:M45" name="Range2_2_12_1_6_1_1_1_1_2"/>
    <protectedRange sqref="D45" name="Range2_1_1_1_1_11_1_1_1_1_1_1_2"/>
    <protectedRange sqref="E46:F46" name="Range2_2_12_1_3_1_1_1_1_1_4_1_1"/>
    <protectedRange sqref="C46:D46" name="Range2_2_12_1_7_1_1_3_1_1"/>
    <protectedRange sqref="Q46:Q47 S56:S57 R48:R55" name="Range2_12_5_1_1_2_3_1"/>
    <protectedRange sqref="O46:P46" name="Range2_12_1_6_1_1_1_1_2_1"/>
    <protectedRange sqref="L46:N46" name="Range2_12_1_2_3_1_1_1_1_2_1"/>
    <protectedRange sqref="G46:K46" name="Range2_2_12_1_4_3_1_1_1_1_2_1"/>
    <protectedRange sqref="S58" name="Range2_12_4_1_1_1_4_2_2_1_1_1"/>
    <protectedRange sqref="E47:F47 G56:H58 F48:G55" name="Range2_2_12_1_3_1_1_1_1_1_4_1_1_1"/>
    <protectedRange sqref="C47:D47 E56:F58 D48:E55" name="Range2_2_12_1_7_1_1_3_1_1_1"/>
    <protectedRange sqref="O47:P47 Q56:R57 P48:Q55" name="Range2_12_1_6_1_1_1_1_2_1_1"/>
    <protectedRange sqref="L47:N47 N56:P57 M48:O55" name="Range2_12_1_2_3_1_1_1_1_2_1_1"/>
    <protectedRange sqref="G47:K47 I56:M57 H48:L55" name="Range2_2_12_1_4_3_1_1_1_1_2_1_1"/>
    <protectedRange sqref="D56:D58 C48:C55" name="Range2_2_12_1_3_1_2_1_1_1_2_1_2_1_1"/>
    <protectedRange sqref="Q58:R58" name="Range2_12_1_6_1_1_1_2_3_2_1_1_1_1_1"/>
    <protectedRange sqref="N58:P58" name="Range2_12_1_2_3_1_1_1_2_3_2_1_1_1_1_1"/>
    <protectedRange sqref="K58:M58" name="Range2_2_12_1_4_3_1_1_1_3_3_2_1_1_1_1_1"/>
    <protectedRange sqref="J58" name="Range2_2_12_1_4_3_1_1_1_3_2_1_2_1_1_1"/>
    <protectedRange sqref="I58" name="Range2_2_12_1_4_2_1_1_1_4_1_2_1_1_1_2_1_1_1"/>
    <protectedRange sqref="C45" name="Range2_1_2_1_1_1_1_1_1_2"/>
    <protectedRange sqref="Q11:Q34" name="Range1_16_3_1_1_1"/>
    <protectedRange sqref="T65" name="Range2_12_5_1_1_1"/>
    <protectedRange sqref="S65" name="Range2_12_5_1_1_2_3_1_1_1"/>
    <protectedRange sqref="Q65:R65" name="Range2_12_1_6_1_1_1_1_2_1_1_1_1"/>
    <protectedRange sqref="N65:P65" name="Range2_12_1_2_3_1_1_1_1_2_1_1_1_1"/>
    <protectedRange sqref="L65:M65" name="Range2_2_12_1_4_3_1_1_1_1_2_1_1_1_1"/>
    <protectedRange sqref="J63:K64" name="Range2_2_12_1_7_1_1_2_2_3"/>
    <protectedRange sqref="G63:H64" name="Range2_2_12_1_3_1_2_1_1_1_2_1_1_1_1_1_1_2_1_1_1"/>
    <protectedRange sqref="I63:I64" name="Range2_2_12_1_4_3_1_1_1_2_1_2_1_1_3_1_1_1_1_1_1_1"/>
    <protectedRange sqref="D63:E64" name="Range2_2_12_1_3_1_2_1_1_1_2_1_1_1_1_3_1_1_1_1_1_1"/>
    <protectedRange sqref="F63:F64" name="Range2_2_12_1_3_1_2_1_1_1_3_1_1_1_1_1_3_1_1_1_1_1_1"/>
    <protectedRange sqref="AG10" name="Range1_18_1_1_1_1"/>
    <protectedRange sqref="F11:F34" name="Range1_16_3_1_1_2"/>
    <protectedRange sqref="W11:W34" name="Range1_16_3_1_1_4"/>
    <protectedRange sqref="X17:Y31 X32:AB34" name="Range1_16_3_1_1_6"/>
    <protectedRange sqref="G65:H69" name="Range2_2_12_1_3_1_1_1_1_1_4_1_1_1_1_2"/>
    <protectedRange sqref="E65:F69" name="Range2_2_12_1_7_1_1_3_1_1_1_1_2"/>
    <protectedRange sqref="I65:K69" name="Range2_2_12_1_4_3_1_1_1_1_2_1_1_1_2"/>
    <protectedRange sqref="D65:D69" name="Range2_2_12_1_3_1_2_1_1_1_2_1_2_1_1_1_2"/>
    <protectedRange sqref="J70:K70" name="Range2_2_12_1_7_1_1_2_2_1_2"/>
    <protectedRange sqref="I70" name="Range2_2_12_1_7_1_1_2_2_1_1_1_1_1"/>
    <protectedRange sqref="G70:H70" name="Range2_2_12_1_3_3_1_1_1_2_1_1_1_1_1_1_1_1_1_1_1_1_1_1_1_1_1_1_1"/>
    <protectedRange sqref="F70" name="Range2_2_12_1_3_1_2_1_1_1_3_1_1_1_1_1_3_1_1_1_1_1_1_1_1_1_1_1"/>
    <protectedRange sqref="D70" name="Range2_2_12_1_7_1_1_2_1_1_1_1_1_1_1_1"/>
    <protectedRange sqref="E70" name="Range2_2_12_1_1_1_1_1_1_1_1_1_1_1_1_1_1"/>
    <protectedRange sqref="C70" name="Range2_1_4_2_1_1_1_1_1_1_1_1_1_1_1"/>
    <protectedRange sqref="AR11:AR34" name="Range1_16_3_1_1_5"/>
    <protectedRange sqref="H45" name="Range2_12_5_1_1_1_2_1_1_1_1_1_1_1_1_1_1_1_1"/>
    <protectedRange sqref="B63" name="Range2_12_5_1_1_1_2_2_1_1_1_1_1_1_1_1_1_1_1_2_1_1_1_1_1_1_1_1_1_3_1_3_1_1"/>
    <protectedRange sqref="B64" name="Range2_12_5_1_1_2_1_4_1_1_1_2_1_1_1_1_1_1_1_1_1_2_1_1_1_1_2_1_1_1_2_1_1_1_2_2_2_1_1_4_1"/>
    <protectedRange sqref="B62" name="Range2_12_5_1_1_2_1_4_1_1_1_2_1_1_1_1_1_1_1_1_1_2_1_1_1_1_2_1_1_1_2_1_1_1_2_2_2_1_1_1_1_1_1_1_1_1_1_2_1"/>
    <protectedRange sqref="Q10" name="Range1_16_3_1_1_1_1"/>
    <protectedRange sqref="B43 B44" name="Range2_12_5_1_1_1_1_1_2_1_3_1"/>
    <protectedRange sqref="P5:U5" name="Range1_16_1_1_1_1_2"/>
    <protectedRange sqref="B60:B61 B58 B55:B56" name="Range2_12_5_1_1_1_1_1_2_1_2_1_1_1_1"/>
    <protectedRange sqref="B45" name="Range2_12_5_1_1_1_2_2_1_1_1_1_1_1_1_1_1_1_1_1_1_1_1_1_1_1_1"/>
    <protectedRange sqref="B46" name="Range2_12_5_1_1_1_2_2_1_1_1_1_1_1_1_1_1_1_1_2_1_1_1_1_1_1_1_1_1_1_1_1_1_1_1_1_1_1_1_1_1_1"/>
    <protectedRange sqref="B48" name="Range2_12_5_1_1_1_2_1_1_1_1_1_1_1_1_1_1_1_2_1_2_1_1_1_1_1_1_1_1_1"/>
    <protectedRange sqref="B47" name="Range2_12_5_1_1_1_2_2_1_1_1_1_1_1_1_1_1_1_1_2_1_1_1_2_1_1_1_2_1_1_1_3_1_1_1_1_1_1_1_1_1_1_1_1_1_1_1"/>
    <protectedRange sqref="B49" name="Range2_12_5_1_1_1_1_1_2_1_1_1_1_1_1_1"/>
    <protectedRange sqref="B50" name="Range2_12_5_1_1_1_1_1_2_1_1_2_1_1_1_1"/>
    <protectedRange sqref="B51" name="Range2_12_5_1_1_1_2_2_1_1_1_1_1_1_1_1_1_1_1_2_1_1_1_2_1_1_1"/>
    <protectedRange sqref="B53" name="Range2_12_5_1_1_1_2_2_1_1_1_1_1_1_1_1_1_1_1_2_1_1_1_1_1_1_1_1_1_3_1_3_1_2_1_1_1_1_1"/>
    <protectedRange sqref="B52" name="Range2_12_5_1_1_1_1_1_2_1_2_1_1_1_2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7:AE34 X11:AE16 Z17:AB31">
    <cfRule type="containsText" dxfId="436" priority="17" operator="containsText" text="N/A">
      <formula>NOT(ISERROR(SEARCH("N/A",X11)))</formula>
    </cfRule>
    <cfRule type="cellIs" dxfId="435" priority="35" operator="equal">
      <formula>0</formula>
    </cfRule>
  </conditionalFormatting>
  <conditionalFormatting sqref="AC17:AE34 X11:AE16 Z17:AB31">
    <cfRule type="cellIs" dxfId="434" priority="34" operator="greaterThanOrEqual">
      <formula>1185</formula>
    </cfRule>
  </conditionalFormatting>
  <conditionalFormatting sqref="AC17:AE34 X11:AE16 Z17:AB31">
    <cfRule type="cellIs" dxfId="433" priority="33" operator="between">
      <formula>0.1</formula>
      <formula>1184</formula>
    </cfRule>
  </conditionalFormatting>
  <conditionalFormatting sqref="X8 AJ16:AJ34 AK16 AJ11:AO15 AL16:AL34 AN16:AO34">
    <cfRule type="cellIs" dxfId="432" priority="32" operator="equal">
      <formula>0</formula>
    </cfRule>
  </conditionalFormatting>
  <conditionalFormatting sqref="X8 AJ16:AJ34 AK16 AJ11:AO15 AL16:AL34 AN16:AO34">
    <cfRule type="cellIs" dxfId="431" priority="31" operator="greaterThan">
      <formula>1179</formula>
    </cfRule>
  </conditionalFormatting>
  <conditionalFormatting sqref="X8 AJ16:AJ34 AK16 AJ11:AO15 AL16:AL34 AN16:AO34">
    <cfRule type="cellIs" dxfId="430" priority="30" operator="greaterThan">
      <formula>99</formula>
    </cfRule>
  </conditionalFormatting>
  <conditionalFormatting sqref="X8 AJ16:AJ34 AK16 AJ11:AO15 AL16:AL34 AN16:AO34">
    <cfRule type="cellIs" dxfId="429" priority="29" operator="greaterThan">
      <formula>0.99</formula>
    </cfRule>
  </conditionalFormatting>
  <conditionalFormatting sqref="AB8">
    <cfRule type="cellIs" dxfId="428" priority="28" operator="equal">
      <formula>0</formula>
    </cfRule>
  </conditionalFormatting>
  <conditionalFormatting sqref="AB8">
    <cfRule type="cellIs" dxfId="427" priority="27" operator="greaterThan">
      <formula>1179</formula>
    </cfRule>
  </conditionalFormatting>
  <conditionalFormatting sqref="AB8">
    <cfRule type="cellIs" dxfId="426" priority="26" operator="greaterThan">
      <formula>99</formula>
    </cfRule>
  </conditionalFormatting>
  <conditionalFormatting sqref="AB8">
    <cfRule type="cellIs" dxfId="425" priority="25" operator="greaterThan">
      <formula>0.99</formula>
    </cfRule>
  </conditionalFormatting>
  <conditionalFormatting sqref="AQ11:AQ34">
    <cfRule type="cellIs" dxfId="424" priority="24" operator="equal">
      <formula>0</formula>
    </cfRule>
  </conditionalFormatting>
  <conditionalFormatting sqref="AQ11:AQ34">
    <cfRule type="cellIs" dxfId="423" priority="23" operator="greaterThan">
      <formula>1179</formula>
    </cfRule>
  </conditionalFormatting>
  <conditionalFormatting sqref="AQ11:AQ34">
    <cfRule type="cellIs" dxfId="422" priority="22" operator="greaterThan">
      <formula>99</formula>
    </cfRule>
  </conditionalFormatting>
  <conditionalFormatting sqref="AQ11:AQ34">
    <cfRule type="cellIs" dxfId="421" priority="21" operator="greaterThan">
      <formula>0.99</formula>
    </cfRule>
  </conditionalFormatting>
  <conditionalFormatting sqref="AI11:AI34">
    <cfRule type="cellIs" dxfId="420" priority="20" operator="greaterThan">
      <formula>$AI$8</formula>
    </cfRule>
  </conditionalFormatting>
  <conditionalFormatting sqref="AH11:AH34">
    <cfRule type="cellIs" dxfId="419" priority="18" operator="greaterThan">
      <formula>$AH$8</formula>
    </cfRule>
    <cfRule type="cellIs" dxfId="418" priority="19" operator="greaterThan">
      <formula>$AH$8</formula>
    </cfRule>
  </conditionalFormatting>
  <conditionalFormatting sqref="AP11:AP34">
    <cfRule type="cellIs" dxfId="417" priority="16" operator="equal">
      <formula>0</formula>
    </cfRule>
  </conditionalFormatting>
  <conditionalFormatting sqref="AP11:AP34">
    <cfRule type="cellIs" dxfId="416" priority="15" operator="greaterThan">
      <formula>1179</formula>
    </cfRule>
  </conditionalFormatting>
  <conditionalFormatting sqref="AP11:AP34">
    <cfRule type="cellIs" dxfId="415" priority="14" operator="greaterThan">
      <formula>99</formula>
    </cfRule>
  </conditionalFormatting>
  <conditionalFormatting sqref="AP11:AP34">
    <cfRule type="cellIs" dxfId="414" priority="13" operator="greaterThan">
      <formula>0.99</formula>
    </cfRule>
  </conditionalFormatting>
  <conditionalFormatting sqref="X17:Y31 X32:AB34">
    <cfRule type="containsText" dxfId="413" priority="9" operator="containsText" text="N/A">
      <formula>NOT(ISERROR(SEARCH("N/A",X17)))</formula>
    </cfRule>
    <cfRule type="cellIs" dxfId="412" priority="12" operator="equal">
      <formula>0</formula>
    </cfRule>
  </conditionalFormatting>
  <conditionalFormatting sqref="X17:Y31 X32:AB34">
    <cfRule type="cellIs" dxfId="411" priority="11" operator="greaterThanOrEqual">
      <formula>1185</formula>
    </cfRule>
  </conditionalFormatting>
  <conditionalFormatting sqref="X17:Y31 X32:AB34">
    <cfRule type="cellIs" dxfId="410" priority="10" operator="between">
      <formula>0.1</formula>
      <formula>1184</formula>
    </cfRule>
  </conditionalFormatting>
  <conditionalFormatting sqref="AM16:AM34">
    <cfRule type="cellIs" dxfId="409" priority="8" operator="equal">
      <formula>0</formula>
    </cfRule>
  </conditionalFormatting>
  <conditionalFormatting sqref="AM16:AM34">
    <cfRule type="cellIs" dxfId="408" priority="7" operator="greaterThan">
      <formula>1179</formula>
    </cfRule>
  </conditionalFormatting>
  <conditionalFormatting sqref="AM16:AM34">
    <cfRule type="cellIs" dxfId="407" priority="6" operator="greaterThan">
      <formula>99</formula>
    </cfRule>
  </conditionalFormatting>
  <conditionalFormatting sqref="AM16:AM34">
    <cfRule type="cellIs" dxfId="406" priority="5" operator="greaterThan">
      <formula>0.99</formula>
    </cfRule>
  </conditionalFormatting>
  <conditionalFormatting sqref="AK17:AK34">
    <cfRule type="cellIs" dxfId="405" priority="4" operator="equal">
      <formula>0</formula>
    </cfRule>
  </conditionalFormatting>
  <conditionalFormatting sqref="AK17:AK34">
    <cfRule type="cellIs" dxfId="404" priority="3" operator="greaterThan">
      <formula>1179</formula>
    </cfRule>
  </conditionalFormatting>
  <conditionalFormatting sqref="AK17:AK34">
    <cfRule type="cellIs" dxfId="403" priority="2" operator="greaterThan">
      <formula>99</formula>
    </cfRule>
  </conditionalFormatting>
  <conditionalFormatting sqref="AK17:AK34">
    <cfRule type="cellIs" dxfId="402" priority="1" operator="greaterThan">
      <formula>0.99</formula>
    </cfRule>
  </conditionalFormatting>
  <dataValidations count="4">
    <dataValidation type="list" allowBlank="1" showInputMessage="1" showErrorMessage="1" sqref="P3:P5">
      <formula1>$AY$10:$AY$35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47"/>
  <sheetViews>
    <sheetView showGridLines="0" topLeftCell="A29" zoomScaleNormal="100" workbookViewId="0">
      <selection activeCell="B40" sqref="B40:B43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86" t="s">
        <v>126</v>
      </c>
      <c r="Q3" s="287"/>
      <c r="R3" s="287"/>
      <c r="S3" s="287"/>
      <c r="T3" s="287"/>
      <c r="U3" s="28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86" t="s">
        <v>149</v>
      </c>
      <c r="Q4" s="287"/>
      <c r="R4" s="287"/>
      <c r="S4" s="287"/>
      <c r="T4" s="287"/>
      <c r="U4" s="28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86" t="s">
        <v>158</v>
      </c>
      <c r="Q5" s="287"/>
      <c r="R5" s="287"/>
      <c r="S5" s="287"/>
      <c r="T5" s="287"/>
      <c r="U5" s="28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86" t="s">
        <v>6</v>
      </c>
      <c r="C6" s="288"/>
      <c r="D6" s="289" t="s">
        <v>7</v>
      </c>
      <c r="E6" s="290"/>
      <c r="F6" s="290"/>
      <c r="G6" s="290"/>
      <c r="H6" s="291"/>
      <c r="I6" s="102"/>
      <c r="J6" s="102"/>
      <c r="K6" s="196"/>
      <c r="L6" s="292">
        <v>41686</v>
      </c>
      <c r="M6" s="29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5" t="s">
        <v>8</v>
      </c>
      <c r="C7" s="276"/>
      <c r="D7" s="275" t="s">
        <v>9</v>
      </c>
      <c r="E7" s="277"/>
      <c r="F7" s="277"/>
      <c r="G7" s="276"/>
      <c r="H7" s="191" t="s">
        <v>10</v>
      </c>
      <c r="I7" s="192" t="s">
        <v>11</v>
      </c>
      <c r="J7" s="192" t="s">
        <v>12</v>
      </c>
      <c r="K7" s="192" t="s">
        <v>13</v>
      </c>
      <c r="L7" s="11"/>
      <c r="M7" s="11"/>
      <c r="N7" s="11"/>
      <c r="O7" s="191" t="s">
        <v>14</v>
      </c>
      <c r="P7" s="275" t="s">
        <v>15</v>
      </c>
      <c r="Q7" s="277"/>
      <c r="R7" s="277"/>
      <c r="S7" s="277"/>
      <c r="T7" s="276"/>
      <c r="U7" s="274" t="s">
        <v>16</v>
      </c>
      <c r="V7" s="274"/>
      <c r="W7" s="192" t="s">
        <v>17</v>
      </c>
      <c r="X7" s="275" t="s">
        <v>18</v>
      </c>
      <c r="Y7" s="276"/>
      <c r="Z7" s="275" t="s">
        <v>19</v>
      </c>
      <c r="AA7" s="276"/>
      <c r="AB7" s="275" t="s">
        <v>20</v>
      </c>
      <c r="AC7" s="276"/>
      <c r="AD7" s="275" t="s">
        <v>21</v>
      </c>
      <c r="AE7" s="276"/>
      <c r="AF7" s="192" t="s">
        <v>22</v>
      </c>
      <c r="AG7" s="192" t="s">
        <v>23</v>
      </c>
      <c r="AH7" s="192" t="s">
        <v>24</v>
      </c>
      <c r="AI7" s="192" t="s">
        <v>25</v>
      </c>
      <c r="AJ7" s="275" t="s">
        <v>26</v>
      </c>
      <c r="AK7" s="277"/>
      <c r="AL7" s="277"/>
      <c r="AM7" s="277"/>
      <c r="AN7" s="276"/>
      <c r="AO7" s="275" t="s">
        <v>27</v>
      </c>
      <c r="AP7" s="277"/>
      <c r="AQ7" s="276"/>
      <c r="AR7" s="192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78">
        <v>42172</v>
      </c>
      <c r="C8" s="279"/>
      <c r="D8" s="280" t="s">
        <v>29</v>
      </c>
      <c r="E8" s="281"/>
      <c r="F8" s="281"/>
      <c r="G8" s="282"/>
      <c r="H8" s="27"/>
      <c r="I8" s="280" t="s">
        <v>29</v>
      </c>
      <c r="J8" s="281"/>
      <c r="K8" s="28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3" t="s">
        <v>33</v>
      </c>
      <c r="V8" s="283"/>
      <c r="W8" s="29" t="s">
        <v>34</v>
      </c>
      <c r="X8" s="266">
        <v>0</v>
      </c>
      <c r="Y8" s="267"/>
      <c r="Z8" s="284" t="s">
        <v>35</v>
      </c>
      <c r="AA8" s="285"/>
      <c r="AB8" s="266">
        <v>1185</v>
      </c>
      <c r="AC8" s="267"/>
      <c r="AD8" s="268">
        <v>800</v>
      </c>
      <c r="AE8" s="269"/>
      <c r="AF8" s="27"/>
      <c r="AG8" s="29">
        <f>AG34-AG10</f>
        <v>28656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58" t="s">
        <v>39</v>
      </c>
      <c r="C9" s="258"/>
      <c r="D9" s="270" t="s">
        <v>40</v>
      </c>
      <c r="E9" s="271"/>
      <c r="F9" s="272" t="s">
        <v>41</v>
      </c>
      <c r="G9" s="271"/>
      <c r="H9" s="273" t="s">
        <v>42</v>
      </c>
      <c r="I9" s="258" t="s">
        <v>43</v>
      </c>
      <c r="J9" s="258"/>
      <c r="K9" s="258"/>
      <c r="L9" s="192" t="s">
        <v>44</v>
      </c>
      <c r="M9" s="274" t="s">
        <v>45</v>
      </c>
      <c r="N9" s="32" t="s">
        <v>46</v>
      </c>
      <c r="O9" s="264" t="s">
        <v>47</v>
      </c>
      <c r="P9" s="264" t="s">
        <v>48</v>
      </c>
      <c r="Q9" s="33" t="s">
        <v>49</v>
      </c>
      <c r="R9" s="252" t="s">
        <v>50</v>
      </c>
      <c r="S9" s="253"/>
      <c r="T9" s="254"/>
      <c r="U9" s="193" t="s">
        <v>51</v>
      </c>
      <c r="V9" s="193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95" t="s">
        <v>55</v>
      </c>
      <c r="AG9" s="195" t="s">
        <v>56</v>
      </c>
      <c r="AH9" s="247" t="s">
        <v>57</v>
      </c>
      <c r="AI9" s="262" t="s">
        <v>58</v>
      </c>
      <c r="AJ9" s="193" t="s">
        <v>59</v>
      </c>
      <c r="AK9" s="193" t="s">
        <v>60</v>
      </c>
      <c r="AL9" s="193" t="s">
        <v>61</v>
      </c>
      <c r="AM9" s="193" t="s">
        <v>62</v>
      </c>
      <c r="AN9" s="193" t="s">
        <v>63</v>
      </c>
      <c r="AO9" s="193" t="s">
        <v>64</v>
      </c>
      <c r="AP9" s="193" t="s">
        <v>65</v>
      </c>
      <c r="AQ9" s="264" t="s">
        <v>66</v>
      </c>
      <c r="AR9" s="193" t="s">
        <v>67</v>
      </c>
      <c r="AS9" s="24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93" t="s">
        <v>72</v>
      </c>
      <c r="C10" s="193" t="s">
        <v>73</v>
      </c>
      <c r="D10" s="193" t="s">
        <v>74</v>
      </c>
      <c r="E10" s="193" t="s">
        <v>75</v>
      </c>
      <c r="F10" s="193" t="s">
        <v>74</v>
      </c>
      <c r="G10" s="193" t="s">
        <v>75</v>
      </c>
      <c r="H10" s="273"/>
      <c r="I10" s="193" t="s">
        <v>75</v>
      </c>
      <c r="J10" s="193" t="s">
        <v>75</v>
      </c>
      <c r="K10" s="193" t="s">
        <v>75</v>
      </c>
      <c r="L10" s="27" t="s">
        <v>29</v>
      </c>
      <c r="M10" s="274"/>
      <c r="N10" s="27" t="s">
        <v>29</v>
      </c>
      <c r="O10" s="265"/>
      <c r="P10" s="265"/>
      <c r="Q10" s="143">
        <f>'JUNE 16'!Q34</f>
        <v>40808728</v>
      </c>
      <c r="R10" s="255"/>
      <c r="S10" s="256"/>
      <c r="T10" s="257"/>
      <c r="U10" s="193" t="s">
        <v>75</v>
      </c>
      <c r="V10" s="193" t="s">
        <v>75</v>
      </c>
      <c r="W10" s="25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 t="s">
        <v>90</v>
      </c>
      <c r="AG10" s="118">
        <f>'JUNE 16'!AG34</f>
        <v>37930084</v>
      </c>
      <c r="AH10" s="247"/>
      <c r="AI10" s="263"/>
      <c r="AJ10" s="193" t="s">
        <v>84</v>
      </c>
      <c r="AK10" s="193" t="s">
        <v>84</v>
      </c>
      <c r="AL10" s="193" t="s">
        <v>84</v>
      </c>
      <c r="AM10" s="193" t="s">
        <v>84</v>
      </c>
      <c r="AN10" s="193" t="s">
        <v>84</v>
      </c>
      <c r="AO10" s="193" t="s">
        <v>84</v>
      </c>
      <c r="AP10" s="144">
        <f>'JUNE 16'!AP34</f>
        <v>8552627</v>
      </c>
      <c r="AQ10" s="265"/>
      <c r="AR10" s="194" t="s">
        <v>85</v>
      </c>
      <c r="AS10" s="247"/>
      <c r="AV10" s="38" t="s">
        <v>86</v>
      </c>
      <c r="AW10" s="38" t="s">
        <v>87</v>
      </c>
      <c r="AY10" s="79" t="s">
        <v>126</v>
      </c>
    </row>
    <row r="11" spans="2:51" x14ac:dyDescent="0.25">
      <c r="B11" s="39">
        <v>2</v>
      </c>
      <c r="C11" s="39">
        <v>4.1666666666666664E-2</v>
      </c>
      <c r="D11" s="117">
        <v>7</v>
      </c>
      <c r="E11" s="40">
        <f>D11/1.42</f>
        <v>4.9295774647887329</v>
      </c>
      <c r="F11" s="103">
        <v>70</v>
      </c>
      <c r="G11" s="40">
        <f>F11/1.42</f>
        <v>49.295774647887328</v>
      </c>
      <c r="H11" s="41" t="s">
        <v>88</v>
      </c>
      <c r="I11" s="41">
        <f>J11-(2/1.42)</f>
        <v>44.366197183098592</v>
      </c>
      <c r="J11" s="42">
        <f>(F11-5)/1.42</f>
        <v>45.774647887323944</v>
      </c>
      <c r="K11" s="41">
        <f>J11+(6/1.42)</f>
        <v>50</v>
      </c>
      <c r="L11" s="43">
        <v>14</v>
      </c>
      <c r="M11" s="44" t="s">
        <v>89</v>
      </c>
      <c r="N11" s="44">
        <v>11.4</v>
      </c>
      <c r="O11" s="118">
        <v>131</v>
      </c>
      <c r="P11" s="118">
        <v>98</v>
      </c>
      <c r="Q11" s="118">
        <v>40812906</v>
      </c>
      <c r="R11" s="45">
        <f>Q11-Q10</f>
        <v>4178</v>
      </c>
      <c r="S11" s="46">
        <f>R11*24/1000</f>
        <v>100.27200000000001</v>
      </c>
      <c r="T11" s="46">
        <f>R11/1000</f>
        <v>4.1779999999999999</v>
      </c>
      <c r="U11" s="119">
        <v>4.5999999999999996</v>
      </c>
      <c r="V11" s="119">
        <f>U11</f>
        <v>4.5999999999999996</v>
      </c>
      <c r="W11" s="120" t="s">
        <v>124</v>
      </c>
      <c r="X11" s="122">
        <v>0</v>
      </c>
      <c r="Y11" s="122">
        <v>0</v>
      </c>
      <c r="Z11" s="122">
        <v>1188</v>
      </c>
      <c r="AA11" s="122">
        <v>0</v>
      </c>
      <c r="AB11" s="122">
        <v>1188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37930985</v>
      </c>
      <c r="AH11" s="48">
        <f>IF(ISBLANK(AG11),"-",AG11-AG10)</f>
        <v>901</v>
      </c>
      <c r="AI11" s="49">
        <f>AH11/T11</f>
        <v>215.65342269028244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0.65</v>
      </c>
      <c r="AP11" s="122">
        <v>8553426</v>
      </c>
      <c r="AQ11" s="122">
        <f>AP11-AP10</f>
        <v>799</v>
      </c>
      <c r="AR11" s="50"/>
      <c r="AS11" s="51" t="s">
        <v>113</v>
      </c>
      <c r="AV11" s="38" t="s">
        <v>88</v>
      </c>
      <c r="AW11" s="38" t="s">
        <v>91</v>
      </c>
      <c r="AY11" s="79" t="s">
        <v>149</v>
      </c>
    </row>
    <row r="12" spans="2:51" x14ac:dyDescent="0.25">
      <c r="B12" s="39">
        <v>2.0416666666666701</v>
      </c>
      <c r="C12" s="39">
        <v>8.3333333333333329E-2</v>
      </c>
      <c r="D12" s="117">
        <v>6</v>
      </c>
      <c r="E12" s="40">
        <f t="shared" ref="E12:E34" si="0">D12/1.42</f>
        <v>4.2253521126760569</v>
      </c>
      <c r="F12" s="103">
        <v>70</v>
      </c>
      <c r="G12" s="40">
        <f t="shared" ref="G12:G34" si="1">F12/1.42</f>
        <v>49.295774647887328</v>
      </c>
      <c r="H12" s="41" t="s">
        <v>88</v>
      </c>
      <c r="I12" s="41">
        <f t="shared" ref="I12:I34" si="2">J12-(2/1.42)</f>
        <v>44.366197183098592</v>
      </c>
      <c r="J12" s="42">
        <f>(F12-5)/1.42</f>
        <v>45.774647887323944</v>
      </c>
      <c r="K12" s="41">
        <f>J12+(6/1.42)</f>
        <v>50</v>
      </c>
      <c r="L12" s="43">
        <v>14</v>
      </c>
      <c r="M12" s="44" t="s">
        <v>89</v>
      </c>
      <c r="N12" s="44">
        <v>11.2</v>
      </c>
      <c r="O12" s="118">
        <v>130</v>
      </c>
      <c r="P12" s="118">
        <v>100</v>
      </c>
      <c r="Q12" s="118">
        <v>40817091</v>
      </c>
      <c r="R12" s="45">
        <f t="shared" ref="R12:R34" si="3">Q12-Q11</f>
        <v>4185</v>
      </c>
      <c r="S12" s="46">
        <f t="shared" ref="S12:S34" si="4">R12*24/1000</f>
        <v>100.44</v>
      </c>
      <c r="T12" s="46">
        <f t="shared" ref="T12:T34" si="5">R12/1000</f>
        <v>4.1849999999999996</v>
      </c>
      <c r="U12" s="119">
        <v>5.5</v>
      </c>
      <c r="V12" s="119">
        <f t="shared" ref="V12:V34" si="6">U12</f>
        <v>5.5</v>
      </c>
      <c r="W12" s="120" t="s">
        <v>124</v>
      </c>
      <c r="X12" s="122">
        <v>0</v>
      </c>
      <c r="Y12" s="122">
        <v>0</v>
      </c>
      <c r="Z12" s="122">
        <v>1188</v>
      </c>
      <c r="AA12" s="122">
        <v>0</v>
      </c>
      <c r="AB12" s="122">
        <v>1188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37931905</v>
      </c>
      <c r="AH12" s="48">
        <f>IF(ISBLANK(AG12),"-",AG12-AG11)</f>
        <v>920</v>
      </c>
      <c r="AI12" s="49">
        <f t="shared" ref="AI12:AI34" si="7">AH12/T12</f>
        <v>219.83273596176824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0.65</v>
      </c>
      <c r="AP12" s="122">
        <v>8554228</v>
      </c>
      <c r="AQ12" s="122">
        <f>AP12-AP11</f>
        <v>802</v>
      </c>
      <c r="AR12" s="52">
        <v>0.88</v>
      </c>
      <c r="AS12" s="51" t="s">
        <v>113</v>
      </c>
      <c r="AV12" s="38" t="s">
        <v>92</v>
      </c>
      <c r="AW12" s="38" t="s">
        <v>93</v>
      </c>
      <c r="AY12" s="79" t="s">
        <v>127</v>
      </c>
    </row>
    <row r="13" spans="2:51" x14ac:dyDescent="0.25">
      <c r="B13" s="39">
        <v>2.0833333333333299</v>
      </c>
      <c r="C13" s="39">
        <v>0.125</v>
      </c>
      <c r="D13" s="117">
        <v>8</v>
      </c>
      <c r="E13" s="40">
        <f t="shared" si="0"/>
        <v>5.6338028169014089</v>
      </c>
      <c r="F13" s="103">
        <v>70</v>
      </c>
      <c r="G13" s="40">
        <f t="shared" si="1"/>
        <v>49.295774647887328</v>
      </c>
      <c r="H13" s="41" t="s">
        <v>88</v>
      </c>
      <c r="I13" s="41">
        <f t="shared" si="2"/>
        <v>44.366197183098592</v>
      </c>
      <c r="J13" s="42">
        <f>(F13-5)/1.42</f>
        <v>45.774647887323944</v>
      </c>
      <c r="K13" s="41">
        <f>J13+(6/1.42)</f>
        <v>50</v>
      </c>
      <c r="L13" s="43">
        <v>14</v>
      </c>
      <c r="M13" s="44" t="s">
        <v>89</v>
      </c>
      <c r="N13" s="44">
        <v>11.2</v>
      </c>
      <c r="O13" s="118">
        <v>132</v>
      </c>
      <c r="P13" s="118">
        <v>111</v>
      </c>
      <c r="Q13" s="118">
        <v>40821263</v>
      </c>
      <c r="R13" s="45">
        <f t="shared" si="3"/>
        <v>4172</v>
      </c>
      <c r="S13" s="46">
        <f t="shared" si="4"/>
        <v>100.128</v>
      </c>
      <c r="T13" s="46">
        <f t="shared" si="5"/>
        <v>4.1719999999999997</v>
      </c>
      <c r="U13" s="119">
        <v>6.4</v>
      </c>
      <c r="V13" s="119">
        <f t="shared" si="6"/>
        <v>6.4</v>
      </c>
      <c r="W13" s="120" t="s">
        <v>124</v>
      </c>
      <c r="X13" s="122">
        <v>0</v>
      </c>
      <c r="Y13" s="122">
        <v>0</v>
      </c>
      <c r="Z13" s="122">
        <v>1188</v>
      </c>
      <c r="AA13" s="122">
        <v>0</v>
      </c>
      <c r="AB13" s="122">
        <v>1188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37932788</v>
      </c>
      <c r="AH13" s="48">
        <f>IF(ISBLANK(AG13),"-",AG13-AG12)</f>
        <v>883</v>
      </c>
      <c r="AI13" s="49">
        <f t="shared" si="7"/>
        <v>211.64908916586771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0.75</v>
      </c>
      <c r="AP13" s="122">
        <v>8555024</v>
      </c>
      <c r="AQ13" s="122">
        <f>AP13-AP12</f>
        <v>796</v>
      </c>
      <c r="AR13" s="50"/>
      <c r="AS13" s="51" t="s">
        <v>113</v>
      </c>
      <c r="AV13" s="38" t="s">
        <v>94</v>
      </c>
      <c r="AW13" s="38" t="s">
        <v>95</v>
      </c>
      <c r="AY13" s="79" t="s">
        <v>158</v>
      </c>
    </row>
    <row r="14" spans="2:51" x14ac:dyDescent="0.25">
      <c r="B14" s="39">
        <v>2.125</v>
      </c>
      <c r="C14" s="39">
        <v>0.16666666666666666</v>
      </c>
      <c r="D14" s="117">
        <v>7</v>
      </c>
      <c r="E14" s="40">
        <f t="shared" si="0"/>
        <v>4.9295774647887329</v>
      </c>
      <c r="F14" s="103">
        <v>70</v>
      </c>
      <c r="G14" s="40">
        <f t="shared" si="1"/>
        <v>49.295774647887328</v>
      </c>
      <c r="H14" s="41" t="s">
        <v>88</v>
      </c>
      <c r="I14" s="41">
        <f t="shared" si="2"/>
        <v>44.366197183098592</v>
      </c>
      <c r="J14" s="42">
        <f>J15</f>
        <v>45.774647887323944</v>
      </c>
      <c r="K14" s="41">
        <f>J14+(6/1.42)</f>
        <v>50</v>
      </c>
      <c r="L14" s="43">
        <v>14</v>
      </c>
      <c r="M14" s="44" t="s">
        <v>89</v>
      </c>
      <c r="N14" s="44">
        <v>12.8</v>
      </c>
      <c r="O14" s="118">
        <v>114</v>
      </c>
      <c r="P14" s="118">
        <v>104</v>
      </c>
      <c r="Q14" s="118">
        <v>40825371</v>
      </c>
      <c r="R14" s="45">
        <f t="shared" si="3"/>
        <v>4108</v>
      </c>
      <c r="S14" s="46">
        <f t="shared" si="4"/>
        <v>98.591999999999999</v>
      </c>
      <c r="T14" s="46">
        <f t="shared" si="5"/>
        <v>4.1079999999999997</v>
      </c>
      <c r="U14" s="119">
        <v>7</v>
      </c>
      <c r="V14" s="119">
        <f t="shared" si="6"/>
        <v>7</v>
      </c>
      <c r="W14" s="120" t="s">
        <v>124</v>
      </c>
      <c r="X14" s="122">
        <v>0</v>
      </c>
      <c r="Y14" s="122">
        <v>0</v>
      </c>
      <c r="Z14" s="122">
        <v>1188</v>
      </c>
      <c r="AA14" s="122">
        <v>0</v>
      </c>
      <c r="AB14" s="122">
        <v>1188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37933644</v>
      </c>
      <c r="AH14" s="48">
        <f t="shared" ref="AH14:AH34" si="8">IF(ISBLANK(AG14),"-",AG14-AG13)</f>
        <v>856</v>
      </c>
      <c r="AI14" s="49">
        <f t="shared" si="7"/>
        <v>208.37390457643625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0.75</v>
      </c>
      <c r="AP14" s="122">
        <v>8555604</v>
      </c>
      <c r="AQ14" s="122">
        <f>AP14-AP13</f>
        <v>580</v>
      </c>
      <c r="AR14" s="50"/>
      <c r="AS14" s="51" t="s">
        <v>113</v>
      </c>
      <c r="AT14" s="53"/>
      <c r="AV14" s="38" t="s">
        <v>96</v>
      </c>
      <c r="AW14" s="38" t="s">
        <v>97</v>
      </c>
      <c r="AY14" s="79" t="s">
        <v>205</v>
      </c>
    </row>
    <row r="15" spans="2:51" x14ac:dyDescent="0.25">
      <c r="B15" s="39">
        <v>2.1666666666666701</v>
      </c>
      <c r="C15" s="39">
        <v>0.20833333333333301</v>
      </c>
      <c r="D15" s="117">
        <v>7</v>
      </c>
      <c r="E15" s="40">
        <f t="shared" si="0"/>
        <v>4.9295774647887329</v>
      </c>
      <c r="F15" s="103">
        <v>70</v>
      </c>
      <c r="G15" s="40">
        <f t="shared" si="1"/>
        <v>49.295774647887328</v>
      </c>
      <c r="H15" s="41" t="s">
        <v>88</v>
      </c>
      <c r="I15" s="41">
        <f t="shared" si="2"/>
        <v>44.366197183098592</v>
      </c>
      <c r="J15" s="42">
        <f>(F15-5)/1.42</f>
        <v>45.774647887323944</v>
      </c>
      <c r="K15" s="41">
        <f>J15+(6/1.42)</f>
        <v>50</v>
      </c>
      <c r="L15" s="43">
        <v>18</v>
      </c>
      <c r="M15" s="44" t="s">
        <v>89</v>
      </c>
      <c r="N15" s="44">
        <v>13.1</v>
      </c>
      <c r="O15" s="118">
        <v>137</v>
      </c>
      <c r="P15" s="118">
        <v>104</v>
      </c>
      <c r="Q15" s="118">
        <v>40829323</v>
      </c>
      <c r="R15" s="45">
        <f t="shared" si="3"/>
        <v>3952</v>
      </c>
      <c r="S15" s="46">
        <f t="shared" si="4"/>
        <v>94.847999999999999</v>
      </c>
      <c r="T15" s="46">
        <f t="shared" si="5"/>
        <v>3.952</v>
      </c>
      <c r="U15" s="119">
        <v>7.9</v>
      </c>
      <c r="V15" s="119">
        <f t="shared" si="6"/>
        <v>7.9</v>
      </c>
      <c r="W15" s="120" t="s">
        <v>124</v>
      </c>
      <c r="X15" s="122">
        <v>0</v>
      </c>
      <c r="Y15" s="122">
        <v>0</v>
      </c>
      <c r="Z15" s="122">
        <v>1188</v>
      </c>
      <c r="AA15" s="122">
        <v>0</v>
      </c>
      <c r="AB15" s="122">
        <v>1188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37934600</v>
      </c>
      <c r="AH15" s="48">
        <f t="shared" si="8"/>
        <v>956</v>
      </c>
      <c r="AI15" s="49">
        <f t="shared" si="7"/>
        <v>241.90283400809716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</v>
      </c>
      <c r="AP15" s="122">
        <v>8555604</v>
      </c>
      <c r="AQ15" s="122">
        <f>AP15-AP14</f>
        <v>0</v>
      </c>
      <c r="AR15" s="50"/>
      <c r="AS15" s="51" t="s">
        <v>113</v>
      </c>
      <c r="AV15" s="38" t="s">
        <v>98</v>
      </c>
      <c r="AW15" s="38" t="s">
        <v>99</v>
      </c>
      <c r="AY15" s="79"/>
    </row>
    <row r="16" spans="2:51" x14ac:dyDescent="0.25">
      <c r="B16" s="39">
        <v>2.2083333333333299</v>
      </c>
      <c r="C16" s="39">
        <v>0.25</v>
      </c>
      <c r="D16" s="117">
        <v>4</v>
      </c>
      <c r="E16" s="40">
        <f t="shared" si="0"/>
        <v>2.8169014084507045</v>
      </c>
      <c r="F16" s="103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146</v>
      </c>
      <c r="P16" s="118">
        <v>121</v>
      </c>
      <c r="Q16" s="118">
        <v>40834277</v>
      </c>
      <c r="R16" s="45">
        <f t="shared" si="3"/>
        <v>4954</v>
      </c>
      <c r="S16" s="46">
        <f t="shared" si="4"/>
        <v>118.896</v>
      </c>
      <c r="T16" s="46">
        <f t="shared" si="5"/>
        <v>4.9539999999999997</v>
      </c>
      <c r="U16" s="119">
        <v>9.5</v>
      </c>
      <c r="V16" s="119">
        <f t="shared" si="6"/>
        <v>9.5</v>
      </c>
      <c r="W16" s="120" t="s">
        <v>164</v>
      </c>
      <c r="X16" s="122">
        <v>0</v>
      </c>
      <c r="Y16" s="122">
        <v>0</v>
      </c>
      <c r="Z16" s="122">
        <v>1188</v>
      </c>
      <c r="AA16" s="122">
        <v>1185</v>
      </c>
      <c r="AB16" s="122">
        <v>1188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37935900</v>
      </c>
      <c r="AH16" s="48">
        <f t="shared" si="8"/>
        <v>1300</v>
      </c>
      <c r="AI16" s="49">
        <f t="shared" si="7"/>
        <v>262.41421073879695</v>
      </c>
      <c r="AJ16" s="101">
        <v>0</v>
      </c>
      <c r="AK16" s="101">
        <v>0</v>
      </c>
      <c r="AL16" s="101">
        <v>1</v>
      </c>
      <c r="AM16" s="101">
        <v>1</v>
      </c>
      <c r="AN16" s="101">
        <v>1</v>
      </c>
      <c r="AO16" s="101">
        <v>0</v>
      </c>
      <c r="AP16" s="122">
        <v>8555604</v>
      </c>
      <c r="AQ16" s="122">
        <f t="shared" ref="AQ16:AQ34" si="10">AP16-AP15</f>
        <v>0</v>
      </c>
      <c r="AR16" s="52">
        <v>0.92</v>
      </c>
      <c r="AS16" s="51" t="s">
        <v>101</v>
      </c>
      <c r="AV16" s="38" t="s">
        <v>102</v>
      </c>
      <c r="AW16" s="38" t="s">
        <v>103</v>
      </c>
      <c r="AY16" s="100"/>
    </row>
    <row r="17" spans="1:51" x14ac:dyDescent="0.25">
      <c r="B17" s="39">
        <v>2.25</v>
      </c>
      <c r="C17" s="39">
        <v>0.29166666666666702</v>
      </c>
      <c r="D17" s="117">
        <v>6</v>
      </c>
      <c r="E17" s="40">
        <f t="shared" si="0"/>
        <v>4.2253521126760569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140</v>
      </c>
      <c r="P17" s="118">
        <v>131</v>
      </c>
      <c r="Q17" s="118">
        <v>40840049</v>
      </c>
      <c r="R17" s="45">
        <f t="shared" si="3"/>
        <v>5772</v>
      </c>
      <c r="S17" s="46">
        <f t="shared" si="4"/>
        <v>138.52799999999999</v>
      </c>
      <c r="T17" s="46">
        <f t="shared" si="5"/>
        <v>5.7720000000000002</v>
      </c>
      <c r="U17" s="119">
        <v>9</v>
      </c>
      <c r="V17" s="119">
        <f t="shared" si="6"/>
        <v>9</v>
      </c>
      <c r="W17" s="120" t="s">
        <v>135</v>
      </c>
      <c r="X17" s="122">
        <v>0</v>
      </c>
      <c r="Y17" s="122">
        <v>1020</v>
      </c>
      <c r="Z17" s="122">
        <v>1188</v>
      </c>
      <c r="AA17" s="122">
        <v>1185</v>
      </c>
      <c r="AB17" s="122">
        <v>1188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37937260</v>
      </c>
      <c r="AH17" s="48">
        <f t="shared" si="8"/>
        <v>1360</v>
      </c>
      <c r="AI17" s="49">
        <f t="shared" si="7"/>
        <v>235.6202356202356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22">
        <v>8555604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0"/>
    </row>
    <row r="18" spans="1:51" x14ac:dyDescent="0.25">
      <c r="B18" s="39">
        <v>2.2916666666666701</v>
      </c>
      <c r="C18" s="39">
        <v>0.33333333333333298</v>
      </c>
      <c r="D18" s="117">
        <v>6</v>
      </c>
      <c r="E18" s="40">
        <f t="shared" si="0"/>
        <v>4.2253521126760569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142</v>
      </c>
      <c r="P18" s="118">
        <v>131</v>
      </c>
      <c r="Q18" s="118">
        <v>40846133</v>
      </c>
      <c r="R18" s="45">
        <f t="shared" si="3"/>
        <v>6084</v>
      </c>
      <c r="S18" s="46">
        <f t="shared" si="4"/>
        <v>146.01599999999999</v>
      </c>
      <c r="T18" s="46">
        <f t="shared" si="5"/>
        <v>6.0839999999999996</v>
      </c>
      <c r="U18" s="119">
        <v>8.1</v>
      </c>
      <c r="V18" s="119">
        <f t="shared" si="6"/>
        <v>8.1</v>
      </c>
      <c r="W18" s="120" t="s">
        <v>135</v>
      </c>
      <c r="X18" s="122">
        <v>0</v>
      </c>
      <c r="Y18" s="122">
        <v>1020</v>
      </c>
      <c r="Z18" s="122">
        <v>1188</v>
      </c>
      <c r="AA18" s="122">
        <v>1185</v>
      </c>
      <c r="AB18" s="122">
        <v>1188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37938636</v>
      </c>
      <c r="AH18" s="48">
        <f t="shared" si="8"/>
        <v>1376</v>
      </c>
      <c r="AI18" s="49">
        <f t="shared" si="7"/>
        <v>226.16699539776465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22">
        <v>8555604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0"/>
    </row>
    <row r="19" spans="1:51" x14ac:dyDescent="0.25">
      <c r="B19" s="39">
        <v>2.3333333333333299</v>
      </c>
      <c r="C19" s="39">
        <v>0.375</v>
      </c>
      <c r="D19" s="117">
        <v>6</v>
      </c>
      <c r="E19" s="40">
        <f t="shared" si="0"/>
        <v>4.2253521126760569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142</v>
      </c>
      <c r="P19" s="118">
        <v>140</v>
      </c>
      <c r="Q19" s="118">
        <v>40852127</v>
      </c>
      <c r="R19" s="45">
        <f t="shared" si="3"/>
        <v>5994</v>
      </c>
      <c r="S19" s="46">
        <f t="shared" si="4"/>
        <v>143.85599999999999</v>
      </c>
      <c r="T19" s="46">
        <f t="shared" si="5"/>
        <v>5.9939999999999998</v>
      </c>
      <c r="U19" s="119">
        <v>7.5</v>
      </c>
      <c r="V19" s="119">
        <f t="shared" si="6"/>
        <v>7.5</v>
      </c>
      <c r="W19" s="120" t="s">
        <v>135</v>
      </c>
      <c r="X19" s="122">
        <v>0</v>
      </c>
      <c r="Y19" s="122">
        <v>1020</v>
      </c>
      <c r="Z19" s="122">
        <v>1188</v>
      </c>
      <c r="AA19" s="122">
        <v>1185</v>
      </c>
      <c r="AB19" s="122">
        <v>1188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37940012</v>
      </c>
      <c r="AH19" s="48">
        <f t="shared" si="8"/>
        <v>1376</v>
      </c>
      <c r="AI19" s="49">
        <f t="shared" si="7"/>
        <v>229.56289622956291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22">
        <v>8555604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0"/>
    </row>
    <row r="20" spans="1:51" x14ac:dyDescent="0.25">
      <c r="B20" s="39">
        <v>2.375</v>
      </c>
      <c r="C20" s="39">
        <v>0.41666666666666669</v>
      </c>
      <c r="D20" s="117">
        <v>7</v>
      </c>
      <c r="E20" s="40">
        <f t="shared" si="0"/>
        <v>4.9295774647887329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142</v>
      </c>
      <c r="P20" s="118">
        <v>146</v>
      </c>
      <c r="Q20" s="118">
        <v>40858077</v>
      </c>
      <c r="R20" s="45">
        <f t="shared" si="3"/>
        <v>5950</v>
      </c>
      <c r="S20" s="46">
        <f t="shared" si="4"/>
        <v>142.80000000000001</v>
      </c>
      <c r="T20" s="46">
        <f t="shared" si="5"/>
        <v>5.95</v>
      </c>
      <c r="U20" s="119">
        <v>7.1</v>
      </c>
      <c r="V20" s="119">
        <f t="shared" si="6"/>
        <v>7.1</v>
      </c>
      <c r="W20" s="120" t="s">
        <v>135</v>
      </c>
      <c r="X20" s="122">
        <v>0</v>
      </c>
      <c r="Y20" s="122">
        <v>1020</v>
      </c>
      <c r="Z20" s="122">
        <v>1188</v>
      </c>
      <c r="AA20" s="122">
        <v>1185</v>
      </c>
      <c r="AB20" s="122">
        <v>1188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37941341</v>
      </c>
      <c r="AH20" s="48">
        <f>IF(ISBLANK(AG20),"-",AG20-AG19)</f>
        <v>1329</v>
      </c>
      <c r="AI20" s="49">
        <f t="shared" si="7"/>
        <v>223.36134453781511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22">
        <v>8555604</v>
      </c>
      <c r="AQ20" s="122">
        <f t="shared" si="10"/>
        <v>0</v>
      </c>
      <c r="AR20" s="52">
        <v>1.05</v>
      </c>
      <c r="AS20" s="51" t="s">
        <v>101</v>
      </c>
      <c r="AY20" s="100"/>
    </row>
    <row r="21" spans="1:51" x14ac:dyDescent="0.25">
      <c r="B21" s="39">
        <v>2.4166666666666701</v>
      </c>
      <c r="C21" s="39">
        <v>0.45833333333333298</v>
      </c>
      <c r="D21" s="117">
        <v>7</v>
      </c>
      <c r="E21" s="40">
        <f t="shared" si="0"/>
        <v>4.9295774647887329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147</v>
      </c>
      <c r="P21" s="118">
        <v>152</v>
      </c>
      <c r="Q21" s="118">
        <v>40863951</v>
      </c>
      <c r="R21" s="45">
        <f>Q21-Q20</f>
        <v>5874</v>
      </c>
      <c r="S21" s="46">
        <f t="shared" si="4"/>
        <v>140.976</v>
      </c>
      <c r="T21" s="46">
        <f t="shared" si="5"/>
        <v>5.8739999999999997</v>
      </c>
      <c r="U21" s="119">
        <v>6.7</v>
      </c>
      <c r="V21" s="119">
        <f t="shared" si="6"/>
        <v>6.7</v>
      </c>
      <c r="W21" s="120" t="s">
        <v>135</v>
      </c>
      <c r="X21" s="122">
        <v>0</v>
      </c>
      <c r="Y21" s="122">
        <v>1020</v>
      </c>
      <c r="Z21" s="122">
        <v>1188</v>
      </c>
      <c r="AA21" s="122">
        <v>1185</v>
      </c>
      <c r="AB21" s="122">
        <v>1188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37942740</v>
      </c>
      <c r="AH21" s="48">
        <f t="shared" si="8"/>
        <v>1399</v>
      </c>
      <c r="AI21" s="49">
        <f t="shared" si="7"/>
        <v>238.16819884235616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22">
        <v>8555604</v>
      </c>
      <c r="AQ21" s="122">
        <f t="shared" si="10"/>
        <v>0</v>
      </c>
      <c r="AR21" s="50"/>
      <c r="AS21" s="51" t="s">
        <v>101</v>
      </c>
      <c r="AY21" s="100"/>
    </row>
    <row r="22" spans="1:51" x14ac:dyDescent="0.25">
      <c r="B22" s="39">
        <v>2.4583333333333299</v>
      </c>
      <c r="C22" s="39">
        <v>0.5</v>
      </c>
      <c r="D22" s="117">
        <v>9</v>
      </c>
      <c r="E22" s="40">
        <f t="shared" si="0"/>
        <v>6.3380281690140849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144</v>
      </c>
      <c r="P22" s="118">
        <v>146</v>
      </c>
      <c r="Q22" s="118">
        <v>40869868</v>
      </c>
      <c r="R22" s="45">
        <f t="shared" si="3"/>
        <v>5917</v>
      </c>
      <c r="S22" s="46">
        <f t="shared" si="4"/>
        <v>142.00800000000001</v>
      </c>
      <c r="T22" s="46">
        <f t="shared" si="5"/>
        <v>5.9169999999999998</v>
      </c>
      <c r="U22" s="119">
        <v>6.3</v>
      </c>
      <c r="V22" s="119">
        <f t="shared" si="6"/>
        <v>6.3</v>
      </c>
      <c r="W22" s="120" t="s">
        <v>135</v>
      </c>
      <c r="X22" s="122">
        <v>0</v>
      </c>
      <c r="Y22" s="122">
        <v>1016</v>
      </c>
      <c r="Z22" s="122">
        <v>1188</v>
      </c>
      <c r="AA22" s="122">
        <v>1185</v>
      </c>
      <c r="AB22" s="122">
        <v>1188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37944116</v>
      </c>
      <c r="AH22" s="48">
        <f t="shared" si="8"/>
        <v>1376</v>
      </c>
      <c r="AI22" s="49">
        <f t="shared" si="7"/>
        <v>232.55027885752915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22">
        <v>8555604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125</v>
      </c>
      <c r="B23" s="39">
        <v>2.5</v>
      </c>
      <c r="C23" s="39">
        <v>0.54166666666666696</v>
      </c>
      <c r="D23" s="117">
        <v>4</v>
      </c>
      <c r="E23" s="40">
        <f t="shared" si="0"/>
        <v>2.8169014084507045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137</v>
      </c>
      <c r="P23" s="118">
        <v>136</v>
      </c>
      <c r="Q23" s="118">
        <v>40875620</v>
      </c>
      <c r="R23" s="45">
        <f t="shared" si="3"/>
        <v>5752</v>
      </c>
      <c r="S23" s="46">
        <f t="shared" si="4"/>
        <v>138.048</v>
      </c>
      <c r="T23" s="46">
        <f t="shared" si="5"/>
        <v>5.7519999999999998</v>
      </c>
      <c r="U23" s="119">
        <v>5.9</v>
      </c>
      <c r="V23" s="119">
        <f t="shared" si="6"/>
        <v>5.9</v>
      </c>
      <c r="W23" s="120" t="s">
        <v>135</v>
      </c>
      <c r="X23" s="122">
        <v>0</v>
      </c>
      <c r="Y23" s="122">
        <v>1016</v>
      </c>
      <c r="Z23" s="122">
        <v>1188</v>
      </c>
      <c r="AA23" s="122">
        <v>1185</v>
      </c>
      <c r="AB23" s="122">
        <v>1188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37945456</v>
      </c>
      <c r="AH23" s="48">
        <f t="shared" si="8"/>
        <v>1340</v>
      </c>
      <c r="AI23" s="49">
        <f t="shared" si="7"/>
        <v>232.96244784422811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8555604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5</v>
      </c>
      <c r="E24" s="40">
        <f t="shared" si="0"/>
        <v>3.5211267605633805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137</v>
      </c>
      <c r="P24" s="118">
        <v>142</v>
      </c>
      <c r="Q24" s="118">
        <v>40881281</v>
      </c>
      <c r="R24" s="45">
        <f t="shared" si="3"/>
        <v>5661</v>
      </c>
      <c r="S24" s="46">
        <f t="shared" si="4"/>
        <v>135.864</v>
      </c>
      <c r="T24" s="46">
        <f t="shared" si="5"/>
        <v>5.6609999999999996</v>
      </c>
      <c r="U24" s="119">
        <v>5.5</v>
      </c>
      <c r="V24" s="119">
        <f t="shared" si="6"/>
        <v>5.5</v>
      </c>
      <c r="W24" s="120" t="s">
        <v>135</v>
      </c>
      <c r="X24" s="122">
        <v>0</v>
      </c>
      <c r="Y24" s="122">
        <v>1016</v>
      </c>
      <c r="Z24" s="122">
        <v>1188</v>
      </c>
      <c r="AA24" s="122">
        <v>1185</v>
      </c>
      <c r="AB24" s="122">
        <v>1188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37946804</v>
      </c>
      <c r="AH24" s="48">
        <f t="shared" si="8"/>
        <v>1348</v>
      </c>
      <c r="AI24" s="49">
        <f t="shared" si="7"/>
        <v>238.12047341459109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8555604</v>
      </c>
      <c r="AQ24" s="122">
        <f t="shared" si="10"/>
        <v>0</v>
      </c>
      <c r="AR24" s="52">
        <v>1.05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5</v>
      </c>
      <c r="E25" s="40">
        <f t="shared" si="0"/>
        <v>3.5211267605633805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138</v>
      </c>
      <c r="P25" s="118">
        <v>139</v>
      </c>
      <c r="Q25" s="118">
        <v>40886919</v>
      </c>
      <c r="R25" s="45">
        <f t="shared" si="3"/>
        <v>5638</v>
      </c>
      <c r="S25" s="46">
        <f t="shared" si="4"/>
        <v>135.31200000000001</v>
      </c>
      <c r="T25" s="46">
        <f t="shared" si="5"/>
        <v>5.6379999999999999</v>
      </c>
      <c r="U25" s="119">
        <v>5.2</v>
      </c>
      <c r="V25" s="119">
        <f t="shared" si="6"/>
        <v>5.2</v>
      </c>
      <c r="W25" s="120" t="s">
        <v>135</v>
      </c>
      <c r="X25" s="122">
        <v>0</v>
      </c>
      <c r="Y25" s="122">
        <v>1016</v>
      </c>
      <c r="Z25" s="122">
        <v>1188</v>
      </c>
      <c r="AA25" s="122">
        <v>1185</v>
      </c>
      <c r="AB25" s="122">
        <v>1188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37948132</v>
      </c>
      <c r="AH25" s="48">
        <f t="shared" si="8"/>
        <v>1328</v>
      </c>
      <c r="AI25" s="49">
        <f t="shared" si="7"/>
        <v>235.54451933309684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8555604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5</v>
      </c>
      <c r="E26" s="40">
        <f t="shared" si="0"/>
        <v>3.5211267605633805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137</v>
      </c>
      <c r="P26" s="118">
        <v>126</v>
      </c>
      <c r="Q26" s="118">
        <v>40892475</v>
      </c>
      <c r="R26" s="45">
        <f t="shared" si="3"/>
        <v>5556</v>
      </c>
      <c r="S26" s="46">
        <f t="shared" si="4"/>
        <v>133.34399999999999</v>
      </c>
      <c r="T26" s="46">
        <f t="shared" si="5"/>
        <v>5.556</v>
      </c>
      <c r="U26" s="119">
        <v>4.9000000000000004</v>
      </c>
      <c r="V26" s="119">
        <f t="shared" si="6"/>
        <v>4.9000000000000004</v>
      </c>
      <c r="W26" s="120" t="s">
        <v>135</v>
      </c>
      <c r="X26" s="122">
        <v>0</v>
      </c>
      <c r="Y26" s="122">
        <v>1016</v>
      </c>
      <c r="Z26" s="122">
        <v>1188</v>
      </c>
      <c r="AA26" s="122">
        <v>1185</v>
      </c>
      <c r="AB26" s="122">
        <v>1188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37949460</v>
      </c>
      <c r="AH26" s="48">
        <f t="shared" si="8"/>
        <v>1328</v>
      </c>
      <c r="AI26" s="49">
        <f t="shared" si="7"/>
        <v>239.02087832973362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8555604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4</v>
      </c>
      <c r="E27" s="40">
        <f t="shared" si="0"/>
        <v>2.8169014084507045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138</v>
      </c>
      <c r="P27" s="118">
        <v>141</v>
      </c>
      <c r="Q27" s="118">
        <v>40897996</v>
      </c>
      <c r="R27" s="45">
        <f t="shared" si="3"/>
        <v>5521</v>
      </c>
      <c r="S27" s="46">
        <f t="shared" si="4"/>
        <v>132.50399999999999</v>
      </c>
      <c r="T27" s="46">
        <f t="shared" si="5"/>
        <v>5.5209999999999999</v>
      </c>
      <c r="U27" s="119">
        <v>4.7</v>
      </c>
      <c r="V27" s="119">
        <f t="shared" si="6"/>
        <v>4.7</v>
      </c>
      <c r="W27" s="120" t="s">
        <v>135</v>
      </c>
      <c r="X27" s="122">
        <v>0</v>
      </c>
      <c r="Y27" s="122">
        <v>1016</v>
      </c>
      <c r="Z27" s="122">
        <v>1188</v>
      </c>
      <c r="AA27" s="122">
        <v>1185</v>
      </c>
      <c r="AB27" s="122">
        <v>1188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37950792</v>
      </c>
      <c r="AH27" s="48">
        <f t="shared" ref="AH27:AH32" si="14">IF(ISBLANK(AG27),"-",AG27-AG26)</f>
        <v>1332</v>
      </c>
      <c r="AI27" s="49">
        <f t="shared" si="7"/>
        <v>241.26064118819056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8555604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5</v>
      </c>
      <c r="E28" s="40">
        <f t="shared" si="0"/>
        <v>3.5211267605633805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136</v>
      </c>
      <c r="P28" s="118">
        <v>135</v>
      </c>
      <c r="Q28" s="118">
        <v>40903405</v>
      </c>
      <c r="R28" s="45">
        <f t="shared" si="3"/>
        <v>5409</v>
      </c>
      <c r="S28" s="46">
        <f t="shared" si="4"/>
        <v>129.816</v>
      </c>
      <c r="T28" s="46">
        <f t="shared" si="5"/>
        <v>5.4089999999999998</v>
      </c>
      <c r="U28" s="119">
        <v>4.5</v>
      </c>
      <c r="V28" s="119">
        <f t="shared" si="6"/>
        <v>4.5</v>
      </c>
      <c r="W28" s="120" t="s">
        <v>135</v>
      </c>
      <c r="X28" s="122">
        <v>0</v>
      </c>
      <c r="Y28" s="122">
        <v>1010</v>
      </c>
      <c r="Z28" s="122">
        <v>1188</v>
      </c>
      <c r="AA28" s="122">
        <v>1185</v>
      </c>
      <c r="AB28" s="122">
        <v>1188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37952134</v>
      </c>
      <c r="AH28" s="48">
        <f t="shared" si="14"/>
        <v>1342</v>
      </c>
      <c r="AI28" s="49">
        <f t="shared" si="7"/>
        <v>248.10501016823812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22">
        <v>8555604</v>
      </c>
      <c r="AQ28" s="122">
        <f t="shared" si="10"/>
        <v>0</v>
      </c>
      <c r="AR28" s="52">
        <v>0.97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4</v>
      </c>
      <c r="E29" s="40">
        <f t="shared" si="0"/>
        <v>2.8169014084507045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136</v>
      </c>
      <c r="P29" s="118">
        <v>136</v>
      </c>
      <c r="Q29" s="118">
        <v>40908639</v>
      </c>
      <c r="R29" s="45">
        <f t="shared" si="3"/>
        <v>5234</v>
      </c>
      <c r="S29" s="46">
        <f t="shared" si="4"/>
        <v>125.616</v>
      </c>
      <c r="T29" s="46">
        <f t="shared" si="5"/>
        <v>5.234</v>
      </c>
      <c r="U29" s="119">
        <v>4.2</v>
      </c>
      <c r="V29" s="119">
        <f t="shared" si="6"/>
        <v>4.2</v>
      </c>
      <c r="W29" s="120" t="s">
        <v>135</v>
      </c>
      <c r="X29" s="122">
        <v>0</v>
      </c>
      <c r="Y29" s="122">
        <v>1010</v>
      </c>
      <c r="Z29" s="122">
        <v>1188</v>
      </c>
      <c r="AA29" s="122">
        <v>1185</v>
      </c>
      <c r="AB29" s="122">
        <v>1188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37953444</v>
      </c>
      <c r="AH29" s="48">
        <f t="shared" si="14"/>
        <v>1310</v>
      </c>
      <c r="AI29" s="49">
        <f t="shared" si="7"/>
        <v>250.28658769583492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22">
        <v>8555604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4</v>
      </c>
      <c r="E30" s="40">
        <f t="shared" si="0"/>
        <v>2.8169014084507045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136</v>
      </c>
      <c r="P30" s="118">
        <v>133</v>
      </c>
      <c r="Q30" s="118">
        <v>40914033</v>
      </c>
      <c r="R30" s="45">
        <f t="shared" si="3"/>
        <v>5394</v>
      </c>
      <c r="S30" s="46">
        <f t="shared" si="4"/>
        <v>129.45599999999999</v>
      </c>
      <c r="T30" s="46">
        <f t="shared" si="5"/>
        <v>5.3940000000000001</v>
      </c>
      <c r="U30" s="119">
        <v>4</v>
      </c>
      <c r="V30" s="119">
        <f t="shared" si="6"/>
        <v>4</v>
      </c>
      <c r="W30" s="120" t="s">
        <v>135</v>
      </c>
      <c r="X30" s="122">
        <v>0</v>
      </c>
      <c r="Y30" s="122">
        <v>995</v>
      </c>
      <c r="Z30" s="122">
        <v>1188</v>
      </c>
      <c r="AA30" s="122">
        <v>1185</v>
      </c>
      <c r="AB30" s="122">
        <v>1188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37954764</v>
      </c>
      <c r="AH30" s="48">
        <f t="shared" si="14"/>
        <v>1320</v>
      </c>
      <c r="AI30" s="49">
        <f t="shared" si="7"/>
        <v>244.71635150166853</v>
      </c>
      <c r="AJ30" s="101">
        <v>0</v>
      </c>
      <c r="AK30" s="101">
        <v>1</v>
      </c>
      <c r="AL30" s="101">
        <v>1</v>
      </c>
      <c r="AM30" s="101">
        <v>1</v>
      </c>
      <c r="AN30" s="101">
        <v>1</v>
      </c>
      <c r="AO30" s="101">
        <v>0</v>
      </c>
      <c r="AP30" s="122">
        <v>8555604</v>
      </c>
      <c r="AQ30" s="122">
        <f t="shared" si="10"/>
        <v>0</v>
      </c>
      <c r="AR30" s="50"/>
      <c r="AS30" s="51" t="s">
        <v>113</v>
      </c>
      <c r="AV30" s="248" t="s">
        <v>117</v>
      </c>
      <c r="AW30" s="248"/>
      <c r="AY30" s="104"/>
    </row>
    <row r="31" spans="1:51" x14ac:dyDescent="0.25">
      <c r="B31" s="39">
        <v>2.8333333333333299</v>
      </c>
      <c r="C31" s="39">
        <v>0.875000000000004</v>
      </c>
      <c r="D31" s="117">
        <v>10</v>
      </c>
      <c r="E31" s="40">
        <f t="shared" si="0"/>
        <v>7.042253521126761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116</v>
      </c>
      <c r="P31" s="118">
        <v>156</v>
      </c>
      <c r="Q31" s="118">
        <v>40919193</v>
      </c>
      <c r="R31" s="45">
        <f t="shared" si="3"/>
        <v>5160</v>
      </c>
      <c r="S31" s="46">
        <f t="shared" si="4"/>
        <v>123.84</v>
      </c>
      <c r="T31" s="46">
        <f t="shared" si="5"/>
        <v>5.16</v>
      </c>
      <c r="U31" s="119">
        <v>3.2</v>
      </c>
      <c r="V31" s="119">
        <f t="shared" si="6"/>
        <v>3.2</v>
      </c>
      <c r="W31" s="120" t="s">
        <v>144</v>
      </c>
      <c r="X31" s="122">
        <v>0</v>
      </c>
      <c r="Y31" s="122">
        <v>1099</v>
      </c>
      <c r="Z31" s="122">
        <v>1197</v>
      </c>
      <c r="AA31" s="122">
        <v>0</v>
      </c>
      <c r="AB31" s="122">
        <v>1188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37955860</v>
      </c>
      <c r="AH31" s="48">
        <f t="shared" si="14"/>
        <v>1096</v>
      </c>
      <c r="AI31" s="49">
        <f t="shared" si="7"/>
        <v>212.40310077519379</v>
      </c>
      <c r="AJ31" s="101">
        <v>0</v>
      </c>
      <c r="AK31" s="101">
        <v>1</v>
      </c>
      <c r="AL31" s="101">
        <v>1</v>
      </c>
      <c r="AM31" s="101">
        <v>0</v>
      </c>
      <c r="AN31" s="101">
        <v>1</v>
      </c>
      <c r="AO31" s="101">
        <v>0</v>
      </c>
      <c r="AP31" s="122">
        <v>8555604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10</v>
      </c>
      <c r="E32" s="40">
        <f t="shared" si="0"/>
        <v>7.042253521126761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114</v>
      </c>
      <c r="P32" s="118">
        <v>124</v>
      </c>
      <c r="Q32" s="118">
        <v>40924178</v>
      </c>
      <c r="R32" s="45">
        <f t="shared" si="3"/>
        <v>4985</v>
      </c>
      <c r="S32" s="46">
        <f t="shared" si="4"/>
        <v>119.64</v>
      </c>
      <c r="T32" s="46">
        <f t="shared" si="5"/>
        <v>4.9850000000000003</v>
      </c>
      <c r="U32" s="119">
        <v>2.5</v>
      </c>
      <c r="V32" s="119">
        <f t="shared" si="6"/>
        <v>2.5</v>
      </c>
      <c r="W32" s="120" t="s">
        <v>144</v>
      </c>
      <c r="X32" s="122">
        <v>0</v>
      </c>
      <c r="Y32" s="122">
        <v>1098</v>
      </c>
      <c r="Z32" s="122">
        <v>1187</v>
      </c>
      <c r="AA32" s="122">
        <v>0</v>
      </c>
      <c r="AB32" s="122">
        <v>1187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37956908</v>
      </c>
      <c r="AH32" s="48">
        <f t="shared" si="14"/>
        <v>1048</v>
      </c>
      <c r="AI32" s="49">
        <f t="shared" si="7"/>
        <v>210.23069207622868</v>
      </c>
      <c r="AJ32" s="101">
        <v>0</v>
      </c>
      <c r="AK32" s="101">
        <v>1</v>
      </c>
      <c r="AL32" s="101">
        <v>1</v>
      </c>
      <c r="AM32" s="101">
        <v>0</v>
      </c>
      <c r="AN32" s="101">
        <v>1</v>
      </c>
      <c r="AO32" s="101">
        <v>0</v>
      </c>
      <c r="AP32" s="122">
        <v>8555604</v>
      </c>
      <c r="AQ32" s="122">
        <f t="shared" si="10"/>
        <v>0</v>
      </c>
      <c r="AR32" s="52">
        <v>1.02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4</v>
      </c>
      <c r="E33" s="40">
        <f t="shared" si="0"/>
        <v>2.8169014084507045</v>
      </c>
      <c r="F33" s="103">
        <v>70</v>
      </c>
      <c r="G33" s="40">
        <f t="shared" si="1"/>
        <v>49.295774647887328</v>
      </c>
      <c r="H33" s="41" t="s">
        <v>88</v>
      </c>
      <c r="I33" s="41">
        <f>J33-(2/1.42)</f>
        <v>44.366197183098592</v>
      </c>
      <c r="J33" s="42">
        <f t="shared" ref="J33:J34" si="15">(F33-5)/1.42</f>
        <v>45.774647887323944</v>
      </c>
      <c r="K33" s="41">
        <f t="shared" si="12"/>
        <v>50</v>
      </c>
      <c r="L33" s="43">
        <v>14</v>
      </c>
      <c r="M33" s="44" t="s">
        <v>118</v>
      </c>
      <c r="N33" s="44">
        <v>11.9</v>
      </c>
      <c r="O33" s="118">
        <v>143</v>
      </c>
      <c r="P33" s="118">
        <v>111</v>
      </c>
      <c r="Q33" s="118">
        <v>40928319</v>
      </c>
      <c r="R33" s="45">
        <f t="shared" si="3"/>
        <v>4141</v>
      </c>
      <c r="S33" s="46">
        <f t="shared" si="4"/>
        <v>99.384</v>
      </c>
      <c r="T33" s="46">
        <f t="shared" si="5"/>
        <v>4.141</v>
      </c>
      <c r="U33" s="119">
        <v>2.9</v>
      </c>
      <c r="V33" s="119">
        <f t="shared" si="6"/>
        <v>2.9</v>
      </c>
      <c r="W33" s="120" t="s">
        <v>124</v>
      </c>
      <c r="X33" s="122">
        <v>0</v>
      </c>
      <c r="Y33" s="122">
        <v>0</v>
      </c>
      <c r="Z33" s="122">
        <v>1187</v>
      </c>
      <c r="AA33" s="122">
        <v>0</v>
      </c>
      <c r="AB33" s="122">
        <v>1187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37957844</v>
      </c>
      <c r="AH33" s="48">
        <f t="shared" si="8"/>
        <v>936</v>
      </c>
      <c r="AI33" s="49">
        <f t="shared" si="7"/>
        <v>226.03235933349433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0.65</v>
      </c>
      <c r="AP33" s="122">
        <v>8556187</v>
      </c>
      <c r="AQ33" s="122">
        <f t="shared" si="10"/>
        <v>583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6</v>
      </c>
      <c r="E34" s="40">
        <f t="shared" si="0"/>
        <v>4.2253521126760569</v>
      </c>
      <c r="F34" s="103">
        <v>70</v>
      </c>
      <c r="G34" s="40">
        <f t="shared" si="1"/>
        <v>49.295774647887328</v>
      </c>
      <c r="H34" s="41" t="s">
        <v>88</v>
      </c>
      <c r="I34" s="41">
        <f t="shared" si="2"/>
        <v>44.366197183098592</v>
      </c>
      <c r="J34" s="42">
        <f t="shared" si="15"/>
        <v>45.774647887323944</v>
      </c>
      <c r="K34" s="41">
        <f t="shared" si="12"/>
        <v>50</v>
      </c>
      <c r="L34" s="43">
        <v>14</v>
      </c>
      <c r="M34" s="44" t="s">
        <v>118</v>
      </c>
      <c r="N34" s="60">
        <v>11.5</v>
      </c>
      <c r="O34" s="118">
        <v>146</v>
      </c>
      <c r="P34" s="118">
        <v>110</v>
      </c>
      <c r="Q34" s="118">
        <v>40932653</v>
      </c>
      <c r="R34" s="45">
        <f t="shared" si="3"/>
        <v>4334</v>
      </c>
      <c r="S34" s="46">
        <f t="shared" si="4"/>
        <v>104.01600000000001</v>
      </c>
      <c r="T34" s="46">
        <f t="shared" si="5"/>
        <v>4.3339999999999996</v>
      </c>
      <c r="U34" s="119">
        <v>4.2</v>
      </c>
      <c r="V34" s="119">
        <f t="shared" si="6"/>
        <v>4.2</v>
      </c>
      <c r="W34" s="120" t="s">
        <v>124</v>
      </c>
      <c r="X34" s="122">
        <v>0</v>
      </c>
      <c r="Y34" s="122">
        <v>0</v>
      </c>
      <c r="Z34" s="122">
        <v>1187</v>
      </c>
      <c r="AA34" s="122">
        <v>0</v>
      </c>
      <c r="AB34" s="122">
        <v>1187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37958740</v>
      </c>
      <c r="AH34" s="48">
        <f t="shared" si="8"/>
        <v>896</v>
      </c>
      <c r="AI34" s="49">
        <f t="shared" si="7"/>
        <v>206.73742501153671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0.65</v>
      </c>
      <c r="AP34" s="122">
        <v>8557283</v>
      </c>
      <c r="AQ34" s="122">
        <f t="shared" si="10"/>
        <v>1096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49" t="s">
        <v>120</v>
      </c>
      <c r="M35" s="250"/>
      <c r="N35" s="251"/>
      <c r="O35" s="62"/>
      <c r="P35" s="62"/>
      <c r="Q35" s="63">
        <f>Q34-Q10</f>
        <v>123925</v>
      </c>
      <c r="R35" s="64">
        <f>SUM(R11:R34)</f>
        <v>123925</v>
      </c>
      <c r="S35" s="123">
        <f>AVERAGE(S11:S34)</f>
        <v>123.925</v>
      </c>
      <c r="T35" s="123">
        <f>SUM(T11:T34)</f>
        <v>123.92500000000003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28656</v>
      </c>
      <c r="AH35" s="66">
        <f>SUM(AH11:AH34)</f>
        <v>28656</v>
      </c>
      <c r="AI35" s="67">
        <f>$AH$35/$T35</f>
        <v>231.23663506152911</v>
      </c>
      <c r="AJ35" s="92"/>
      <c r="AK35" s="93"/>
      <c r="AL35" s="93"/>
      <c r="AM35" s="93"/>
      <c r="AN35" s="94"/>
      <c r="AO35" s="68"/>
      <c r="AP35" s="69">
        <f>AP34-AP10</f>
        <v>4656</v>
      </c>
      <c r="AQ35" s="70">
        <f>SUM(AQ11:AQ34)</f>
        <v>4656</v>
      </c>
      <c r="AR35" s="145">
        <f>SUM(AR11:AR34)</f>
        <v>5.8900000000000006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0"/>
    </row>
    <row r="38" spans="2:51" x14ac:dyDescent="0.25">
      <c r="B38" s="81" t="s">
        <v>128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0"/>
    </row>
    <row r="39" spans="2:51" x14ac:dyDescent="0.25">
      <c r="B39" s="115" t="s">
        <v>210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0"/>
    </row>
    <row r="40" spans="2:51" x14ac:dyDescent="0.25">
      <c r="B40" s="80" t="s">
        <v>190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215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84" t="s">
        <v>216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15" t="s">
        <v>140</v>
      </c>
      <c r="C43" s="109"/>
      <c r="D43" s="109"/>
      <c r="E43" s="109"/>
      <c r="F43" s="109"/>
      <c r="G43" s="109"/>
      <c r="H43" s="109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115" t="s">
        <v>141</v>
      </c>
      <c r="C44" s="109"/>
      <c r="D44" s="109"/>
      <c r="E44" s="109"/>
      <c r="F44" s="109"/>
      <c r="G44" s="109"/>
      <c r="H44" s="109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82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84" t="s">
        <v>209</v>
      </c>
      <c r="C45" s="109"/>
      <c r="D45" s="109"/>
      <c r="E45" s="109"/>
      <c r="F45" s="109"/>
      <c r="G45" s="109"/>
      <c r="H45" s="115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82"/>
      <c r="T45" s="82"/>
      <c r="U45" s="82"/>
      <c r="V45" s="82"/>
      <c r="W45" s="105"/>
      <c r="X45" s="105"/>
      <c r="Y45" s="105"/>
      <c r="Z45" s="105"/>
      <c r="AA45" s="105"/>
      <c r="AB45" s="105"/>
      <c r="AC45" s="105"/>
      <c r="AD45" s="105"/>
      <c r="AE45" s="105"/>
      <c r="AM45" s="19"/>
      <c r="AN45" s="102"/>
      <c r="AO45" s="102"/>
      <c r="AP45" s="102"/>
      <c r="AQ45" s="102"/>
      <c r="AR45" s="105"/>
      <c r="AV45" s="136"/>
      <c r="AW45" s="136"/>
      <c r="AY45" s="100"/>
    </row>
    <row r="46" spans="2:51" x14ac:dyDescent="0.25">
      <c r="B46" s="84" t="s">
        <v>137</v>
      </c>
      <c r="C46" s="114"/>
      <c r="D46" s="114"/>
      <c r="E46" s="114"/>
      <c r="F46" s="109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3"/>
      <c r="R46" s="82"/>
      <c r="S46" s="82"/>
      <c r="T46" s="82"/>
      <c r="U46" s="105"/>
      <c r="V46" s="105"/>
      <c r="W46" s="105"/>
      <c r="X46" s="105"/>
      <c r="Y46" s="105"/>
      <c r="Z46" s="105"/>
      <c r="AA46" s="105"/>
      <c r="AB46" s="105"/>
      <c r="AC46" s="105"/>
      <c r="AK46" s="19"/>
      <c r="AL46" s="102"/>
      <c r="AM46" s="102"/>
      <c r="AN46" s="102"/>
      <c r="AO46" s="102"/>
      <c r="AP46" s="105"/>
      <c r="AQ46" s="11"/>
      <c r="AR46" s="102"/>
      <c r="AS46" s="102"/>
      <c r="AT46" s="136"/>
      <c r="AU46" s="136"/>
      <c r="AW46" s="100"/>
      <c r="AX46" s="100"/>
      <c r="AY46" s="100"/>
    </row>
    <row r="47" spans="2:51" x14ac:dyDescent="0.25">
      <c r="B47" s="115" t="s">
        <v>217</v>
      </c>
      <c r="C47" s="114"/>
      <c r="D47" s="114"/>
      <c r="E47" s="114"/>
      <c r="F47" s="114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3"/>
      <c r="R47" s="82"/>
      <c r="S47" s="82"/>
      <c r="T47" s="82"/>
      <c r="U47" s="105"/>
      <c r="V47" s="105"/>
      <c r="W47" s="105"/>
      <c r="X47" s="105"/>
      <c r="Y47" s="105"/>
      <c r="Z47" s="105"/>
      <c r="AA47" s="105"/>
      <c r="AB47" s="105"/>
      <c r="AC47" s="105"/>
      <c r="AK47" s="19"/>
      <c r="AL47" s="102"/>
      <c r="AM47" s="102"/>
      <c r="AN47" s="102"/>
      <c r="AO47" s="102"/>
      <c r="AP47" s="105"/>
      <c r="AQ47" s="11"/>
      <c r="AR47" s="102"/>
      <c r="AS47" s="102"/>
      <c r="AT47" s="136"/>
      <c r="AU47" s="136"/>
      <c r="AW47" s="100"/>
      <c r="AX47" s="100"/>
      <c r="AY47" s="100"/>
    </row>
    <row r="48" spans="2:51" x14ac:dyDescent="0.25">
      <c r="B48" s="115" t="s">
        <v>145</v>
      </c>
      <c r="C48" s="109"/>
      <c r="D48" s="114"/>
      <c r="E48" s="114"/>
      <c r="F48" s="114"/>
      <c r="G48" s="109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3"/>
      <c r="S48" s="82"/>
      <c r="T48" s="82"/>
      <c r="U48" s="82"/>
      <c r="V48" s="105"/>
      <c r="W48" s="105"/>
      <c r="X48" s="105"/>
      <c r="Y48" s="105"/>
      <c r="Z48" s="105"/>
      <c r="AA48" s="105"/>
      <c r="AB48" s="105"/>
      <c r="AC48" s="105"/>
      <c r="AD48" s="105"/>
      <c r="AL48" s="19"/>
      <c r="AM48" s="102"/>
      <c r="AN48" s="102"/>
      <c r="AO48" s="102"/>
      <c r="AP48" s="102"/>
      <c r="AQ48" s="105"/>
      <c r="AR48" s="11"/>
      <c r="AS48" s="102"/>
      <c r="AU48" s="136"/>
      <c r="AV48" s="136"/>
      <c r="AX48" s="100"/>
      <c r="AY48" s="100"/>
    </row>
    <row r="49" spans="2:51" x14ac:dyDescent="0.25">
      <c r="B49" s="115" t="s">
        <v>142</v>
      </c>
      <c r="C49" s="114"/>
      <c r="D49" s="114"/>
      <c r="E49" s="114"/>
      <c r="F49" s="114"/>
      <c r="G49" s="114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77"/>
      <c r="S49" s="112"/>
      <c r="T49" s="112"/>
      <c r="U49" s="112"/>
      <c r="V49" s="105"/>
      <c r="W49" s="105"/>
      <c r="X49" s="105"/>
      <c r="Y49" s="105"/>
      <c r="Z49" s="105"/>
      <c r="AA49" s="105"/>
      <c r="AB49" s="105"/>
      <c r="AC49" s="105"/>
      <c r="AD49" s="105"/>
      <c r="AL49" s="106"/>
      <c r="AM49" s="106"/>
      <c r="AN49" s="106"/>
      <c r="AO49" s="106"/>
      <c r="AP49" s="106"/>
      <c r="AQ49" s="106"/>
      <c r="AR49" s="107"/>
      <c r="AS49" s="102"/>
      <c r="AU49" s="104"/>
      <c r="AV49" s="100"/>
      <c r="AW49" s="100"/>
      <c r="AX49" s="100"/>
      <c r="AY49" s="100"/>
    </row>
    <row r="50" spans="2:51" x14ac:dyDescent="0.25">
      <c r="B50" s="115" t="s">
        <v>143</v>
      </c>
      <c r="C50" s="109"/>
      <c r="D50" s="109"/>
      <c r="E50" s="109"/>
      <c r="F50" s="109"/>
      <c r="G50" s="109"/>
      <c r="H50" s="124"/>
      <c r="I50" s="110"/>
      <c r="J50" s="110"/>
      <c r="K50" s="110"/>
      <c r="L50" s="110"/>
      <c r="M50" s="110"/>
      <c r="N50" s="110"/>
      <c r="O50" s="110"/>
      <c r="P50" s="110"/>
      <c r="Q50" s="110"/>
      <c r="R50" s="113"/>
      <c r="S50" s="112"/>
      <c r="T50" s="112"/>
      <c r="U50" s="112"/>
      <c r="V50" s="105"/>
      <c r="W50" s="105"/>
      <c r="X50" s="105"/>
      <c r="Y50" s="105"/>
      <c r="Z50" s="105"/>
      <c r="AA50" s="105"/>
      <c r="AB50" s="105"/>
      <c r="AC50" s="105"/>
      <c r="AD50" s="105"/>
      <c r="AL50" s="106"/>
      <c r="AM50" s="106"/>
      <c r="AN50" s="106"/>
      <c r="AO50" s="106"/>
      <c r="AP50" s="106"/>
      <c r="AQ50" s="106"/>
      <c r="AR50" s="107"/>
      <c r="AS50" s="102"/>
      <c r="AU50" s="104"/>
      <c r="AV50" s="100"/>
      <c r="AW50" s="100"/>
      <c r="AX50" s="100"/>
      <c r="AY50" s="100"/>
    </row>
    <row r="51" spans="2:51" x14ac:dyDescent="0.25">
      <c r="B51" s="84" t="s">
        <v>214</v>
      </c>
      <c r="C51" s="109"/>
      <c r="D51" s="109"/>
      <c r="E51" s="109"/>
      <c r="F51" s="109"/>
      <c r="G51" s="109"/>
      <c r="H51" s="124"/>
      <c r="I51" s="110"/>
      <c r="J51" s="110"/>
      <c r="K51" s="110"/>
      <c r="L51" s="110"/>
      <c r="M51" s="110"/>
      <c r="N51" s="110"/>
      <c r="O51" s="110"/>
      <c r="P51" s="110"/>
      <c r="Q51" s="110"/>
      <c r="R51" s="113"/>
      <c r="S51" s="113"/>
      <c r="T51" s="112"/>
      <c r="U51" s="112"/>
      <c r="V51" s="105"/>
      <c r="W51" s="105"/>
      <c r="X51" s="105"/>
      <c r="Y51" s="105"/>
      <c r="Z51" s="105"/>
      <c r="AA51" s="105"/>
      <c r="AB51" s="105"/>
      <c r="AC51" s="105"/>
      <c r="AD51" s="105"/>
      <c r="AL51" s="106"/>
      <c r="AM51" s="106"/>
      <c r="AN51" s="106"/>
      <c r="AO51" s="106"/>
      <c r="AP51" s="106"/>
      <c r="AQ51" s="106"/>
      <c r="AR51" s="107"/>
      <c r="AS51" s="102"/>
      <c r="AU51" s="104"/>
      <c r="AV51" s="100"/>
      <c r="AW51" s="100"/>
      <c r="AX51" s="100"/>
      <c r="AY51" s="100"/>
    </row>
    <row r="52" spans="2:51" x14ac:dyDescent="0.25">
      <c r="B52" s="115" t="s">
        <v>218</v>
      </c>
      <c r="C52" s="109"/>
      <c r="D52" s="109"/>
      <c r="E52" s="109"/>
      <c r="F52" s="109"/>
      <c r="G52" s="109"/>
      <c r="H52" s="124"/>
      <c r="I52" s="110"/>
      <c r="J52" s="110"/>
      <c r="K52" s="110"/>
      <c r="L52" s="110"/>
      <c r="M52" s="110"/>
      <c r="N52" s="110"/>
      <c r="O52" s="110"/>
      <c r="P52" s="110"/>
      <c r="Q52" s="110"/>
      <c r="R52" s="113"/>
      <c r="S52" s="113"/>
      <c r="T52" s="112"/>
      <c r="U52" s="112"/>
      <c r="V52" s="105"/>
      <c r="W52" s="105"/>
      <c r="X52" s="105"/>
      <c r="Y52" s="105"/>
      <c r="Z52" s="105"/>
      <c r="AA52" s="105"/>
      <c r="AB52" s="105"/>
      <c r="AC52" s="105"/>
      <c r="AD52" s="105"/>
      <c r="AL52" s="106"/>
      <c r="AM52" s="106"/>
      <c r="AN52" s="106"/>
      <c r="AO52" s="106"/>
      <c r="AP52" s="106"/>
      <c r="AQ52" s="106"/>
      <c r="AR52" s="107"/>
      <c r="AS52" s="102"/>
      <c r="AU52" s="104"/>
      <c r="AV52" s="100"/>
      <c r="AW52" s="100"/>
      <c r="AX52" s="100"/>
      <c r="AY52" s="100"/>
    </row>
    <row r="53" spans="2:51" x14ac:dyDescent="0.25">
      <c r="B53" s="111" t="s">
        <v>148</v>
      </c>
      <c r="C53" s="109"/>
      <c r="D53" s="109"/>
      <c r="E53" s="109"/>
      <c r="F53" s="109"/>
      <c r="G53" s="109"/>
      <c r="H53" s="124"/>
      <c r="I53" s="110"/>
      <c r="J53" s="110"/>
      <c r="K53" s="110"/>
      <c r="L53" s="110"/>
      <c r="M53" s="110"/>
      <c r="N53" s="110"/>
      <c r="O53" s="110"/>
      <c r="P53" s="110"/>
      <c r="Q53" s="110"/>
      <c r="R53" s="113"/>
      <c r="S53" s="113"/>
      <c r="T53" s="112"/>
      <c r="U53" s="112"/>
      <c r="V53" s="105"/>
      <c r="W53" s="105"/>
      <c r="X53" s="105"/>
      <c r="Y53" s="105"/>
      <c r="Z53" s="105"/>
      <c r="AA53" s="105"/>
      <c r="AB53" s="105"/>
      <c r="AC53" s="105"/>
      <c r="AD53" s="105"/>
      <c r="AL53" s="106"/>
      <c r="AM53" s="106"/>
      <c r="AN53" s="106"/>
      <c r="AO53" s="106"/>
      <c r="AP53" s="106"/>
      <c r="AQ53" s="106"/>
      <c r="AR53" s="107"/>
      <c r="AS53" s="102"/>
      <c r="AU53" s="104"/>
      <c r="AV53" s="100"/>
      <c r="AW53" s="100"/>
      <c r="AX53" s="100"/>
      <c r="AY53" s="100"/>
    </row>
    <row r="54" spans="2:51" x14ac:dyDescent="0.25">
      <c r="B54" s="84" t="s">
        <v>219</v>
      </c>
      <c r="C54" s="109"/>
      <c r="D54" s="109"/>
      <c r="E54" s="109"/>
      <c r="F54" s="109"/>
      <c r="G54" s="109"/>
      <c r="H54" s="124"/>
      <c r="I54" s="110"/>
      <c r="J54" s="110"/>
      <c r="K54" s="110"/>
      <c r="L54" s="110"/>
      <c r="M54" s="110"/>
      <c r="N54" s="110"/>
      <c r="O54" s="110"/>
      <c r="P54" s="110"/>
      <c r="Q54" s="110"/>
      <c r="R54" s="113"/>
      <c r="S54" s="113"/>
      <c r="T54" s="112"/>
      <c r="U54" s="112"/>
      <c r="V54" s="105"/>
      <c r="W54" s="105"/>
      <c r="X54" s="105"/>
      <c r="Y54" s="105"/>
      <c r="Z54" s="105"/>
      <c r="AA54" s="105"/>
      <c r="AB54" s="105"/>
      <c r="AC54" s="105"/>
      <c r="AD54" s="105"/>
      <c r="AL54" s="106"/>
      <c r="AM54" s="106"/>
      <c r="AN54" s="106"/>
      <c r="AO54" s="106"/>
      <c r="AP54" s="106"/>
      <c r="AQ54" s="106"/>
      <c r="AR54" s="107"/>
      <c r="AS54" s="102"/>
      <c r="AU54" s="104"/>
      <c r="AV54" s="100"/>
      <c r="AW54" s="100"/>
      <c r="AX54" s="100"/>
      <c r="AY54" s="100"/>
    </row>
    <row r="55" spans="2:51" x14ac:dyDescent="0.25">
      <c r="B55" s="84"/>
      <c r="C55" s="109"/>
      <c r="D55" s="109"/>
      <c r="E55" s="109"/>
      <c r="F55" s="109"/>
      <c r="G55" s="109"/>
      <c r="H55" s="124"/>
      <c r="I55" s="110"/>
      <c r="J55" s="110"/>
      <c r="K55" s="110"/>
      <c r="L55" s="110"/>
      <c r="M55" s="110"/>
      <c r="N55" s="110"/>
      <c r="O55" s="110"/>
      <c r="P55" s="110"/>
      <c r="Q55" s="110"/>
      <c r="R55" s="113"/>
      <c r="S55" s="113"/>
      <c r="T55" s="112"/>
      <c r="U55" s="112"/>
      <c r="V55" s="105"/>
      <c r="W55" s="105"/>
      <c r="X55" s="105"/>
      <c r="Y55" s="105"/>
      <c r="Z55" s="105"/>
      <c r="AA55" s="105"/>
      <c r="AB55" s="105"/>
      <c r="AC55" s="105"/>
      <c r="AD55" s="105"/>
      <c r="AL55" s="106"/>
      <c r="AM55" s="106"/>
      <c r="AN55" s="106"/>
      <c r="AO55" s="106"/>
      <c r="AP55" s="106"/>
      <c r="AQ55" s="106"/>
      <c r="AR55" s="107"/>
      <c r="AS55" s="102"/>
      <c r="AU55" s="104"/>
      <c r="AV55" s="100"/>
      <c r="AW55" s="100"/>
      <c r="AX55" s="100"/>
      <c r="AY55" s="100"/>
    </row>
    <row r="56" spans="2:51" x14ac:dyDescent="0.25">
      <c r="B56" s="84"/>
      <c r="C56" s="114"/>
      <c r="D56" s="114"/>
      <c r="E56" s="114"/>
      <c r="F56" s="114"/>
      <c r="G56" s="114"/>
      <c r="H56" s="147"/>
      <c r="I56" s="148"/>
      <c r="J56" s="148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C57" s="147"/>
      <c r="D57" s="147"/>
      <c r="E57" s="146"/>
      <c r="F57" s="146"/>
      <c r="G57" s="146"/>
      <c r="H57" s="147"/>
      <c r="I57" s="148"/>
      <c r="J57" s="148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84"/>
      <c r="C58" s="147"/>
      <c r="D58" s="147"/>
      <c r="E58" s="146"/>
      <c r="F58" s="146"/>
      <c r="G58" s="146"/>
      <c r="H58" s="147"/>
      <c r="I58" s="148"/>
      <c r="J58" s="148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84"/>
      <c r="C59" s="147"/>
      <c r="D59" s="147"/>
      <c r="E59" s="146"/>
      <c r="F59" s="146"/>
      <c r="G59" s="146"/>
      <c r="H59" s="147"/>
      <c r="I59" s="148"/>
      <c r="J59" s="148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84"/>
      <c r="C60" s="147"/>
      <c r="D60" s="147"/>
      <c r="E60" s="146"/>
      <c r="F60" s="146"/>
      <c r="G60" s="146"/>
      <c r="H60" s="147"/>
      <c r="I60" s="148"/>
      <c r="J60" s="148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84"/>
      <c r="C61" s="147"/>
      <c r="D61" s="147"/>
      <c r="E61" s="146"/>
      <c r="F61" s="146"/>
      <c r="G61" s="146"/>
      <c r="H61" s="147"/>
      <c r="I61" s="148"/>
      <c r="J61" s="148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88"/>
      <c r="C62" s="147"/>
      <c r="D62" s="147"/>
      <c r="E62" s="146"/>
      <c r="F62" s="146"/>
      <c r="G62" s="146"/>
      <c r="H62" s="147"/>
      <c r="I62" s="148"/>
      <c r="J62" s="148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108"/>
      <c r="C63" s="109"/>
      <c r="D63" s="109"/>
      <c r="E63" s="109"/>
      <c r="F63" s="109"/>
      <c r="G63" s="109"/>
      <c r="H63" s="109"/>
      <c r="I63" s="124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88"/>
      <c r="C64" s="109"/>
      <c r="D64" s="109"/>
      <c r="E64" s="109"/>
      <c r="F64" s="109"/>
      <c r="G64" s="109"/>
      <c r="H64" s="109"/>
      <c r="I64" s="124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88"/>
      <c r="C65" s="109"/>
      <c r="D65" s="109"/>
      <c r="E65" s="114"/>
      <c r="F65" s="114"/>
      <c r="G65" s="114"/>
      <c r="H65" s="109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8"/>
      <c r="C66" s="109"/>
      <c r="D66" s="109"/>
      <c r="E66" s="114"/>
      <c r="F66" s="114"/>
      <c r="G66" s="114"/>
      <c r="H66" s="109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84"/>
      <c r="C67" s="109"/>
      <c r="D67" s="109"/>
      <c r="E67" s="114"/>
      <c r="F67" s="114"/>
      <c r="G67" s="114"/>
      <c r="H67" s="109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8"/>
      <c r="C68" s="109"/>
      <c r="D68" s="109"/>
      <c r="E68" s="114"/>
      <c r="F68" s="114"/>
      <c r="G68" s="114"/>
      <c r="H68" s="109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3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88"/>
      <c r="C69" s="109"/>
      <c r="D69" s="109"/>
      <c r="E69" s="114"/>
      <c r="F69" s="114"/>
      <c r="G69" s="114"/>
      <c r="H69" s="109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3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115"/>
      <c r="C70" s="111"/>
      <c r="D70" s="109"/>
      <c r="E70" s="87"/>
      <c r="F70" s="109"/>
      <c r="G70" s="109"/>
      <c r="H70" s="109"/>
      <c r="I70" s="109"/>
      <c r="J70" s="110"/>
      <c r="K70" s="110"/>
      <c r="L70" s="110"/>
      <c r="M70" s="110"/>
      <c r="N70" s="110"/>
      <c r="O70" s="110"/>
      <c r="P70" s="110"/>
      <c r="Q70" s="110"/>
      <c r="R70" s="110"/>
      <c r="S70" s="113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4"/>
      <c r="C71" s="109"/>
      <c r="D71" s="109"/>
      <c r="E71" s="109"/>
      <c r="F71" s="109"/>
      <c r="G71" s="109"/>
      <c r="H71" s="109"/>
      <c r="I71" s="124"/>
      <c r="J71" s="110"/>
      <c r="K71" s="110"/>
      <c r="L71" s="110"/>
      <c r="M71" s="110"/>
      <c r="N71" s="110"/>
      <c r="O71" s="110"/>
      <c r="P71" s="110"/>
      <c r="Q71" s="110"/>
      <c r="R71" s="110"/>
      <c r="S71" s="113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09"/>
      <c r="D72" s="109"/>
      <c r="E72" s="109"/>
      <c r="F72" s="109"/>
      <c r="G72" s="109"/>
      <c r="H72" s="109"/>
      <c r="I72" s="124"/>
      <c r="J72" s="110"/>
      <c r="K72" s="110"/>
      <c r="L72" s="110"/>
      <c r="M72" s="110"/>
      <c r="N72" s="110"/>
      <c r="O72" s="110"/>
      <c r="P72" s="110"/>
      <c r="Q72" s="110"/>
      <c r="R72" s="110"/>
      <c r="S72" s="113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11"/>
      <c r="D73" s="109"/>
      <c r="E73" s="109"/>
      <c r="F73" s="109"/>
      <c r="G73" s="109"/>
      <c r="H73" s="109"/>
      <c r="I73" s="109"/>
      <c r="J73" s="110"/>
      <c r="K73" s="110"/>
      <c r="L73" s="110"/>
      <c r="M73" s="110"/>
      <c r="N73" s="110"/>
      <c r="O73" s="110"/>
      <c r="P73" s="110"/>
      <c r="Q73" s="110"/>
      <c r="R73" s="110"/>
      <c r="S73" s="113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11"/>
      <c r="D74" s="109"/>
      <c r="E74" s="87"/>
      <c r="F74" s="109"/>
      <c r="G74" s="109"/>
      <c r="H74" s="109"/>
      <c r="I74" s="109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09"/>
      <c r="D75" s="109"/>
      <c r="E75" s="109"/>
      <c r="F75" s="109"/>
      <c r="G75" s="87"/>
      <c r="H75" s="87"/>
      <c r="I75" s="124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2"/>
      <c r="U75" s="112"/>
      <c r="V75" s="112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09"/>
      <c r="D76" s="109"/>
      <c r="E76" s="109"/>
      <c r="F76" s="109"/>
      <c r="G76" s="87"/>
      <c r="H76" s="87"/>
      <c r="I76" s="116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2"/>
      <c r="U76" s="112"/>
      <c r="V76" s="112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15"/>
      <c r="D77" s="109"/>
      <c r="E77" s="87"/>
      <c r="F77" s="109"/>
      <c r="G77" s="109"/>
      <c r="H77" s="109"/>
      <c r="I77" s="109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2"/>
      <c r="U77" s="112"/>
      <c r="V77" s="112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11"/>
      <c r="D78" s="109"/>
      <c r="E78" s="109"/>
      <c r="F78" s="109"/>
      <c r="G78" s="109"/>
      <c r="H78" s="109"/>
      <c r="I78" s="109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2"/>
      <c r="U78" s="112"/>
      <c r="V78" s="112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11"/>
      <c r="D79" s="109"/>
      <c r="E79" s="87"/>
      <c r="F79" s="109"/>
      <c r="G79" s="109"/>
      <c r="H79" s="109"/>
      <c r="I79" s="109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2"/>
      <c r="U79" s="112"/>
      <c r="V79" s="112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09"/>
      <c r="D80" s="109"/>
      <c r="E80" s="109"/>
      <c r="F80" s="109"/>
      <c r="G80" s="87"/>
      <c r="H80" s="87"/>
      <c r="I80" s="124"/>
      <c r="J80" s="110"/>
      <c r="K80" s="110"/>
      <c r="L80" s="110"/>
      <c r="M80" s="110"/>
      <c r="N80" s="110"/>
      <c r="O80" s="110"/>
      <c r="P80" s="110"/>
      <c r="Q80" s="110"/>
      <c r="R80" s="110"/>
      <c r="S80" s="113"/>
      <c r="T80" s="112"/>
      <c r="U80" s="112"/>
      <c r="V80" s="112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2:51" x14ac:dyDescent="0.25">
      <c r="B81" s="88"/>
      <c r="C81" s="109"/>
      <c r="D81" s="109"/>
      <c r="E81" s="109"/>
      <c r="F81" s="109"/>
      <c r="G81" s="87"/>
      <c r="H81" s="87"/>
      <c r="I81" s="116"/>
      <c r="J81" s="110"/>
      <c r="K81" s="110"/>
      <c r="L81" s="110"/>
      <c r="M81" s="110"/>
      <c r="N81" s="110"/>
      <c r="O81" s="110"/>
      <c r="P81" s="110"/>
      <c r="Q81" s="110"/>
      <c r="R81" s="110"/>
      <c r="S81" s="113"/>
      <c r="T81" s="113"/>
      <c r="U81" s="113"/>
      <c r="V81" s="113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2:51" x14ac:dyDescent="0.25">
      <c r="B82" s="88"/>
      <c r="C82" s="115"/>
      <c r="D82" s="109"/>
      <c r="E82" s="87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113"/>
      <c r="V82" s="113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2:51" x14ac:dyDescent="0.25">
      <c r="B83" s="88"/>
      <c r="C83" s="115"/>
      <c r="D83" s="109"/>
      <c r="E83" s="87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2:51" x14ac:dyDescent="0.25">
      <c r="B84" s="88"/>
      <c r="C84" s="115"/>
      <c r="D84" s="109"/>
      <c r="E84" s="87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10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2:51" x14ac:dyDescent="0.25">
      <c r="B85" s="88"/>
      <c r="C85" s="111"/>
      <c r="D85" s="109"/>
      <c r="E85" s="87"/>
      <c r="F85" s="109"/>
      <c r="G85" s="109"/>
      <c r="H85" s="109"/>
      <c r="I85" s="109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3"/>
      <c r="U85" s="77"/>
      <c r="V85" s="77"/>
      <c r="W85" s="105"/>
      <c r="X85" s="105"/>
      <c r="Y85" s="105"/>
      <c r="Z85" s="105"/>
      <c r="AA85" s="105"/>
      <c r="AB85" s="105"/>
      <c r="AC85" s="105"/>
      <c r="AD85" s="105"/>
      <c r="AE85" s="105"/>
      <c r="AM85" s="106"/>
      <c r="AN85" s="106"/>
      <c r="AO85" s="106"/>
      <c r="AP85" s="106"/>
      <c r="AQ85" s="106"/>
      <c r="AR85" s="106"/>
      <c r="AS85" s="107"/>
      <c r="AV85" s="104"/>
      <c r="AW85" s="100"/>
      <c r="AX85" s="100"/>
      <c r="AY85" s="100"/>
    </row>
    <row r="86" spans="2:51" x14ac:dyDescent="0.25">
      <c r="B86" s="88"/>
      <c r="C86" s="111"/>
      <c r="D86" s="109"/>
      <c r="E86" s="109"/>
      <c r="F86" s="109"/>
      <c r="G86" s="109"/>
      <c r="H86" s="109"/>
      <c r="I86" s="109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3"/>
      <c r="U86" s="77"/>
      <c r="V86" s="77"/>
      <c r="W86" s="105"/>
      <c r="X86" s="105"/>
      <c r="Y86" s="105"/>
      <c r="Z86" s="105"/>
      <c r="AA86" s="105"/>
      <c r="AB86" s="105"/>
      <c r="AC86" s="105"/>
      <c r="AD86" s="105"/>
      <c r="AE86" s="105"/>
      <c r="AM86" s="106"/>
      <c r="AN86" s="106"/>
      <c r="AO86" s="106"/>
      <c r="AP86" s="106"/>
      <c r="AQ86" s="106"/>
      <c r="AR86" s="106"/>
      <c r="AS86" s="107"/>
      <c r="AV86" s="104"/>
      <c r="AW86" s="100"/>
      <c r="AX86" s="100"/>
      <c r="AY86" s="100"/>
    </row>
    <row r="87" spans="2:51" x14ac:dyDescent="0.25">
      <c r="B87" s="88"/>
      <c r="C87" s="111"/>
      <c r="D87" s="109"/>
      <c r="E87" s="109"/>
      <c r="F87" s="109"/>
      <c r="G87" s="109"/>
      <c r="H87" s="109"/>
      <c r="I87" s="109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3"/>
      <c r="U87" s="77"/>
      <c r="V87" s="77"/>
      <c r="W87" s="105"/>
      <c r="X87" s="105"/>
      <c r="Y87" s="105"/>
      <c r="Z87" s="105"/>
      <c r="AA87" s="105"/>
      <c r="AB87" s="105"/>
      <c r="AC87" s="105"/>
      <c r="AD87" s="105"/>
      <c r="AE87" s="105"/>
      <c r="AM87" s="106"/>
      <c r="AN87" s="106"/>
      <c r="AO87" s="106"/>
      <c r="AP87" s="106"/>
      <c r="AQ87" s="106"/>
      <c r="AR87" s="106"/>
      <c r="AS87" s="107"/>
      <c r="AV87" s="104"/>
      <c r="AW87" s="100"/>
      <c r="AX87" s="100"/>
      <c r="AY87" s="100"/>
    </row>
    <row r="88" spans="2:51" x14ac:dyDescent="0.25">
      <c r="B88" s="88"/>
      <c r="C88" s="111"/>
      <c r="D88" s="109"/>
      <c r="E88" s="87"/>
      <c r="F88" s="109"/>
      <c r="G88" s="109"/>
      <c r="H88" s="109"/>
      <c r="I88" s="109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3"/>
      <c r="U88" s="77"/>
      <c r="V88" s="77"/>
      <c r="W88" s="105"/>
      <c r="X88" s="105"/>
      <c r="Y88" s="105"/>
      <c r="Z88" s="10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2:51" x14ac:dyDescent="0.25">
      <c r="B89" s="125"/>
      <c r="C89" s="111"/>
      <c r="D89" s="109"/>
      <c r="E89" s="109"/>
      <c r="F89" s="109"/>
      <c r="G89" s="109"/>
      <c r="H89" s="109"/>
      <c r="I89" s="109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3"/>
      <c r="U89" s="77"/>
      <c r="V89" s="77"/>
      <c r="W89" s="105"/>
      <c r="X89" s="105"/>
      <c r="Y89" s="105"/>
      <c r="Z89" s="105"/>
      <c r="AA89" s="105"/>
      <c r="AB89" s="105"/>
      <c r="AC89" s="105"/>
      <c r="AD89" s="105"/>
      <c r="AE89" s="105"/>
      <c r="AM89" s="106"/>
      <c r="AN89" s="106"/>
      <c r="AO89" s="106"/>
      <c r="AP89" s="106"/>
      <c r="AQ89" s="106"/>
      <c r="AR89" s="106"/>
      <c r="AS89" s="107"/>
      <c r="AV89" s="104"/>
      <c r="AW89" s="100"/>
      <c r="AX89" s="100"/>
      <c r="AY89" s="100"/>
    </row>
    <row r="90" spans="2:51" x14ac:dyDescent="0.25">
      <c r="B90" s="125"/>
      <c r="C90" s="108"/>
      <c r="D90" s="109"/>
      <c r="E90" s="109"/>
      <c r="F90" s="109"/>
      <c r="G90" s="109"/>
      <c r="H90" s="109"/>
      <c r="I90" s="109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3"/>
      <c r="U90" s="77"/>
      <c r="V90" s="77"/>
      <c r="W90" s="105"/>
      <c r="X90" s="105"/>
      <c r="Y90" s="105"/>
      <c r="Z90" s="85"/>
      <c r="AA90" s="105"/>
      <c r="AB90" s="105"/>
      <c r="AC90" s="105"/>
      <c r="AD90" s="105"/>
      <c r="AE90" s="105"/>
      <c r="AM90" s="106"/>
      <c r="AN90" s="106"/>
      <c r="AO90" s="106"/>
      <c r="AP90" s="106"/>
      <c r="AQ90" s="106"/>
      <c r="AR90" s="106"/>
      <c r="AS90" s="107"/>
      <c r="AV90" s="104"/>
      <c r="AW90" s="100"/>
      <c r="AX90" s="100"/>
      <c r="AY90" s="100"/>
    </row>
    <row r="91" spans="2:51" x14ac:dyDescent="0.25">
      <c r="B91" s="128"/>
      <c r="C91" s="108"/>
      <c r="D91" s="87"/>
      <c r="E91" s="109"/>
      <c r="F91" s="109"/>
      <c r="G91" s="109"/>
      <c r="H91" s="109"/>
      <c r="I91" s="87"/>
      <c r="J91" s="110"/>
      <c r="K91" s="110"/>
      <c r="L91" s="110"/>
      <c r="M91" s="110"/>
      <c r="N91" s="110"/>
      <c r="O91" s="110"/>
      <c r="P91" s="110"/>
      <c r="Q91" s="110"/>
      <c r="R91" s="110"/>
      <c r="S91" s="85"/>
      <c r="T91" s="85"/>
      <c r="U91" s="85"/>
      <c r="V91" s="85"/>
      <c r="W91" s="85"/>
      <c r="X91" s="85"/>
      <c r="Y91" s="85"/>
      <c r="Z91" s="78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104"/>
      <c r="AW91" s="100"/>
      <c r="AX91" s="100"/>
      <c r="AY91" s="100"/>
    </row>
    <row r="92" spans="2:51" x14ac:dyDescent="0.25">
      <c r="B92" s="128"/>
      <c r="C92" s="115"/>
      <c r="D92" s="87"/>
      <c r="E92" s="109"/>
      <c r="F92" s="109"/>
      <c r="G92" s="109"/>
      <c r="H92" s="109"/>
      <c r="I92" s="87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78"/>
      <c r="X92" s="78"/>
      <c r="Y92" s="78"/>
      <c r="Z92" s="105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104"/>
      <c r="AW92" s="100"/>
      <c r="AX92" s="100"/>
      <c r="AY92" s="100"/>
    </row>
    <row r="93" spans="2:51" x14ac:dyDescent="0.25">
      <c r="B93" s="128"/>
      <c r="C93" s="115"/>
      <c r="D93" s="109"/>
      <c r="E93" s="87"/>
      <c r="F93" s="109"/>
      <c r="G93" s="109"/>
      <c r="H93" s="109"/>
      <c r="I93" s="109"/>
      <c r="J93" s="85"/>
      <c r="K93" s="85"/>
      <c r="L93" s="85"/>
      <c r="M93" s="85"/>
      <c r="N93" s="85"/>
      <c r="O93" s="85"/>
      <c r="P93" s="85"/>
      <c r="Q93" s="85"/>
      <c r="R93" s="85"/>
      <c r="S93" s="110"/>
      <c r="T93" s="113"/>
      <c r="U93" s="77"/>
      <c r="V93" s="77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V93" s="104"/>
      <c r="AW93" s="100"/>
      <c r="AX93" s="100"/>
      <c r="AY93" s="100"/>
    </row>
    <row r="94" spans="2:51" x14ac:dyDescent="0.25">
      <c r="B94" s="128"/>
      <c r="C94" s="111"/>
      <c r="D94" s="109"/>
      <c r="E94" s="87"/>
      <c r="F94" s="87"/>
      <c r="G94" s="109"/>
      <c r="H94" s="109"/>
      <c r="I94" s="109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3"/>
      <c r="U94" s="77"/>
      <c r="V94" s="77"/>
      <c r="W94" s="105"/>
      <c r="X94" s="105"/>
      <c r="Y94" s="105"/>
      <c r="Z94" s="105"/>
      <c r="AA94" s="105"/>
      <c r="AB94" s="105"/>
      <c r="AC94" s="105"/>
      <c r="AD94" s="105"/>
      <c r="AE94" s="105"/>
      <c r="AM94" s="106"/>
      <c r="AN94" s="106"/>
      <c r="AO94" s="106"/>
      <c r="AP94" s="106"/>
      <c r="AQ94" s="106"/>
      <c r="AR94" s="106"/>
      <c r="AS94" s="107"/>
      <c r="AV94" s="104"/>
      <c r="AW94" s="100"/>
      <c r="AX94" s="100"/>
      <c r="AY94" s="100"/>
    </row>
    <row r="95" spans="2:51" x14ac:dyDescent="0.25">
      <c r="B95" s="78"/>
      <c r="C95" s="111"/>
      <c r="D95" s="109"/>
      <c r="E95" s="109"/>
      <c r="F95" s="87"/>
      <c r="G95" s="87"/>
      <c r="H95" s="87"/>
      <c r="I95" s="109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3"/>
      <c r="U95" s="77"/>
      <c r="V95" s="77"/>
      <c r="W95" s="105"/>
      <c r="X95" s="105"/>
      <c r="Y95" s="105"/>
      <c r="Z95" s="105"/>
      <c r="AA95" s="105"/>
      <c r="AB95" s="105"/>
      <c r="AC95" s="105"/>
      <c r="AD95" s="105"/>
      <c r="AE95" s="105"/>
      <c r="AM95" s="106"/>
      <c r="AN95" s="106"/>
      <c r="AO95" s="106"/>
      <c r="AP95" s="106"/>
      <c r="AQ95" s="106"/>
      <c r="AR95" s="106"/>
      <c r="AS95" s="107"/>
      <c r="AV95" s="104"/>
      <c r="AW95" s="100"/>
      <c r="AX95" s="100"/>
      <c r="AY95" s="130"/>
    </row>
    <row r="96" spans="2:51" x14ac:dyDescent="0.25">
      <c r="B96" s="78"/>
      <c r="C96" s="85"/>
      <c r="D96" s="109"/>
      <c r="E96" s="109"/>
      <c r="F96" s="109"/>
      <c r="G96" s="87"/>
      <c r="H96" s="87"/>
      <c r="I96" s="109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3"/>
      <c r="U96" s="77"/>
      <c r="V96" s="77"/>
      <c r="W96" s="105"/>
      <c r="X96" s="105"/>
      <c r="Y96" s="105"/>
      <c r="Z96" s="105"/>
      <c r="AA96" s="105"/>
      <c r="AB96" s="105"/>
      <c r="AC96" s="105"/>
      <c r="AD96" s="105"/>
      <c r="AE96" s="105"/>
      <c r="AM96" s="106"/>
      <c r="AN96" s="106"/>
      <c r="AO96" s="106"/>
      <c r="AP96" s="106"/>
      <c r="AQ96" s="106"/>
      <c r="AR96" s="106"/>
      <c r="AS96" s="107"/>
      <c r="AV96" s="104"/>
      <c r="AW96" s="100"/>
      <c r="AX96" s="100"/>
      <c r="AY96" s="100"/>
    </row>
    <row r="97" spans="1:51" x14ac:dyDescent="0.25">
      <c r="B97" s="128"/>
      <c r="C97" s="115"/>
      <c r="D97" s="85"/>
      <c r="E97" s="109"/>
      <c r="F97" s="109"/>
      <c r="G97" s="109"/>
      <c r="H97" s="109"/>
      <c r="I97" s="85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3"/>
      <c r="U97" s="77"/>
      <c r="V97" s="77"/>
      <c r="W97" s="105"/>
      <c r="X97" s="105"/>
      <c r="Y97" s="105"/>
      <c r="Z97" s="105"/>
      <c r="AA97" s="105"/>
      <c r="AB97" s="105"/>
      <c r="AC97" s="105"/>
      <c r="AD97" s="105"/>
      <c r="AE97" s="105"/>
      <c r="AM97" s="106"/>
      <c r="AN97" s="106"/>
      <c r="AO97" s="106"/>
      <c r="AP97" s="106"/>
      <c r="AQ97" s="106"/>
      <c r="AR97" s="106"/>
      <c r="AS97" s="107"/>
      <c r="AV97" s="104"/>
      <c r="AW97" s="100"/>
      <c r="AX97" s="100"/>
      <c r="AY97" s="100"/>
    </row>
    <row r="98" spans="1:51" x14ac:dyDescent="0.25">
      <c r="C98" s="131"/>
      <c r="D98" s="78"/>
      <c r="E98" s="126"/>
      <c r="F98" s="126"/>
      <c r="G98" s="126"/>
      <c r="H98" s="126"/>
      <c r="I98" s="78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32"/>
      <c r="U98" s="133"/>
      <c r="V98" s="133"/>
      <c r="W98" s="105"/>
      <c r="X98" s="105"/>
      <c r="Y98" s="105"/>
      <c r="Z98" s="105"/>
      <c r="AA98" s="105"/>
      <c r="AB98" s="105"/>
      <c r="AC98" s="105"/>
      <c r="AD98" s="105"/>
      <c r="AE98" s="105"/>
      <c r="AM98" s="106"/>
      <c r="AN98" s="106"/>
      <c r="AO98" s="106"/>
      <c r="AP98" s="106"/>
      <c r="AQ98" s="106"/>
      <c r="AR98" s="106"/>
      <c r="AS98" s="107"/>
      <c r="AU98" s="100"/>
      <c r="AV98" s="104"/>
      <c r="AW98" s="100"/>
      <c r="AX98" s="100"/>
      <c r="AY98" s="100"/>
    </row>
    <row r="99" spans="1:51" s="130" customFormat="1" x14ac:dyDescent="0.25">
      <c r="B99" s="100"/>
      <c r="C99" s="134"/>
      <c r="D99" s="126"/>
      <c r="E99" s="78"/>
      <c r="F99" s="126"/>
      <c r="G99" s="126"/>
      <c r="H99" s="126"/>
      <c r="I99" s="126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32"/>
      <c r="U99" s="133"/>
      <c r="V99" s="133"/>
      <c r="W99" s="105"/>
      <c r="X99" s="105"/>
      <c r="Y99" s="105"/>
      <c r="Z99" s="105"/>
      <c r="AA99" s="105"/>
      <c r="AB99" s="105"/>
      <c r="AC99" s="105"/>
      <c r="AD99" s="105"/>
      <c r="AE99" s="105"/>
      <c r="AM99" s="106"/>
      <c r="AN99" s="106"/>
      <c r="AO99" s="106"/>
      <c r="AP99" s="106"/>
      <c r="AQ99" s="106"/>
      <c r="AR99" s="106"/>
      <c r="AS99" s="107"/>
      <c r="AT99" s="19"/>
      <c r="AV99" s="104"/>
      <c r="AY99" s="100"/>
    </row>
    <row r="100" spans="1:51" x14ac:dyDescent="0.25">
      <c r="A100" s="105"/>
      <c r="C100" s="129"/>
      <c r="D100" s="126"/>
      <c r="E100" s="78"/>
      <c r="F100" s="78"/>
      <c r="G100" s="126"/>
      <c r="H100" s="126"/>
      <c r="I100" s="106"/>
      <c r="J100" s="106"/>
      <c r="K100" s="106"/>
      <c r="L100" s="106"/>
      <c r="M100" s="106"/>
      <c r="N100" s="106"/>
      <c r="O100" s="107"/>
      <c r="P100" s="102"/>
      <c r="R100" s="104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C101" s="130"/>
      <c r="D101" s="130"/>
      <c r="E101" s="130"/>
      <c r="F101" s="130"/>
      <c r="G101" s="78"/>
      <c r="H101" s="78"/>
      <c r="I101" s="106"/>
      <c r="J101" s="106"/>
      <c r="K101" s="106"/>
      <c r="L101" s="106"/>
      <c r="M101" s="106"/>
      <c r="N101" s="106"/>
      <c r="O101" s="107"/>
      <c r="P101" s="102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A102" s="105"/>
      <c r="C102" s="130"/>
      <c r="D102" s="130"/>
      <c r="E102" s="130"/>
      <c r="F102" s="130"/>
      <c r="G102" s="78"/>
      <c r="H102" s="78"/>
      <c r="I102" s="106"/>
      <c r="J102" s="106"/>
      <c r="K102" s="106"/>
      <c r="L102" s="106"/>
      <c r="M102" s="106"/>
      <c r="N102" s="106"/>
      <c r="O102" s="107"/>
      <c r="P102" s="102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A103" s="105"/>
      <c r="C103" s="130"/>
      <c r="D103" s="130"/>
      <c r="E103" s="130"/>
      <c r="F103" s="130"/>
      <c r="G103" s="130"/>
      <c r="H103" s="130"/>
      <c r="I103" s="106"/>
      <c r="J103" s="106"/>
      <c r="K103" s="106"/>
      <c r="L103" s="106"/>
      <c r="M103" s="106"/>
      <c r="N103" s="106"/>
      <c r="O103" s="107"/>
      <c r="P103" s="102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A104" s="105"/>
      <c r="C104" s="130"/>
      <c r="D104" s="130"/>
      <c r="E104" s="130"/>
      <c r="F104" s="130"/>
      <c r="G104" s="130"/>
      <c r="H104" s="130"/>
      <c r="I104" s="106"/>
      <c r="J104" s="106"/>
      <c r="K104" s="106"/>
      <c r="L104" s="106"/>
      <c r="M104" s="106"/>
      <c r="N104" s="106"/>
      <c r="O104" s="107"/>
      <c r="P104" s="102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A105" s="105"/>
      <c r="C105" s="130"/>
      <c r="D105" s="130"/>
      <c r="E105" s="130"/>
      <c r="F105" s="130"/>
      <c r="G105" s="130"/>
      <c r="H105" s="130"/>
      <c r="I105" s="106"/>
      <c r="J105" s="106"/>
      <c r="K105" s="106"/>
      <c r="L105" s="106"/>
      <c r="M105" s="106"/>
      <c r="N105" s="106"/>
      <c r="O105" s="107"/>
      <c r="P105" s="102"/>
      <c r="R105" s="102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A106" s="105"/>
      <c r="C106" s="130"/>
      <c r="D106" s="130"/>
      <c r="E106" s="130"/>
      <c r="F106" s="130"/>
      <c r="G106" s="130"/>
      <c r="H106" s="130"/>
      <c r="I106" s="106"/>
      <c r="J106" s="106"/>
      <c r="K106" s="106"/>
      <c r="L106" s="106"/>
      <c r="M106" s="106"/>
      <c r="N106" s="106"/>
      <c r="O106" s="107"/>
      <c r="P106" s="102"/>
      <c r="R106" s="78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A107" s="105"/>
      <c r="I107" s="106"/>
      <c r="J107" s="106"/>
      <c r="K107" s="106"/>
      <c r="L107" s="106"/>
      <c r="M107" s="106"/>
      <c r="N107" s="106"/>
      <c r="O107" s="107"/>
      <c r="R107" s="102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R108" s="102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R109" s="102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R110" s="102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R111" s="102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07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07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07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07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07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07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Q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1"/>
      <c r="P126" s="102"/>
      <c r="Q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Q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Q128" s="102"/>
      <c r="R128" s="102"/>
      <c r="S128" s="102"/>
      <c r="AS128" s="100"/>
      <c r="AT128" s="100"/>
      <c r="AU128" s="100"/>
      <c r="AV128" s="100"/>
      <c r="AW128" s="100"/>
      <c r="AX128" s="100"/>
      <c r="AY128" s="100"/>
    </row>
    <row r="129" spans="15:51" x14ac:dyDescent="0.25">
      <c r="O129" s="11"/>
      <c r="P129" s="102"/>
      <c r="Q129" s="102"/>
      <c r="R129" s="102"/>
      <c r="S129" s="102"/>
      <c r="T129" s="102"/>
      <c r="AS129" s="100"/>
      <c r="AT129" s="100"/>
      <c r="AU129" s="100"/>
      <c r="AV129" s="100"/>
      <c r="AW129" s="100"/>
      <c r="AX129" s="100"/>
      <c r="AY129" s="100"/>
    </row>
    <row r="130" spans="15:51" x14ac:dyDescent="0.25">
      <c r="O130" s="11"/>
      <c r="P130" s="102"/>
      <c r="Q130" s="102"/>
      <c r="R130" s="102"/>
      <c r="S130" s="102"/>
      <c r="T130" s="102"/>
      <c r="AS130" s="100"/>
      <c r="AT130" s="100"/>
      <c r="AU130" s="100"/>
      <c r="AV130" s="100"/>
      <c r="AW130" s="100"/>
      <c r="AX130" s="100"/>
      <c r="AY130" s="100"/>
    </row>
    <row r="131" spans="15:51" x14ac:dyDescent="0.25">
      <c r="O131" s="11"/>
      <c r="P131" s="102"/>
      <c r="T131" s="102"/>
      <c r="AS131" s="100"/>
      <c r="AT131" s="100"/>
      <c r="AU131" s="100"/>
      <c r="AV131" s="100"/>
      <c r="AW131" s="100"/>
      <c r="AX131" s="100"/>
      <c r="AY131" s="100"/>
    </row>
    <row r="132" spans="15:51" x14ac:dyDescent="0.25">
      <c r="O132" s="102"/>
      <c r="Q132" s="102"/>
      <c r="R132" s="102"/>
      <c r="S132" s="102"/>
      <c r="AS132" s="100"/>
      <c r="AT132" s="100"/>
      <c r="AU132" s="100"/>
      <c r="AV132" s="100"/>
      <c r="AW132" s="100"/>
      <c r="AX132" s="100"/>
    </row>
    <row r="133" spans="15:51" x14ac:dyDescent="0.25">
      <c r="O133" s="11"/>
      <c r="P133" s="102"/>
      <c r="Q133" s="102"/>
      <c r="R133" s="102"/>
      <c r="S133" s="102"/>
      <c r="T133" s="102"/>
      <c r="AS133" s="100"/>
      <c r="AT133" s="100"/>
      <c r="AU133" s="100"/>
      <c r="AV133" s="100"/>
      <c r="AW133" s="100"/>
      <c r="AX133" s="100"/>
    </row>
    <row r="134" spans="15:51" x14ac:dyDescent="0.25">
      <c r="O134" s="11"/>
      <c r="P134" s="102"/>
      <c r="Q134" s="102"/>
      <c r="R134" s="102"/>
      <c r="S134" s="102"/>
      <c r="T134" s="102"/>
      <c r="U134" s="102"/>
      <c r="AS134" s="100"/>
      <c r="AT134" s="100"/>
      <c r="AU134" s="100"/>
      <c r="AV134" s="100"/>
      <c r="AW134" s="100"/>
      <c r="AX134" s="100"/>
    </row>
    <row r="135" spans="15:51" x14ac:dyDescent="0.25">
      <c r="O135" s="11"/>
      <c r="P135" s="102"/>
      <c r="T135" s="102"/>
      <c r="U135" s="102"/>
      <c r="AS135" s="100"/>
      <c r="AT135" s="100"/>
      <c r="AU135" s="100"/>
      <c r="AV135" s="100"/>
      <c r="AW135" s="100"/>
      <c r="AX135" s="100"/>
    </row>
    <row r="143" spans="15:51" x14ac:dyDescent="0.25">
      <c r="AY143" s="100"/>
    </row>
    <row r="147" spans="1:50" s="102" customFormat="1" x14ac:dyDescent="0.25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  <c r="AA147" s="100"/>
      <c r="AB147" s="100"/>
      <c r="AC147" s="100"/>
      <c r="AD147" s="100"/>
      <c r="AE147" s="100"/>
      <c r="AF147" s="100"/>
      <c r="AG147" s="100"/>
      <c r="AH147" s="100"/>
      <c r="AI147" s="100"/>
      <c r="AJ147" s="100"/>
      <c r="AK147" s="100"/>
      <c r="AL147" s="100"/>
      <c r="AM147" s="100"/>
      <c r="AN147" s="100"/>
      <c r="AO147" s="100"/>
      <c r="AP147" s="100"/>
      <c r="AQ147" s="100"/>
      <c r="AR147" s="100"/>
      <c r="AS147" s="100"/>
      <c r="AT147" s="100"/>
      <c r="AU147" s="100"/>
      <c r="AV147" s="100"/>
      <c r="AW147" s="100"/>
      <c r="AX147" s="100"/>
    </row>
  </sheetData>
  <protectedRanges>
    <protectedRange sqref="N91:R91 B97 S93:T99 B89:B94 S89:T90 N94:R99 T81:T88 T66:T72 T56:T64 S49:S55" name="Range2_12_5_1_1"/>
    <protectedRange sqref="L10 L6 D6 D8 AD8 AF8 O8:U8 AJ8:AR8 AF10 L24:N31 N32:N34 E11:E34 G11:G34 AC17:AF34 N10:N23 O11:P34 R11:V34 X11:AF16 Z17:AB31" name="Range1_16_3_1_1"/>
    <protectedRange sqref="I96 J94:M99 J91:M91 I99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100:H100 F99 E98" name="Range2_2_2_9_2_1_1"/>
    <protectedRange sqref="D96 D99:D100" name="Range2_1_1_1_1_1_9_2_1_1"/>
    <protectedRange sqref="AG11:AG34" name="Range1_18_1_1_1"/>
    <protectedRange sqref="C97 C99" name="Range2_4_1_1_1"/>
    <protectedRange sqref="AS16:AS34" name="Range1_1_1_1"/>
    <protectedRange sqref="P3:U4" name="Range1_16_1_1_1_1"/>
    <protectedRange sqref="C100 C98 C95" name="Range2_1_3_1_1"/>
    <protectedRange sqref="H11:H34" name="Range1_1_1_1_1_1_1"/>
    <protectedRange sqref="B95:B96 J92:R93 D97:D98 I97:I98 Z90:Z91 S91:Y92 AA91:AU92 E99:E100 G101:H102 F100" name="Range2_2_1_10_1_1_1_2"/>
    <protectedRange sqref="C96" name="Range2_2_1_10_2_1_1_1"/>
    <protectedRange sqref="N89:R90 G97:H97 D93 F96 E95" name="Range2_12_1_6_1_1"/>
    <protectedRange sqref="D88:D89 I93:I95 I89:M90 G98:H99 G91:H93 E96:E97 F97:F98 F90:F92 E89:E91" name="Range2_2_12_1_7_1_1"/>
    <protectedRange sqref="D94:D95" name="Range2_1_1_1_1_11_1_2_1_1"/>
    <protectedRange sqref="E92 G94:H94 F93" name="Range2_2_2_9_1_1_1_1"/>
    <protectedRange sqref="D90" name="Range2_1_1_1_1_1_9_1_1_1_1"/>
    <protectedRange sqref="C94 C89" name="Range2_1_1_2_1_1"/>
    <protectedRange sqref="C93" name="Range2_1_2_2_1_1"/>
    <protectedRange sqref="C92" name="Range2_3_2_1_1"/>
    <protectedRange sqref="F88:F89 E88 G90:H90" name="Range2_2_12_1_1_1_1_1"/>
    <protectedRange sqref="C88" name="Range2_1_4_2_1_1_1"/>
    <protectedRange sqref="C90:C91" name="Range2_5_1_1_1"/>
    <protectedRange sqref="E93:E94 F94:F95 G95:H96 I91:I92" name="Range2_2_1_1_1_1"/>
    <protectedRange sqref="D91:D92" name="Range2_1_1_1_1_1_1_1_1"/>
    <protectedRange sqref="AS11:AS15" name="Range1_4_1_1_1_1"/>
    <protectedRange sqref="J11:J15 J26:J34" name="Range1_1_2_1_10_1_1_1_1"/>
    <protectedRange sqref="R106" name="Range2_2_1_10_1_1_1_1_1"/>
    <protectedRange sqref="S38:S44" name="Range2_12_3_1_1_1_1"/>
    <protectedRange sqref="D38:H38 F39:G39 N38:R44" name="Range2_12_1_3_1_1_1_1"/>
    <protectedRange sqref="I38:M38 E39 H39:M39 E40:M44" name="Range2_2_12_1_6_1_1_1_1"/>
    <protectedRange sqref="D39:D44" name="Range2_1_1_1_1_11_1_1_1_1_1_1"/>
    <protectedRange sqref="C39:C44" name="Range2_1_2_1_1_1_1_1"/>
    <protectedRange sqref="C38" name="Range2_3_1_1_1_1_1"/>
    <protectedRange sqref="T78:T80" name="Range2_12_5_1_1_3"/>
    <protectedRange sqref="T74:T77" name="Range2_12_5_1_1_2_2"/>
    <protectedRange sqref="T73" name="Range2_12_5_1_1_2_1_1"/>
    <protectedRange sqref="S73" name="Range2_12_4_1_1_1_4_2_2_1_1"/>
    <protectedRange sqref="B86:B88" name="Range2_12_5_1_1_2"/>
    <protectedRange sqref="B85" name="Range2_12_5_1_1_2_1_4_1_1_1_2_1_1_1_1_1_1_1"/>
    <protectedRange sqref="F87 G89:H89" name="Range2_2_12_1_1_1_1_1_1"/>
    <protectedRange sqref="D87:E87" name="Range2_2_12_1_7_1_1_2_1"/>
    <protectedRange sqref="C87" name="Range2_1_1_2_1_1_1"/>
    <protectedRange sqref="B83:B84" name="Range2_12_5_1_1_2_1"/>
    <protectedRange sqref="B82" name="Range2_12_5_1_1_2_1_2_1"/>
    <protectedRange sqref="B81" name="Range2_12_5_1_1_2_1_2_2"/>
    <protectedRange sqref="S85:S88" name="Range2_12_5_1_1_5"/>
    <protectedRange sqref="N85:R88" name="Range2_12_1_6_1_1_1"/>
    <protectedRange sqref="J85:M88" name="Range2_2_12_1_7_1_1_2"/>
    <protectedRange sqref="S82:S84" name="Range2_12_2_1_1_1_2_1_1_1"/>
    <protectedRange sqref="Q83:R84" name="Range2_12_1_4_1_1_1_1_1_1_1_1_1_1_1_1_1_1_1"/>
    <protectedRange sqref="N83:P84" name="Range2_12_1_2_1_1_1_1_1_1_1_1_1_1_1_1_1_1_1_1"/>
    <protectedRange sqref="J83:M84" name="Range2_2_12_1_4_1_1_1_1_1_1_1_1_1_1_1_1_1_1_1_1"/>
    <protectedRange sqref="Q82:R82" name="Range2_12_1_6_1_1_1_2_3_1_1_3_1_1_1_1_1_1_1"/>
    <protectedRange sqref="N82:P82" name="Range2_12_1_2_3_1_1_1_2_3_1_1_3_1_1_1_1_1_1_1"/>
    <protectedRange sqref="J82:M82" name="Range2_2_12_1_4_3_1_1_1_3_3_1_1_3_1_1_1_1_1_1_1"/>
    <protectedRange sqref="S80:S81" name="Range2_12_4_1_1_1_4_2_2_2_1"/>
    <protectedRange sqref="Q80:R81" name="Range2_12_1_6_1_1_1_2_3_2_1_1_3_2"/>
    <protectedRange sqref="N80:P81" name="Range2_12_1_2_3_1_1_1_2_3_2_1_1_3_2"/>
    <protectedRange sqref="K80:M81" name="Range2_2_12_1_4_3_1_1_1_3_3_2_1_1_3_2"/>
    <protectedRange sqref="J80:J81" name="Range2_2_12_1_4_3_1_1_1_3_2_1_2_2_2"/>
    <protectedRange sqref="I80" name="Range2_2_12_1_4_3_1_1_1_3_3_1_1_3_1_1_1_1_1_1_2_2"/>
    <protectedRange sqref="I82:I88" name="Range2_2_12_1_7_1_1_2_2_1_1"/>
    <protectedRange sqref="I81" name="Range2_2_12_1_4_3_1_1_1_3_3_1_1_3_1_1_1_1_1_1_2_1_1"/>
    <protectedRange sqref="G88:H88" name="Range2_2_12_1_3_1_2_1_1_1_2_1_1_1_1_1_1_2_1_1_1_1_1_1_1_1_1"/>
    <protectedRange sqref="F86 G85:H87" name="Range2_2_12_1_3_3_1_1_1_2_1_1_1_1_1_1_1_1_1_1_1_1_1_1_1_1"/>
    <protectedRange sqref="G82:H82" name="Range2_2_12_1_3_1_2_1_1_1_2_1_1_1_1_1_1_2_1_1_1_1_1_2_1"/>
    <protectedRange sqref="F82:F85" name="Range2_2_12_1_3_1_2_1_1_1_3_1_1_1_1_1_3_1_1_1_1_1_1_1_1_1"/>
    <protectedRange sqref="G83:H84" name="Range2_2_12_1_3_1_2_1_1_1_1_2_1_1_1_1_1_1_1_1_1_1_1"/>
    <protectedRange sqref="D82:E83" name="Range2_2_12_1_3_1_2_1_1_1_3_1_1_1_1_1_1_1_2_1_1_1_1_1_1_1"/>
    <protectedRange sqref="B79" name="Range2_12_5_1_1_2_1_4_1_1_1_2_1_1_1_1_1_1_1_1_1_2_1_1_1_1_1"/>
    <protectedRange sqref="B80" name="Range2_12_5_1_1_2_1_2_2_1_1_1_1_1"/>
    <protectedRange sqref="D86:E86" name="Range2_2_12_1_7_1_1_2_1_1"/>
    <protectedRange sqref="C86" name="Range2_1_1_2_1_1_1_1"/>
    <protectedRange sqref="D85" name="Range2_2_12_1_7_1_1_2_1_1_1_1_1_1"/>
    <protectedRange sqref="E85" name="Range2_2_12_1_1_1_1_1_1_1_1_1_1_1_1"/>
    <protectedRange sqref="C85" name="Range2_1_4_2_1_1_1_1_1_1_1_1_1"/>
    <protectedRange sqref="D84:E84" name="Range2_2_12_1_3_1_2_1_1_1_3_1_1_1_1_1_1_1_2_1_1_1_1_1_1_1_1"/>
    <protectedRange sqref="B78" name="Range2_12_5_1_1_2_1_2_2_1_1_1_1"/>
    <protectedRange sqref="S74:S79" name="Range2_12_5_1_1_5_1"/>
    <protectedRange sqref="N76:R79" name="Range2_12_1_6_1_1_1_1"/>
    <protectedRange sqref="J78:M79 L76:M77" name="Range2_2_12_1_7_1_1_2_2"/>
    <protectedRange sqref="I78:I79" name="Range2_2_12_1_7_1_1_2_2_1_1_1"/>
    <protectedRange sqref="B77" name="Range2_12_5_1_1_2_1_2_2_1_1_1_1_2_1_1_1"/>
    <protectedRange sqref="B76" name="Range2_12_5_1_1_2_1_2_2_1_1_1_1_2_1_1_1_2"/>
    <protectedRange sqref="B75" name="Range2_12_5_1_1_2_1_2_2_1_1_1_1_2_1_1_1_2_1_1"/>
    <protectedRange sqref="B41:B42" name="Range2_12_5_1_1_1_1_1_2"/>
    <protectedRange sqref="G59:H62" name="Range2_2_12_1_3_1_1_1_1_1_4_1_1_2"/>
    <protectedRange sqref="E59:F62" name="Range2_2_12_1_7_1_1_3_1_1_2"/>
    <protectedRange sqref="S59:S64 S66:S72" name="Range2_12_5_1_1_2_3_1_1"/>
    <protectedRange sqref="Q59:R64" name="Range2_12_1_6_1_1_1_1_2_1_2"/>
    <protectedRange sqref="N59:P64" name="Range2_12_1_2_3_1_1_1_1_2_1_2"/>
    <protectedRange sqref="L63:M64 I59:M62" name="Range2_2_12_1_4_3_1_1_1_1_2_1_2"/>
    <protectedRange sqref="D59:D62" name="Range2_2_12_1_3_1_2_1_1_1_2_1_2_1_2"/>
    <protectedRange sqref="Q66:R68" name="Range2_12_1_6_1_1_1_1_2_1_1_1"/>
    <protectedRange sqref="N66:P68" name="Range2_12_1_2_3_1_1_1_1_2_1_1_1"/>
    <protectedRange sqref="L66:M68" name="Range2_2_12_1_4_3_1_1_1_1_2_1_1_1"/>
    <protectedRange sqref="B74" name="Range2_12_5_1_1_2_1_2_2_1_1_1_1_2_1_1_1_2_1_1_1_2"/>
    <protectedRange sqref="N69:R75" name="Range2_12_1_6_1_1_1_1_1"/>
    <protectedRange sqref="J71:M72 L73:M75 L69:M70" name="Range2_2_12_1_7_1_1_2_2_1"/>
    <protectedRange sqref="G71:H72" name="Range2_2_12_1_3_1_2_1_1_1_2_1_1_1_1_1_1_2_1_1_1_1"/>
    <protectedRange sqref="I71:I72" name="Range2_2_12_1_4_3_1_1_1_2_1_2_1_1_3_1_1_1_1_1_1_1_1"/>
    <protectedRange sqref="D71:E72" name="Range2_2_12_1_3_1_2_1_1_1_2_1_1_1_1_3_1_1_1_1_1_1_1"/>
    <protectedRange sqref="F71:F72" name="Range2_2_12_1_3_1_2_1_1_1_3_1_1_1_1_1_3_1_1_1_1_1_1_1"/>
    <protectedRange sqref="G81:H81" name="Range2_2_12_1_3_1_2_1_1_1_1_2_1_1_1_1_1_1_2_1_1_2"/>
    <protectedRange sqref="F81" name="Range2_2_12_1_3_1_2_1_1_1_1_2_1_1_1_1_1_1_1_1_1_1_1_2"/>
    <protectedRange sqref="D81:E81" name="Range2_2_12_1_3_1_2_1_1_1_2_1_1_1_1_3_1_1_1_1_1_1_1_1_1_1_2"/>
    <protectedRange sqref="G80:H80" name="Range2_2_12_1_3_1_2_1_1_1_1_2_1_1_1_1_1_1_2_1_1_1_1"/>
    <protectedRange sqref="F80" name="Range2_2_12_1_3_1_2_1_1_1_1_2_1_1_1_1_1_1_1_1_1_1_1_1_1"/>
    <protectedRange sqref="D80:E80" name="Range2_2_12_1_3_1_2_1_1_1_2_1_1_1_1_3_1_1_1_1_1_1_1_1_1_1_1_1"/>
    <protectedRange sqref="D79" name="Range2_2_12_1_7_1_1_1_1"/>
    <protectedRange sqref="E79:F79" name="Range2_2_12_1_1_1_1_1_2_1"/>
    <protectedRange sqref="C79" name="Range2_1_4_2_1_1_1_1_1"/>
    <protectedRange sqref="G79:H79" name="Range2_2_12_1_3_1_2_1_1_1_2_1_1_1_1_1_1_2_1_1_1_1_1_1_1_1_1_1_1"/>
    <protectedRange sqref="F78:H78" name="Range2_2_12_1_3_3_1_1_1_2_1_1_1_1_1_1_1_1_1_1_1_1_1_1_1_1_1_2"/>
    <protectedRange sqref="D78:E78" name="Range2_2_12_1_7_1_1_2_1_1_1_2"/>
    <protectedRange sqref="C78" name="Range2_1_1_2_1_1_1_1_1_2"/>
    <protectedRange sqref="B72" name="Range2_12_5_1_1_2_1_4_1_1_1_2_1_1_1_1_1_1_1_1_1_2_1_1_1_1_2_1_1_1_2_1_1_1_2_2_2_1"/>
    <protectedRange sqref="B73" name="Range2_12_5_1_1_2_1_2_2_1_1_1_1_2_1_1_1_2_1_1_1_2_2_2_1"/>
    <protectedRange sqref="J77:K77" name="Range2_2_12_1_4_3_1_1_1_3_3_1_1_3_1_1_1_1_1_1_1_1"/>
    <protectedRange sqref="K75:K76" name="Range2_2_12_1_4_3_1_1_1_3_3_2_1_1_3_2_1"/>
    <protectedRange sqref="J75:J76" name="Range2_2_12_1_4_3_1_1_1_3_2_1_2_2_2_1"/>
    <protectedRange sqref="I75" name="Range2_2_12_1_4_3_1_1_1_3_3_1_1_3_1_1_1_1_1_1_2_2_2"/>
    <protectedRange sqref="I77" name="Range2_2_12_1_7_1_1_2_2_1_1_2"/>
    <protectedRange sqref="I76" name="Range2_2_12_1_4_3_1_1_1_3_3_1_1_3_1_1_1_1_1_1_2_1_1_1"/>
    <protectedRange sqref="G77:H77" name="Range2_2_12_1_3_1_2_1_1_1_2_1_1_1_1_1_1_2_1_1_1_1_1_2_1_1"/>
    <protectedRange sqref="F77" name="Range2_2_12_1_3_1_2_1_1_1_3_1_1_1_1_1_3_1_1_1_1_1_1_1_1_1_2"/>
    <protectedRange sqref="D77:E77" name="Range2_2_12_1_3_1_2_1_1_1_3_1_1_1_1_1_1_1_2_1_1_1_1_1_1_1_2"/>
    <protectedRange sqref="J73:K74" name="Range2_2_12_1_7_1_1_2_2_2"/>
    <protectedRange sqref="I73:I74" name="Range2_2_12_1_7_1_1_2_2_1_1_1_2"/>
    <protectedRange sqref="G76:H76" name="Range2_2_12_1_3_1_2_1_1_1_1_2_1_1_1_1_1_1_2_1_1_2_1"/>
    <protectedRange sqref="F76" name="Range2_2_12_1_3_1_2_1_1_1_1_2_1_1_1_1_1_1_1_1_1_1_1_2_1"/>
    <protectedRange sqref="D76:E76" name="Range2_2_12_1_3_1_2_1_1_1_2_1_1_1_1_3_1_1_1_1_1_1_1_1_1_1_2_1"/>
    <protectedRange sqref="G75:H75" name="Range2_2_12_1_3_1_2_1_1_1_1_2_1_1_1_1_1_1_2_1_1_1_1_1"/>
    <protectedRange sqref="F75" name="Range2_2_12_1_3_1_2_1_1_1_1_2_1_1_1_1_1_1_1_1_1_1_1_1_1_1"/>
    <protectedRange sqref="D75:E75" name="Range2_2_12_1_3_1_2_1_1_1_2_1_1_1_1_3_1_1_1_1_1_1_1_1_1_1_1_1_1"/>
    <protectedRange sqref="D74" name="Range2_2_12_1_7_1_1_1_1_1"/>
    <protectedRange sqref="E74:F74" name="Range2_2_12_1_1_1_1_1_2_1_1"/>
    <protectedRange sqref="C74" name="Range2_1_4_2_1_1_1_1_1_1"/>
    <protectedRange sqref="G74:H74" name="Range2_2_12_1_3_1_2_1_1_1_2_1_1_1_1_1_1_2_1_1_1_1_1_1_1_1_1_1_1_1"/>
    <protectedRange sqref="F73:H73" name="Range2_2_12_1_3_3_1_1_1_2_1_1_1_1_1_1_1_1_1_1_1_1_1_1_1_1_1_2_1"/>
    <protectedRange sqref="D73:E73" name="Range2_2_12_1_7_1_1_2_1_1_1_2_1"/>
    <protectedRange sqref="C73" name="Range2_1_1_2_1_1_1_1_1_2_1"/>
    <protectedRange sqref="B68" name="Range2_12_5_1_1_2_1_4_1_1_1_2_1_1_1_1_1_1_1_1_1_2_1_1_1_1_2_1_1_1_2_1_1_1_2_2_2_1_1"/>
    <protectedRange sqref="B69" name="Range2_12_5_1_1_2_1_2_2_1_1_1_1_2_1_1_1_2_1_1_1_2_2_2_1_1"/>
    <protectedRange sqref="B65" name="Range2_12_5_1_1_2_1_4_1_1_1_2_1_1_1_1_1_1_1_1_1_2_1_1_1_1_2_1_1_1_2_1_1_1_2_2_2_1_1_1"/>
    <protectedRange sqref="B66" name="Range2_12_5_1_1_2_1_2_2_1_1_1_1_2_1_1_1_2_1_1_1_2_2_2_1_1_1"/>
    <protectedRange sqref="S45" name="Range2_12_3_1_1_1_1_2"/>
    <protectedRange sqref="N45:R45" name="Range2_12_1_3_1_1_1_1_2"/>
    <protectedRange sqref="E45:G45 I45:M45" name="Range2_2_12_1_6_1_1_1_1_2"/>
    <protectedRange sqref="D45" name="Range2_1_1_1_1_11_1_1_1_1_1_1_2"/>
    <protectedRange sqref="E46:F46" name="Range2_2_12_1_3_1_1_1_1_1_4_1_1"/>
    <protectedRange sqref="C46:D46" name="Range2_2_12_1_7_1_1_3_1_1"/>
    <protectedRange sqref="Q46:Q47 S56:S57 R48:R55" name="Range2_12_5_1_1_2_3_1"/>
    <protectedRange sqref="O46:P46" name="Range2_12_1_6_1_1_1_1_2_1"/>
    <protectedRange sqref="L46:N46" name="Range2_12_1_2_3_1_1_1_1_2_1"/>
    <protectedRange sqref="G46:K46" name="Range2_2_12_1_4_3_1_1_1_1_2_1"/>
    <protectedRange sqref="S58" name="Range2_12_4_1_1_1_4_2_2_1_1_1"/>
    <protectedRange sqref="E47:F47 G56:H58 F48:G55" name="Range2_2_12_1_3_1_1_1_1_1_4_1_1_1"/>
    <protectedRange sqref="C47:D47 E56:F58 D48:E55" name="Range2_2_12_1_7_1_1_3_1_1_1"/>
    <protectedRange sqref="O47:P47 Q56:R57 P48:Q55" name="Range2_12_1_6_1_1_1_1_2_1_1"/>
    <protectedRange sqref="L47:N47 N56:P57 M48:O55" name="Range2_12_1_2_3_1_1_1_1_2_1_1"/>
    <protectedRange sqref="G47:K47 I56:M57 H48:L55" name="Range2_2_12_1_4_3_1_1_1_1_2_1_1"/>
    <protectedRange sqref="D56:D58 C48:C55" name="Range2_2_12_1_3_1_2_1_1_1_2_1_2_1_1"/>
    <protectedRange sqref="Q58:R58" name="Range2_12_1_6_1_1_1_2_3_2_1_1_1_1_1"/>
    <protectedRange sqref="N58:P58" name="Range2_12_1_2_3_1_1_1_2_3_2_1_1_1_1_1"/>
    <protectedRange sqref="K58:M58" name="Range2_2_12_1_4_3_1_1_1_3_3_2_1_1_1_1_1"/>
    <protectedRange sqref="J58" name="Range2_2_12_1_4_3_1_1_1_3_2_1_2_1_1_1"/>
    <protectedRange sqref="I58" name="Range2_2_12_1_4_2_1_1_1_4_1_2_1_1_1_2_1_1_1"/>
    <protectedRange sqref="C45" name="Range2_1_2_1_1_1_1_1_1_2"/>
    <protectedRange sqref="Q11:Q34" name="Range1_16_3_1_1_1"/>
    <protectedRange sqref="T65" name="Range2_12_5_1_1_1"/>
    <protectedRange sqref="S65" name="Range2_12_5_1_1_2_3_1_1_1"/>
    <protectedRange sqref="Q65:R65" name="Range2_12_1_6_1_1_1_1_2_1_1_1_1"/>
    <protectedRange sqref="N65:P65" name="Range2_12_1_2_3_1_1_1_1_2_1_1_1_1"/>
    <protectedRange sqref="L65:M65" name="Range2_2_12_1_4_3_1_1_1_1_2_1_1_1_1"/>
    <protectedRange sqref="J63:K64" name="Range2_2_12_1_7_1_1_2_2_3"/>
    <protectedRange sqref="G63:H64" name="Range2_2_12_1_3_1_2_1_1_1_2_1_1_1_1_1_1_2_1_1_1"/>
    <protectedRange sqref="I63:I64" name="Range2_2_12_1_4_3_1_1_1_2_1_2_1_1_3_1_1_1_1_1_1_1"/>
    <protectedRange sqref="D63:E64" name="Range2_2_12_1_3_1_2_1_1_1_2_1_1_1_1_3_1_1_1_1_1_1"/>
    <protectedRange sqref="F63:F64" name="Range2_2_12_1_3_1_2_1_1_1_3_1_1_1_1_1_3_1_1_1_1_1_1"/>
    <protectedRange sqref="AG10" name="Range1_18_1_1_1_1"/>
    <protectedRange sqref="F11:F34" name="Range1_16_3_1_1_2"/>
    <protectedRange sqref="W11:W34" name="Range1_16_3_1_1_4"/>
    <protectedRange sqref="X32:AB34 X17:Y31" name="Range1_16_3_1_1_6"/>
    <protectedRange sqref="G65:H69" name="Range2_2_12_1_3_1_1_1_1_1_4_1_1_1_1_2"/>
    <protectedRange sqref="E65:F69" name="Range2_2_12_1_7_1_1_3_1_1_1_1_2"/>
    <protectedRange sqref="I65:K69" name="Range2_2_12_1_4_3_1_1_1_1_2_1_1_1_2"/>
    <protectedRange sqref="D65:D69" name="Range2_2_12_1_3_1_2_1_1_1_2_1_2_1_1_1_2"/>
    <protectedRange sqref="J70:K70" name="Range2_2_12_1_7_1_1_2_2_1_2"/>
    <protectedRange sqref="I70" name="Range2_2_12_1_7_1_1_2_2_1_1_1_1_1"/>
    <protectedRange sqref="G70:H70" name="Range2_2_12_1_3_3_1_1_1_2_1_1_1_1_1_1_1_1_1_1_1_1_1_1_1_1_1_1_1"/>
    <protectedRange sqref="F70" name="Range2_2_12_1_3_1_2_1_1_1_3_1_1_1_1_1_3_1_1_1_1_1_1_1_1_1_1_1"/>
    <protectedRange sqref="D70" name="Range2_2_12_1_7_1_1_2_1_1_1_1_1_1_1_1"/>
    <protectedRange sqref="E70" name="Range2_2_12_1_1_1_1_1_1_1_1_1_1_1_1_1_1"/>
    <protectedRange sqref="C70" name="Range2_1_4_2_1_1_1_1_1_1_1_1_1_1_1"/>
    <protectedRange sqref="AR11:AR34" name="Range1_16_3_1_1_5"/>
    <protectedRange sqref="H45" name="Range2_12_5_1_1_1_2_1_1_1_1_1_1_1_1_1_1_1_1"/>
    <protectedRange sqref="B63" name="Range2_12_5_1_1_1_2_2_1_1_1_1_1_1_1_1_1_1_1_2_1_1_1_1_1_1_1_1_1_3_1_3_1_1"/>
    <protectedRange sqref="B64" name="Range2_12_5_1_1_2_1_4_1_1_1_2_1_1_1_1_1_1_1_1_1_2_1_1_1_1_2_1_1_1_2_1_1_1_2_2_2_1_1_4_1"/>
    <protectedRange sqref="B62" name="Range2_12_5_1_1_2_1_4_1_1_1_2_1_1_1_1_1_1_1_1_1_2_1_1_1_1_2_1_1_1_2_1_1_1_2_2_2_1_1_1_1_1_1_1_1_1_1_2_1"/>
    <protectedRange sqref="Q10" name="Range1_16_3_1_1_1_1"/>
    <protectedRange sqref="B43 B44" name="Range2_12_5_1_1_1_1_1_2_1_3_1"/>
    <protectedRange sqref="P5:U5" name="Range1_16_1_1_1_1_2"/>
    <protectedRange sqref="B60:B61 B58 B55:B56" name="Range2_12_5_1_1_1_1_1_2_1_2_1_1_1_1"/>
    <protectedRange sqref="B45" name="Range2_12_5_1_1_1_2_2_1_1_1_1_1_1_1_1_1_1_1_1_1_1_1_1_1_1_1"/>
    <protectedRange sqref="B46" name="Range2_12_5_1_1_1_2_2_1_1_1_1_1_1_1_1_1_1_1_2_1_1_1_1_1_1_1_1_1_1_1_1_1_1_1_1_1_1_1_1_1_1_1"/>
    <protectedRange sqref="B48" name="Range2_12_5_1_1_1_2_1_1_1_1_1_1_1_1_1_1_1_2_1_2_1_1_1_1_1_1_1_1_1_2"/>
    <protectedRange sqref="B47" name="Range2_12_5_1_1_1_2_2_1_1_1_1_1_1_1_1_1_1_1_2_1_1_1_2_1_1_1_2_1_1_1_3_1_1_1_1_1_1_1_1_1_1_1_1_1_1_1_1"/>
    <protectedRange sqref="B49" name="Range2_12_5_1_1_1_1_1_2_1_1_1_1_1_1_1_1"/>
    <protectedRange sqref="B50" name="Range2_12_5_1_1_1_1_1_2_1_1_2_1_1_1_1_1"/>
    <protectedRange sqref="B51" name="Range2_12_5_1_1_1_2_2_1_1_1_1_1_1_1_1_1_1_1_2_1_1_1_2_1_1_1_1"/>
    <protectedRange sqref="B53" name="Range2_12_5_1_1_1_2_2_1_1_1_1_1_1_1_1_1_1_1_2_1_1_1_1_1_1_1_1_1_3_1_3_1_2_1_1_1_1_1_1"/>
    <protectedRange sqref="B52" name="Range2_12_5_1_1_1_1_1_2_1_2_1_1_1_2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7:AE34 X11:AE16 Z17:AB31">
    <cfRule type="containsText" dxfId="401" priority="17" operator="containsText" text="N/A">
      <formula>NOT(ISERROR(SEARCH("N/A",X11)))</formula>
    </cfRule>
    <cfRule type="cellIs" dxfId="400" priority="35" operator="equal">
      <formula>0</formula>
    </cfRule>
  </conditionalFormatting>
  <conditionalFormatting sqref="AC17:AE34 X11:AE16 Z17:AB31">
    <cfRule type="cellIs" dxfId="399" priority="34" operator="greaterThanOrEqual">
      <formula>1185</formula>
    </cfRule>
  </conditionalFormatting>
  <conditionalFormatting sqref="AC17:AE34 X11:AE16 Z17:AB31">
    <cfRule type="cellIs" dxfId="398" priority="33" operator="between">
      <formula>0.1</formula>
      <formula>1184</formula>
    </cfRule>
  </conditionalFormatting>
  <conditionalFormatting sqref="X8 AJ16:AJ34 AK16 AJ11:AO15 AL16:AL34 AN16:AO34">
    <cfRule type="cellIs" dxfId="397" priority="32" operator="equal">
      <formula>0</formula>
    </cfRule>
  </conditionalFormatting>
  <conditionalFormatting sqref="X8 AJ16:AJ34 AK16 AJ11:AO15 AL16:AL34 AN16:AO34">
    <cfRule type="cellIs" dxfId="396" priority="31" operator="greaterThan">
      <formula>1179</formula>
    </cfRule>
  </conditionalFormatting>
  <conditionalFormatting sqref="X8 AJ16:AJ34 AK16 AJ11:AO15 AL16:AL34 AN16:AO34">
    <cfRule type="cellIs" dxfId="395" priority="30" operator="greaterThan">
      <formula>99</formula>
    </cfRule>
  </conditionalFormatting>
  <conditionalFormatting sqref="X8 AJ16:AJ34 AK16 AJ11:AO15 AL16:AL34 AN16:AO34">
    <cfRule type="cellIs" dxfId="394" priority="29" operator="greaterThan">
      <formula>0.99</formula>
    </cfRule>
  </conditionalFormatting>
  <conditionalFormatting sqref="AB8">
    <cfRule type="cellIs" dxfId="393" priority="28" operator="equal">
      <formula>0</formula>
    </cfRule>
  </conditionalFormatting>
  <conditionalFormatting sqref="AB8">
    <cfRule type="cellIs" dxfId="392" priority="27" operator="greaterThan">
      <formula>1179</formula>
    </cfRule>
  </conditionalFormatting>
  <conditionalFormatting sqref="AB8">
    <cfRule type="cellIs" dxfId="391" priority="26" operator="greaterThan">
      <formula>99</formula>
    </cfRule>
  </conditionalFormatting>
  <conditionalFormatting sqref="AB8">
    <cfRule type="cellIs" dxfId="390" priority="25" operator="greaterThan">
      <formula>0.99</formula>
    </cfRule>
  </conditionalFormatting>
  <conditionalFormatting sqref="AQ11:AQ34">
    <cfRule type="cellIs" dxfId="389" priority="24" operator="equal">
      <formula>0</formula>
    </cfRule>
  </conditionalFormatting>
  <conditionalFormatting sqref="AQ11:AQ34">
    <cfRule type="cellIs" dxfId="388" priority="23" operator="greaterThan">
      <formula>1179</formula>
    </cfRule>
  </conditionalFormatting>
  <conditionalFormatting sqref="AQ11:AQ34">
    <cfRule type="cellIs" dxfId="387" priority="22" operator="greaterThan">
      <formula>99</formula>
    </cfRule>
  </conditionalFormatting>
  <conditionalFormatting sqref="AQ11:AQ34">
    <cfRule type="cellIs" dxfId="386" priority="21" operator="greaterThan">
      <formula>0.99</formula>
    </cfRule>
  </conditionalFormatting>
  <conditionalFormatting sqref="AI11:AI34">
    <cfRule type="cellIs" dxfId="385" priority="20" operator="greaterThan">
      <formula>$AI$8</formula>
    </cfRule>
  </conditionalFormatting>
  <conditionalFormatting sqref="AH11:AH34">
    <cfRule type="cellIs" dxfId="384" priority="18" operator="greaterThan">
      <formula>$AH$8</formula>
    </cfRule>
    <cfRule type="cellIs" dxfId="383" priority="19" operator="greaterThan">
      <formula>$AH$8</formula>
    </cfRule>
  </conditionalFormatting>
  <conditionalFormatting sqref="AP11:AP34">
    <cfRule type="cellIs" dxfId="382" priority="16" operator="equal">
      <formula>0</formula>
    </cfRule>
  </conditionalFormatting>
  <conditionalFormatting sqref="AP11:AP34">
    <cfRule type="cellIs" dxfId="381" priority="15" operator="greaterThan">
      <formula>1179</formula>
    </cfRule>
  </conditionalFormatting>
  <conditionalFormatting sqref="AP11:AP34">
    <cfRule type="cellIs" dxfId="380" priority="14" operator="greaterThan">
      <formula>99</formula>
    </cfRule>
  </conditionalFormatting>
  <conditionalFormatting sqref="AP11:AP34">
    <cfRule type="cellIs" dxfId="379" priority="13" operator="greaterThan">
      <formula>0.99</formula>
    </cfRule>
  </conditionalFormatting>
  <conditionalFormatting sqref="X32:AB34 X17:Y31">
    <cfRule type="containsText" dxfId="378" priority="9" operator="containsText" text="N/A">
      <formula>NOT(ISERROR(SEARCH("N/A",X17)))</formula>
    </cfRule>
    <cfRule type="cellIs" dxfId="377" priority="12" operator="equal">
      <formula>0</formula>
    </cfRule>
  </conditionalFormatting>
  <conditionalFormatting sqref="X32:AB34 X17:Y31">
    <cfRule type="cellIs" dxfId="376" priority="11" operator="greaterThanOrEqual">
      <formula>1185</formula>
    </cfRule>
  </conditionalFormatting>
  <conditionalFormatting sqref="X32:AB34 X17:Y31">
    <cfRule type="cellIs" dxfId="375" priority="10" operator="between">
      <formula>0.1</formula>
      <formula>1184</formula>
    </cfRule>
  </conditionalFormatting>
  <conditionalFormatting sqref="AM16:AM34">
    <cfRule type="cellIs" dxfId="374" priority="8" operator="equal">
      <formula>0</formula>
    </cfRule>
  </conditionalFormatting>
  <conditionalFormatting sqref="AM16:AM34">
    <cfRule type="cellIs" dxfId="373" priority="7" operator="greaterThan">
      <formula>1179</formula>
    </cfRule>
  </conditionalFormatting>
  <conditionalFormatting sqref="AM16:AM34">
    <cfRule type="cellIs" dxfId="372" priority="6" operator="greaterThan">
      <formula>99</formula>
    </cfRule>
  </conditionalFormatting>
  <conditionalFormatting sqref="AM16:AM34">
    <cfRule type="cellIs" dxfId="371" priority="5" operator="greaterThan">
      <formula>0.99</formula>
    </cfRule>
  </conditionalFormatting>
  <conditionalFormatting sqref="AK17:AK34">
    <cfRule type="cellIs" dxfId="370" priority="4" operator="equal">
      <formula>0</formula>
    </cfRule>
  </conditionalFormatting>
  <conditionalFormatting sqref="AK17:AK34">
    <cfRule type="cellIs" dxfId="369" priority="3" operator="greaterThan">
      <formula>1179</formula>
    </cfRule>
  </conditionalFormatting>
  <conditionalFormatting sqref="AK17:AK34">
    <cfRule type="cellIs" dxfId="368" priority="2" operator="greaterThan">
      <formula>99</formula>
    </cfRule>
  </conditionalFormatting>
  <conditionalFormatting sqref="AK17:AK34">
    <cfRule type="cellIs" dxfId="367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$AY$10:$AY$35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46"/>
  <sheetViews>
    <sheetView showGridLines="0" topLeftCell="A34" zoomScaleNormal="100" workbookViewId="0">
      <selection activeCell="B43" sqref="B43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86" t="s">
        <v>126</v>
      </c>
      <c r="Q3" s="287"/>
      <c r="R3" s="287"/>
      <c r="S3" s="287"/>
      <c r="T3" s="287"/>
      <c r="U3" s="28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86" t="s">
        <v>149</v>
      </c>
      <c r="Q4" s="287"/>
      <c r="R4" s="287"/>
      <c r="S4" s="287"/>
      <c r="T4" s="287"/>
      <c r="U4" s="28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86" t="s">
        <v>158</v>
      </c>
      <c r="Q5" s="287"/>
      <c r="R5" s="287"/>
      <c r="S5" s="287"/>
      <c r="T5" s="287"/>
      <c r="U5" s="28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86" t="s">
        <v>6</v>
      </c>
      <c r="C6" s="288"/>
      <c r="D6" s="289" t="s">
        <v>7</v>
      </c>
      <c r="E6" s="290"/>
      <c r="F6" s="290"/>
      <c r="G6" s="290"/>
      <c r="H6" s="291"/>
      <c r="I6" s="102"/>
      <c r="J6" s="102"/>
      <c r="K6" s="196"/>
      <c r="L6" s="292">
        <v>41686</v>
      </c>
      <c r="M6" s="29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5" t="s">
        <v>8</v>
      </c>
      <c r="C7" s="276"/>
      <c r="D7" s="275" t="s">
        <v>9</v>
      </c>
      <c r="E7" s="277"/>
      <c r="F7" s="277"/>
      <c r="G7" s="276"/>
      <c r="H7" s="191" t="s">
        <v>10</v>
      </c>
      <c r="I7" s="192" t="s">
        <v>11</v>
      </c>
      <c r="J7" s="192" t="s">
        <v>12</v>
      </c>
      <c r="K7" s="192" t="s">
        <v>13</v>
      </c>
      <c r="L7" s="11"/>
      <c r="M7" s="11"/>
      <c r="N7" s="11"/>
      <c r="O7" s="191" t="s">
        <v>14</v>
      </c>
      <c r="P7" s="275" t="s">
        <v>15</v>
      </c>
      <c r="Q7" s="277"/>
      <c r="R7" s="277"/>
      <c r="S7" s="277"/>
      <c r="T7" s="276"/>
      <c r="U7" s="274" t="s">
        <v>16</v>
      </c>
      <c r="V7" s="274"/>
      <c r="W7" s="192" t="s">
        <v>17</v>
      </c>
      <c r="X7" s="275" t="s">
        <v>18</v>
      </c>
      <c r="Y7" s="276"/>
      <c r="Z7" s="275" t="s">
        <v>19</v>
      </c>
      <c r="AA7" s="276"/>
      <c r="AB7" s="275" t="s">
        <v>20</v>
      </c>
      <c r="AC7" s="276"/>
      <c r="AD7" s="275" t="s">
        <v>21</v>
      </c>
      <c r="AE7" s="276"/>
      <c r="AF7" s="192" t="s">
        <v>22</v>
      </c>
      <c r="AG7" s="192" t="s">
        <v>23</v>
      </c>
      <c r="AH7" s="192" t="s">
        <v>24</v>
      </c>
      <c r="AI7" s="192" t="s">
        <v>25</v>
      </c>
      <c r="AJ7" s="275" t="s">
        <v>26</v>
      </c>
      <c r="AK7" s="277"/>
      <c r="AL7" s="277"/>
      <c r="AM7" s="277"/>
      <c r="AN7" s="276"/>
      <c r="AO7" s="275" t="s">
        <v>27</v>
      </c>
      <c r="AP7" s="277"/>
      <c r="AQ7" s="276"/>
      <c r="AR7" s="192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78">
        <v>42173</v>
      </c>
      <c r="C8" s="279"/>
      <c r="D8" s="280" t="s">
        <v>29</v>
      </c>
      <c r="E8" s="281"/>
      <c r="F8" s="281"/>
      <c r="G8" s="282"/>
      <c r="H8" s="27"/>
      <c r="I8" s="280" t="s">
        <v>29</v>
      </c>
      <c r="J8" s="281"/>
      <c r="K8" s="28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3" t="s">
        <v>33</v>
      </c>
      <c r="V8" s="283"/>
      <c r="W8" s="29" t="s">
        <v>34</v>
      </c>
      <c r="X8" s="266">
        <v>0</v>
      </c>
      <c r="Y8" s="267"/>
      <c r="Z8" s="284" t="s">
        <v>35</v>
      </c>
      <c r="AA8" s="285"/>
      <c r="AB8" s="266">
        <v>1185</v>
      </c>
      <c r="AC8" s="267"/>
      <c r="AD8" s="268">
        <v>800</v>
      </c>
      <c r="AE8" s="269"/>
      <c r="AF8" s="27"/>
      <c r="AG8" s="29">
        <f>AG34-AG10</f>
        <v>27760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58" t="s">
        <v>39</v>
      </c>
      <c r="C9" s="258"/>
      <c r="D9" s="270" t="s">
        <v>40</v>
      </c>
      <c r="E9" s="271"/>
      <c r="F9" s="272" t="s">
        <v>41</v>
      </c>
      <c r="G9" s="271"/>
      <c r="H9" s="273" t="s">
        <v>42</v>
      </c>
      <c r="I9" s="258" t="s">
        <v>43</v>
      </c>
      <c r="J9" s="258"/>
      <c r="K9" s="258"/>
      <c r="L9" s="192" t="s">
        <v>44</v>
      </c>
      <c r="M9" s="274" t="s">
        <v>45</v>
      </c>
      <c r="N9" s="32" t="s">
        <v>46</v>
      </c>
      <c r="O9" s="264" t="s">
        <v>47</v>
      </c>
      <c r="P9" s="264" t="s">
        <v>48</v>
      </c>
      <c r="Q9" s="33" t="s">
        <v>49</v>
      </c>
      <c r="R9" s="252" t="s">
        <v>50</v>
      </c>
      <c r="S9" s="253"/>
      <c r="T9" s="254"/>
      <c r="U9" s="193" t="s">
        <v>51</v>
      </c>
      <c r="V9" s="193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95" t="s">
        <v>55</v>
      </c>
      <c r="AG9" s="195" t="s">
        <v>56</v>
      </c>
      <c r="AH9" s="247" t="s">
        <v>57</v>
      </c>
      <c r="AI9" s="262" t="s">
        <v>58</v>
      </c>
      <c r="AJ9" s="193" t="s">
        <v>59</v>
      </c>
      <c r="AK9" s="193" t="s">
        <v>60</v>
      </c>
      <c r="AL9" s="193" t="s">
        <v>61</v>
      </c>
      <c r="AM9" s="193" t="s">
        <v>62</v>
      </c>
      <c r="AN9" s="193" t="s">
        <v>63</v>
      </c>
      <c r="AO9" s="193" t="s">
        <v>64</v>
      </c>
      <c r="AP9" s="193" t="s">
        <v>65</v>
      </c>
      <c r="AQ9" s="264" t="s">
        <v>66</v>
      </c>
      <c r="AR9" s="193" t="s">
        <v>67</v>
      </c>
      <c r="AS9" s="24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93" t="s">
        <v>72</v>
      </c>
      <c r="C10" s="193" t="s">
        <v>73</v>
      </c>
      <c r="D10" s="193" t="s">
        <v>74</v>
      </c>
      <c r="E10" s="193" t="s">
        <v>75</v>
      </c>
      <c r="F10" s="193" t="s">
        <v>74</v>
      </c>
      <c r="G10" s="193" t="s">
        <v>75</v>
      </c>
      <c r="H10" s="273"/>
      <c r="I10" s="193" t="s">
        <v>75</v>
      </c>
      <c r="J10" s="193" t="s">
        <v>75</v>
      </c>
      <c r="K10" s="193" t="s">
        <v>75</v>
      </c>
      <c r="L10" s="27" t="s">
        <v>29</v>
      </c>
      <c r="M10" s="274"/>
      <c r="N10" s="27" t="s">
        <v>29</v>
      </c>
      <c r="O10" s="265"/>
      <c r="P10" s="265"/>
      <c r="Q10" s="143">
        <f>'JUNE 17'!Q34</f>
        <v>40932653</v>
      </c>
      <c r="R10" s="255"/>
      <c r="S10" s="256"/>
      <c r="T10" s="257"/>
      <c r="U10" s="193" t="s">
        <v>75</v>
      </c>
      <c r="V10" s="193" t="s">
        <v>75</v>
      </c>
      <c r="W10" s="25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 t="s">
        <v>90</v>
      </c>
      <c r="AG10" s="118">
        <f>'JUNE 17'!AG34</f>
        <v>37958740</v>
      </c>
      <c r="AH10" s="247"/>
      <c r="AI10" s="263"/>
      <c r="AJ10" s="193" t="s">
        <v>84</v>
      </c>
      <c r="AK10" s="193" t="s">
        <v>84</v>
      </c>
      <c r="AL10" s="193" t="s">
        <v>84</v>
      </c>
      <c r="AM10" s="193" t="s">
        <v>84</v>
      </c>
      <c r="AN10" s="193" t="s">
        <v>84</v>
      </c>
      <c r="AO10" s="193" t="s">
        <v>84</v>
      </c>
      <c r="AP10" s="144">
        <f>'JUNE 17'!AP34</f>
        <v>8557283</v>
      </c>
      <c r="AQ10" s="265"/>
      <c r="AR10" s="194" t="s">
        <v>85</v>
      </c>
      <c r="AS10" s="247"/>
      <c r="AV10" s="38" t="s">
        <v>86</v>
      </c>
      <c r="AW10" s="38" t="s">
        <v>87</v>
      </c>
      <c r="AY10" s="79" t="s">
        <v>126</v>
      </c>
    </row>
    <row r="11" spans="2:51" x14ac:dyDescent="0.25">
      <c r="B11" s="39">
        <v>2</v>
      </c>
      <c r="C11" s="39">
        <v>4.1666666666666664E-2</v>
      </c>
      <c r="D11" s="117">
        <v>7</v>
      </c>
      <c r="E11" s="40">
        <f>D11/1.42</f>
        <v>4.9295774647887329</v>
      </c>
      <c r="F11" s="103">
        <v>70</v>
      </c>
      <c r="G11" s="40">
        <f>F11/1.42</f>
        <v>49.295774647887328</v>
      </c>
      <c r="H11" s="41" t="s">
        <v>88</v>
      </c>
      <c r="I11" s="41">
        <f>J11-(2/1.42)</f>
        <v>44.366197183098592</v>
      </c>
      <c r="J11" s="42">
        <f>(F11-5)/1.42</f>
        <v>45.774647887323944</v>
      </c>
      <c r="K11" s="41">
        <f>J11+(6/1.42)</f>
        <v>50</v>
      </c>
      <c r="L11" s="43">
        <v>14</v>
      </c>
      <c r="M11" s="44" t="s">
        <v>89</v>
      </c>
      <c r="N11" s="44">
        <v>11.4</v>
      </c>
      <c r="O11" s="118">
        <v>139</v>
      </c>
      <c r="P11" s="118">
        <v>131</v>
      </c>
      <c r="Q11" s="118">
        <v>40937208</v>
      </c>
      <c r="R11" s="45">
        <f>Q11-Q10</f>
        <v>4555</v>
      </c>
      <c r="S11" s="46">
        <f>R11*24/1000</f>
        <v>109.32</v>
      </c>
      <c r="T11" s="46">
        <f>R11/1000</f>
        <v>4.5549999999999997</v>
      </c>
      <c r="U11" s="119">
        <v>5.2</v>
      </c>
      <c r="V11" s="119">
        <f>U11</f>
        <v>5.2</v>
      </c>
      <c r="W11" s="120" t="s">
        <v>124</v>
      </c>
      <c r="X11" s="122">
        <v>0</v>
      </c>
      <c r="Y11" s="122">
        <v>0</v>
      </c>
      <c r="Z11" s="122">
        <v>1188</v>
      </c>
      <c r="AA11" s="122">
        <v>0</v>
      </c>
      <c r="AB11" s="122">
        <v>1188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37959692</v>
      </c>
      <c r="AH11" s="48">
        <f>IF(ISBLANK(AG11),"-",AG11-AG10)</f>
        <v>952</v>
      </c>
      <c r="AI11" s="49">
        <f>AH11/T11</f>
        <v>209.00109769484084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0.75</v>
      </c>
      <c r="AP11" s="122">
        <v>8558294</v>
      </c>
      <c r="AQ11" s="122">
        <f>AP11-AP10</f>
        <v>1011</v>
      </c>
      <c r="AR11" s="50"/>
      <c r="AS11" s="51" t="s">
        <v>113</v>
      </c>
      <c r="AV11" s="38" t="s">
        <v>88</v>
      </c>
      <c r="AW11" s="38" t="s">
        <v>91</v>
      </c>
      <c r="AY11" s="79" t="s">
        <v>149</v>
      </c>
    </row>
    <row r="12" spans="2:51" x14ac:dyDescent="0.25">
      <c r="B12" s="39">
        <v>2.0416666666666701</v>
      </c>
      <c r="C12" s="39">
        <v>8.3333333333333329E-2</v>
      </c>
      <c r="D12" s="117">
        <v>8</v>
      </c>
      <c r="E12" s="40">
        <f t="shared" ref="E12:E34" si="0">D12/1.42</f>
        <v>5.6338028169014089</v>
      </c>
      <c r="F12" s="103">
        <v>70</v>
      </c>
      <c r="G12" s="40">
        <f t="shared" ref="G12:G34" si="1">F12/1.42</f>
        <v>49.295774647887328</v>
      </c>
      <c r="H12" s="41" t="s">
        <v>88</v>
      </c>
      <c r="I12" s="41">
        <f t="shared" ref="I12:I34" si="2">J12-(2/1.42)</f>
        <v>44.366197183098592</v>
      </c>
      <c r="J12" s="42">
        <f>(F12-5)/1.42</f>
        <v>45.774647887323944</v>
      </c>
      <c r="K12" s="41">
        <f>J12+(6/1.42)</f>
        <v>50</v>
      </c>
      <c r="L12" s="43">
        <v>14</v>
      </c>
      <c r="M12" s="44" t="s">
        <v>89</v>
      </c>
      <c r="N12" s="44">
        <v>11.2</v>
      </c>
      <c r="O12" s="118">
        <v>139</v>
      </c>
      <c r="P12" s="118">
        <v>109</v>
      </c>
      <c r="Q12" s="118">
        <v>40941318</v>
      </c>
      <c r="R12" s="45">
        <f t="shared" ref="R12:R34" si="3">Q12-Q11</f>
        <v>4110</v>
      </c>
      <c r="S12" s="46">
        <f t="shared" ref="S12:S34" si="4">R12*24/1000</f>
        <v>98.64</v>
      </c>
      <c r="T12" s="46">
        <f t="shared" ref="T12:T34" si="5">R12/1000</f>
        <v>4.1100000000000003</v>
      </c>
      <c r="U12" s="119">
        <v>6.3</v>
      </c>
      <c r="V12" s="119">
        <f t="shared" ref="V12:V34" si="6">U12</f>
        <v>6.3</v>
      </c>
      <c r="W12" s="120" t="s">
        <v>124</v>
      </c>
      <c r="X12" s="122">
        <v>0</v>
      </c>
      <c r="Y12" s="122">
        <v>0</v>
      </c>
      <c r="Z12" s="122">
        <v>1187</v>
      </c>
      <c r="AA12" s="122">
        <v>0</v>
      </c>
      <c r="AB12" s="122">
        <v>1187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37960564</v>
      </c>
      <c r="AH12" s="48">
        <f>IF(ISBLANK(AG12),"-",AG12-AG11)</f>
        <v>872</v>
      </c>
      <c r="AI12" s="49">
        <f t="shared" ref="AI12:AI34" si="7">AH12/T12</f>
        <v>212.16545012165449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0.75</v>
      </c>
      <c r="AP12" s="122">
        <v>8559308</v>
      </c>
      <c r="AQ12" s="122">
        <f>AP12-AP11</f>
        <v>1014</v>
      </c>
      <c r="AR12" s="52">
        <v>0.97</v>
      </c>
      <c r="AS12" s="51" t="s">
        <v>113</v>
      </c>
      <c r="AV12" s="38" t="s">
        <v>92</v>
      </c>
      <c r="AW12" s="38" t="s">
        <v>93</v>
      </c>
      <c r="AY12" s="79" t="s">
        <v>127</v>
      </c>
    </row>
    <row r="13" spans="2:51" x14ac:dyDescent="0.25">
      <c r="B13" s="39">
        <v>2.0833333333333299</v>
      </c>
      <c r="C13" s="39">
        <v>0.125</v>
      </c>
      <c r="D13" s="117">
        <v>10</v>
      </c>
      <c r="E13" s="40">
        <f t="shared" si="0"/>
        <v>7.042253521126761</v>
      </c>
      <c r="F13" s="103">
        <v>70</v>
      </c>
      <c r="G13" s="40">
        <f t="shared" si="1"/>
        <v>49.295774647887328</v>
      </c>
      <c r="H13" s="41" t="s">
        <v>88</v>
      </c>
      <c r="I13" s="41">
        <f t="shared" si="2"/>
        <v>44.366197183098592</v>
      </c>
      <c r="J13" s="42">
        <f>(F13-5)/1.42</f>
        <v>45.774647887323944</v>
      </c>
      <c r="K13" s="41">
        <f>J13+(6/1.42)</f>
        <v>50</v>
      </c>
      <c r="L13" s="43">
        <v>14</v>
      </c>
      <c r="M13" s="44" t="s">
        <v>89</v>
      </c>
      <c r="N13" s="44">
        <v>11.2</v>
      </c>
      <c r="O13" s="118">
        <v>134</v>
      </c>
      <c r="P13" s="118">
        <v>98</v>
      </c>
      <c r="Q13" s="118">
        <v>40945176</v>
      </c>
      <c r="R13" s="45">
        <f t="shared" si="3"/>
        <v>3858</v>
      </c>
      <c r="S13" s="46">
        <f t="shared" si="4"/>
        <v>92.591999999999999</v>
      </c>
      <c r="T13" s="46">
        <f t="shared" si="5"/>
        <v>3.8580000000000001</v>
      </c>
      <c r="U13" s="119">
        <v>7.6</v>
      </c>
      <c r="V13" s="119">
        <f t="shared" si="6"/>
        <v>7.6</v>
      </c>
      <c r="W13" s="120" t="s">
        <v>124</v>
      </c>
      <c r="X13" s="122">
        <v>0</v>
      </c>
      <c r="Y13" s="122">
        <v>0</v>
      </c>
      <c r="Z13" s="122">
        <v>1057</v>
      </c>
      <c r="AA13" s="122">
        <v>0</v>
      </c>
      <c r="AB13" s="122">
        <v>1188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37961376</v>
      </c>
      <c r="AH13" s="48">
        <f>IF(ISBLANK(AG13),"-",AG13-AG12)</f>
        <v>812</v>
      </c>
      <c r="AI13" s="49">
        <f t="shared" si="7"/>
        <v>210.47174701918092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0.75</v>
      </c>
      <c r="AP13" s="122">
        <v>8560627</v>
      </c>
      <c r="AQ13" s="122">
        <f>AP13-AP12</f>
        <v>1319</v>
      </c>
      <c r="AR13" s="50"/>
      <c r="AS13" s="51" t="s">
        <v>113</v>
      </c>
      <c r="AV13" s="38" t="s">
        <v>94</v>
      </c>
      <c r="AW13" s="38" t="s">
        <v>95</v>
      </c>
      <c r="AY13" s="79" t="s">
        <v>158</v>
      </c>
    </row>
    <row r="14" spans="2:51" x14ac:dyDescent="0.25">
      <c r="B14" s="39">
        <v>2.125</v>
      </c>
      <c r="C14" s="39">
        <v>0.16666666666666666</v>
      </c>
      <c r="D14" s="117">
        <v>10</v>
      </c>
      <c r="E14" s="40">
        <f t="shared" si="0"/>
        <v>7.042253521126761</v>
      </c>
      <c r="F14" s="103">
        <v>70</v>
      </c>
      <c r="G14" s="40">
        <f t="shared" si="1"/>
        <v>49.295774647887328</v>
      </c>
      <c r="H14" s="41" t="s">
        <v>88</v>
      </c>
      <c r="I14" s="41">
        <f t="shared" si="2"/>
        <v>44.366197183098592</v>
      </c>
      <c r="J14" s="42">
        <f>J15</f>
        <v>45.774647887323944</v>
      </c>
      <c r="K14" s="41">
        <f>J14+(6/1.42)</f>
        <v>50</v>
      </c>
      <c r="L14" s="43">
        <v>14</v>
      </c>
      <c r="M14" s="44" t="s">
        <v>89</v>
      </c>
      <c r="N14" s="44">
        <v>12.8</v>
      </c>
      <c r="O14" s="118">
        <v>122</v>
      </c>
      <c r="P14" s="118">
        <v>107</v>
      </c>
      <c r="Q14" s="118">
        <v>40948925</v>
      </c>
      <c r="R14" s="45">
        <f t="shared" si="3"/>
        <v>3749</v>
      </c>
      <c r="S14" s="46">
        <f t="shared" si="4"/>
        <v>89.975999999999999</v>
      </c>
      <c r="T14" s="46">
        <f t="shared" si="5"/>
        <v>3.7490000000000001</v>
      </c>
      <c r="U14" s="119">
        <v>8.6999999999999993</v>
      </c>
      <c r="V14" s="119">
        <f t="shared" si="6"/>
        <v>8.6999999999999993</v>
      </c>
      <c r="W14" s="120" t="s">
        <v>124</v>
      </c>
      <c r="X14" s="122">
        <v>0</v>
      </c>
      <c r="Y14" s="122">
        <v>0</v>
      </c>
      <c r="Z14" s="122">
        <v>1057</v>
      </c>
      <c r="AA14" s="122">
        <v>0</v>
      </c>
      <c r="AB14" s="122">
        <v>1188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37962132</v>
      </c>
      <c r="AH14" s="48">
        <f t="shared" ref="AH14:AH34" si="8">IF(ISBLANK(AG14),"-",AG14-AG13)</f>
        <v>756</v>
      </c>
      <c r="AI14" s="49">
        <f t="shared" si="7"/>
        <v>201.65377433982394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0.75</v>
      </c>
      <c r="AP14" s="122">
        <v>8561515</v>
      </c>
      <c r="AQ14" s="122">
        <f>AP14-AP13</f>
        <v>888</v>
      </c>
      <c r="AR14" s="50"/>
      <c r="AS14" s="51" t="s">
        <v>113</v>
      </c>
      <c r="AT14" s="53"/>
      <c r="AV14" s="38" t="s">
        <v>96</v>
      </c>
      <c r="AW14" s="38" t="s">
        <v>97</v>
      </c>
      <c r="AY14" s="79" t="s">
        <v>205</v>
      </c>
    </row>
    <row r="15" spans="2:51" x14ac:dyDescent="0.25">
      <c r="B15" s="39">
        <v>2.1666666666666701</v>
      </c>
      <c r="C15" s="39">
        <v>0.20833333333333301</v>
      </c>
      <c r="D15" s="117">
        <v>10</v>
      </c>
      <c r="E15" s="40">
        <f t="shared" si="0"/>
        <v>7.042253521126761</v>
      </c>
      <c r="F15" s="103">
        <v>70</v>
      </c>
      <c r="G15" s="40">
        <f t="shared" si="1"/>
        <v>49.295774647887328</v>
      </c>
      <c r="H15" s="41" t="s">
        <v>88</v>
      </c>
      <c r="I15" s="41">
        <f t="shared" si="2"/>
        <v>44.366197183098592</v>
      </c>
      <c r="J15" s="42">
        <f>(F15-5)/1.42</f>
        <v>45.774647887323944</v>
      </c>
      <c r="K15" s="41">
        <f>J15+(6/1.42)</f>
        <v>50</v>
      </c>
      <c r="L15" s="43">
        <v>18</v>
      </c>
      <c r="M15" s="44" t="s">
        <v>89</v>
      </c>
      <c r="N15" s="44">
        <v>13.1</v>
      </c>
      <c r="O15" s="118">
        <v>116</v>
      </c>
      <c r="P15" s="118">
        <v>111</v>
      </c>
      <c r="Q15" s="118">
        <v>40952773</v>
      </c>
      <c r="R15" s="45">
        <f t="shared" si="3"/>
        <v>3848</v>
      </c>
      <c r="S15" s="46">
        <f t="shared" si="4"/>
        <v>92.352000000000004</v>
      </c>
      <c r="T15" s="46">
        <f t="shared" si="5"/>
        <v>3.8479999999999999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1057</v>
      </c>
      <c r="AA15" s="122">
        <v>0</v>
      </c>
      <c r="AB15" s="122">
        <v>1188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37962932</v>
      </c>
      <c r="AH15" s="48">
        <f t="shared" si="8"/>
        <v>800</v>
      </c>
      <c r="AI15" s="49">
        <f t="shared" si="7"/>
        <v>207.9002079002079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0.75</v>
      </c>
      <c r="AP15" s="122">
        <v>8561815</v>
      </c>
      <c r="AQ15" s="122">
        <f>AP15-AP14</f>
        <v>300</v>
      </c>
      <c r="AR15" s="50"/>
      <c r="AS15" s="51" t="s">
        <v>113</v>
      </c>
      <c r="AV15" s="38" t="s">
        <v>98</v>
      </c>
      <c r="AW15" s="38" t="s">
        <v>99</v>
      </c>
      <c r="AY15" s="79"/>
    </row>
    <row r="16" spans="2:51" x14ac:dyDescent="0.25">
      <c r="B16" s="39">
        <v>2.2083333333333299</v>
      </c>
      <c r="C16" s="39">
        <v>0.25</v>
      </c>
      <c r="D16" s="117">
        <v>7</v>
      </c>
      <c r="E16" s="40">
        <f t="shared" si="0"/>
        <v>4.9295774647887329</v>
      </c>
      <c r="F16" s="103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130</v>
      </c>
      <c r="P16" s="118">
        <v>110</v>
      </c>
      <c r="Q16" s="118">
        <v>40957163</v>
      </c>
      <c r="R16" s="45">
        <f t="shared" si="3"/>
        <v>4390</v>
      </c>
      <c r="S16" s="46">
        <f t="shared" si="4"/>
        <v>105.36</v>
      </c>
      <c r="T16" s="46">
        <f t="shared" si="5"/>
        <v>4.3899999999999997</v>
      </c>
      <c r="U16" s="119">
        <v>9.5</v>
      </c>
      <c r="V16" s="119">
        <f t="shared" si="6"/>
        <v>9.5</v>
      </c>
      <c r="W16" s="120" t="s">
        <v>124</v>
      </c>
      <c r="X16" s="122">
        <v>0</v>
      </c>
      <c r="Y16" s="197">
        <v>0</v>
      </c>
      <c r="Z16" s="122">
        <v>1188</v>
      </c>
      <c r="AA16" s="122">
        <v>0</v>
      </c>
      <c r="AB16" s="122">
        <v>1188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37963868</v>
      </c>
      <c r="AH16" s="48">
        <f t="shared" si="8"/>
        <v>936</v>
      </c>
      <c r="AI16" s="49">
        <f t="shared" si="7"/>
        <v>213.21184510250572</v>
      </c>
      <c r="AJ16" s="101">
        <v>0</v>
      </c>
      <c r="AK16" s="101">
        <v>0</v>
      </c>
      <c r="AL16" s="101">
        <v>1</v>
      </c>
      <c r="AM16" s="101">
        <v>0</v>
      </c>
      <c r="AN16" s="101">
        <v>1</v>
      </c>
      <c r="AO16" s="101">
        <v>0</v>
      </c>
      <c r="AP16" s="122">
        <v>8561815</v>
      </c>
      <c r="AQ16" s="122">
        <f t="shared" ref="AQ16:AQ34" si="10">AP16-AP15</f>
        <v>0</v>
      </c>
      <c r="AR16" s="52">
        <v>1.06</v>
      </c>
      <c r="AS16" s="51" t="s">
        <v>101</v>
      </c>
      <c r="AV16" s="38" t="s">
        <v>102</v>
      </c>
      <c r="AW16" s="38" t="s">
        <v>103</v>
      </c>
      <c r="AY16" s="100"/>
    </row>
    <row r="17" spans="1:51" x14ac:dyDescent="0.25">
      <c r="B17" s="39">
        <v>2.25</v>
      </c>
      <c r="C17" s="39">
        <v>0.29166666666666702</v>
      </c>
      <c r="D17" s="117">
        <v>8</v>
      </c>
      <c r="E17" s="40">
        <f t="shared" si="0"/>
        <v>5.6338028169014089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136</v>
      </c>
      <c r="P17" s="118">
        <v>145</v>
      </c>
      <c r="Q17" s="118">
        <v>40963031</v>
      </c>
      <c r="R17" s="45">
        <f t="shared" si="3"/>
        <v>5868</v>
      </c>
      <c r="S17" s="46">
        <f t="shared" si="4"/>
        <v>140.83199999999999</v>
      </c>
      <c r="T17" s="46">
        <f t="shared" si="5"/>
        <v>5.8680000000000003</v>
      </c>
      <c r="U17" s="119">
        <v>8.3000000000000007</v>
      </c>
      <c r="V17" s="119">
        <f t="shared" si="6"/>
        <v>8.3000000000000007</v>
      </c>
      <c r="W17" s="120" t="s">
        <v>135</v>
      </c>
      <c r="X17" s="122">
        <v>0</v>
      </c>
      <c r="Y17" s="122">
        <v>1099</v>
      </c>
      <c r="Z17" s="122">
        <v>1188</v>
      </c>
      <c r="AA17" s="122">
        <v>1185</v>
      </c>
      <c r="AB17" s="122">
        <v>1188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37965260</v>
      </c>
      <c r="AH17" s="48">
        <f t="shared" si="8"/>
        <v>1392</v>
      </c>
      <c r="AI17" s="49">
        <f t="shared" si="7"/>
        <v>237.21881390593046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22">
        <v>8561815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0"/>
    </row>
    <row r="18" spans="1:51" x14ac:dyDescent="0.25">
      <c r="B18" s="39">
        <v>2.2916666666666701</v>
      </c>
      <c r="C18" s="39">
        <v>0.33333333333333298</v>
      </c>
      <c r="D18" s="117">
        <v>7</v>
      </c>
      <c r="E18" s="40">
        <f t="shared" si="0"/>
        <v>4.9295774647887329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140</v>
      </c>
      <c r="P18" s="118">
        <v>131</v>
      </c>
      <c r="Q18" s="118">
        <v>40969032</v>
      </c>
      <c r="R18" s="45">
        <f t="shared" si="3"/>
        <v>6001</v>
      </c>
      <c r="S18" s="46">
        <f t="shared" si="4"/>
        <v>144.024</v>
      </c>
      <c r="T18" s="46">
        <f t="shared" si="5"/>
        <v>6.0010000000000003</v>
      </c>
      <c r="U18" s="119">
        <v>7.7</v>
      </c>
      <c r="V18" s="119">
        <f t="shared" si="6"/>
        <v>7.7</v>
      </c>
      <c r="W18" s="120" t="s">
        <v>135</v>
      </c>
      <c r="X18" s="122">
        <v>0</v>
      </c>
      <c r="Y18" s="122">
        <v>1046</v>
      </c>
      <c r="Z18" s="122">
        <v>1188</v>
      </c>
      <c r="AA18" s="122">
        <v>1185</v>
      </c>
      <c r="AB18" s="122">
        <v>1188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37966660</v>
      </c>
      <c r="AH18" s="48">
        <f t="shared" si="8"/>
        <v>1400</v>
      </c>
      <c r="AI18" s="49">
        <f t="shared" si="7"/>
        <v>233.29445092484585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22">
        <v>8561815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0"/>
    </row>
    <row r="19" spans="1:51" x14ac:dyDescent="0.25">
      <c r="B19" s="39">
        <v>2.3333333333333299</v>
      </c>
      <c r="C19" s="39">
        <v>0.375</v>
      </c>
      <c r="D19" s="117">
        <v>7</v>
      </c>
      <c r="E19" s="40">
        <f t="shared" si="0"/>
        <v>4.9295774647887329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143</v>
      </c>
      <c r="P19" s="118">
        <v>150</v>
      </c>
      <c r="Q19" s="118">
        <v>40975026</v>
      </c>
      <c r="R19" s="45">
        <f t="shared" si="3"/>
        <v>5994</v>
      </c>
      <c r="S19" s="46">
        <f t="shared" si="4"/>
        <v>143.85599999999999</v>
      </c>
      <c r="T19" s="46">
        <f t="shared" si="5"/>
        <v>5.9939999999999998</v>
      </c>
      <c r="U19" s="119">
        <v>7.1</v>
      </c>
      <c r="V19" s="119">
        <f t="shared" si="6"/>
        <v>7.1</v>
      </c>
      <c r="W19" s="120" t="s">
        <v>135</v>
      </c>
      <c r="X19" s="122">
        <v>0</v>
      </c>
      <c r="Y19" s="122">
        <v>1048</v>
      </c>
      <c r="Z19" s="122">
        <v>1188</v>
      </c>
      <c r="AA19" s="122">
        <v>1185</v>
      </c>
      <c r="AB19" s="122">
        <v>1188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37968032</v>
      </c>
      <c r="AH19" s="48">
        <f t="shared" si="8"/>
        <v>1372</v>
      </c>
      <c r="AI19" s="49">
        <f t="shared" si="7"/>
        <v>228.89556222889559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22">
        <v>8561815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0"/>
    </row>
    <row r="20" spans="1:51" x14ac:dyDescent="0.25">
      <c r="B20" s="39">
        <v>2.375</v>
      </c>
      <c r="C20" s="39">
        <v>0.41666666666666669</v>
      </c>
      <c r="D20" s="117">
        <v>8</v>
      </c>
      <c r="E20" s="40">
        <f t="shared" si="0"/>
        <v>5.6338028169014089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145</v>
      </c>
      <c r="P20" s="118">
        <v>149</v>
      </c>
      <c r="Q20" s="118">
        <v>40981021</v>
      </c>
      <c r="R20" s="45">
        <f t="shared" si="3"/>
        <v>5995</v>
      </c>
      <c r="S20" s="46">
        <f t="shared" si="4"/>
        <v>143.88</v>
      </c>
      <c r="T20" s="46">
        <f t="shared" si="5"/>
        <v>5.9950000000000001</v>
      </c>
      <c r="U20" s="119">
        <v>6.6</v>
      </c>
      <c r="V20" s="119">
        <f t="shared" si="6"/>
        <v>6.6</v>
      </c>
      <c r="W20" s="120" t="s">
        <v>135</v>
      </c>
      <c r="X20" s="122">
        <v>0</v>
      </c>
      <c r="Y20" s="122">
        <v>1006</v>
      </c>
      <c r="Z20" s="122">
        <v>1188</v>
      </c>
      <c r="AA20" s="122">
        <v>1185</v>
      </c>
      <c r="AB20" s="122">
        <v>1188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37969404</v>
      </c>
      <c r="AH20" s="48">
        <f>IF(ISBLANK(AG20),"-",AG20-AG19)</f>
        <v>1372</v>
      </c>
      <c r="AI20" s="49">
        <f t="shared" si="7"/>
        <v>228.85738115095913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22">
        <v>8561815</v>
      </c>
      <c r="AQ20" s="122">
        <f t="shared" si="10"/>
        <v>0</v>
      </c>
      <c r="AR20" s="52">
        <v>1.2</v>
      </c>
      <c r="AS20" s="51" t="s">
        <v>101</v>
      </c>
      <c r="AY20" s="100"/>
    </row>
    <row r="21" spans="1:51" x14ac:dyDescent="0.25">
      <c r="B21" s="39">
        <v>2.4166666666666701</v>
      </c>
      <c r="C21" s="39">
        <v>0.45833333333333298</v>
      </c>
      <c r="D21" s="117">
        <v>8</v>
      </c>
      <c r="E21" s="40">
        <f t="shared" si="0"/>
        <v>5.6338028169014089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145</v>
      </c>
      <c r="P21" s="118">
        <v>145</v>
      </c>
      <c r="Q21" s="118">
        <v>40986830</v>
      </c>
      <c r="R21" s="45">
        <f>Q21-Q20</f>
        <v>5809</v>
      </c>
      <c r="S21" s="46">
        <f t="shared" si="4"/>
        <v>139.416</v>
      </c>
      <c r="T21" s="46">
        <f t="shared" si="5"/>
        <v>5.8090000000000002</v>
      </c>
      <c r="U21" s="119">
        <v>6.3</v>
      </c>
      <c r="V21" s="119">
        <f t="shared" si="6"/>
        <v>6.3</v>
      </c>
      <c r="W21" s="120" t="s">
        <v>135</v>
      </c>
      <c r="X21" s="122">
        <v>0</v>
      </c>
      <c r="Y21" s="122">
        <v>1006</v>
      </c>
      <c r="Z21" s="122">
        <v>1188</v>
      </c>
      <c r="AA21" s="122">
        <v>1185</v>
      </c>
      <c r="AB21" s="122">
        <v>1188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37970728</v>
      </c>
      <c r="AH21" s="48">
        <f t="shared" si="8"/>
        <v>1324</v>
      </c>
      <c r="AI21" s="49">
        <f t="shared" si="7"/>
        <v>227.92218970562919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22">
        <v>8561815</v>
      </c>
      <c r="AQ21" s="122">
        <f t="shared" si="10"/>
        <v>0</v>
      </c>
      <c r="AR21" s="50"/>
      <c r="AS21" s="51" t="s">
        <v>101</v>
      </c>
      <c r="AY21" s="100"/>
    </row>
    <row r="22" spans="1:51" x14ac:dyDescent="0.25">
      <c r="B22" s="39">
        <v>2.4583333333333299</v>
      </c>
      <c r="C22" s="39">
        <v>0.5</v>
      </c>
      <c r="D22" s="117">
        <v>9</v>
      </c>
      <c r="E22" s="40">
        <f t="shared" si="0"/>
        <v>6.3380281690140849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145</v>
      </c>
      <c r="P22" s="118">
        <v>145</v>
      </c>
      <c r="Q22" s="118">
        <v>40992762</v>
      </c>
      <c r="R22" s="45">
        <f t="shared" si="3"/>
        <v>5932</v>
      </c>
      <c r="S22" s="46">
        <f t="shared" si="4"/>
        <v>142.36799999999999</v>
      </c>
      <c r="T22" s="46">
        <f t="shared" si="5"/>
        <v>5.9320000000000004</v>
      </c>
      <c r="U22" s="119">
        <v>6.1</v>
      </c>
      <c r="V22" s="119">
        <f t="shared" si="6"/>
        <v>6.1</v>
      </c>
      <c r="W22" s="120" t="s">
        <v>135</v>
      </c>
      <c r="X22" s="122">
        <v>0</v>
      </c>
      <c r="Y22" s="122">
        <v>1006</v>
      </c>
      <c r="Z22" s="122">
        <v>1188</v>
      </c>
      <c r="AA22" s="122">
        <v>1185</v>
      </c>
      <c r="AB22" s="122">
        <v>1188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37972108</v>
      </c>
      <c r="AH22" s="48">
        <f t="shared" si="8"/>
        <v>1380</v>
      </c>
      <c r="AI22" s="49">
        <f t="shared" si="7"/>
        <v>232.63654753877273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22">
        <v>8561815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125</v>
      </c>
      <c r="B23" s="39">
        <v>2.5</v>
      </c>
      <c r="C23" s="39">
        <v>0.54166666666666696</v>
      </c>
      <c r="D23" s="117">
        <v>5</v>
      </c>
      <c r="E23" s="40">
        <f t="shared" si="0"/>
        <v>3.5211267605633805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141</v>
      </c>
      <c r="P23" s="118">
        <v>147</v>
      </c>
      <c r="Q23" s="118">
        <v>40998508</v>
      </c>
      <c r="R23" s="45">
        <f t="shared" si="3"/>
        <v>5746</v>
      </c>
      <c r="S23" s="46">
        <f t="shared" si="4"/>
        <v>137.904</v>
      </c>
      <c r="T23" s="46">
        <f t="shared" si="5"/>
        <v>5.7460000000000004</v>
      </c>
      <c r="U23" s="119">
        <v>6</v>
      </c>
      <c r="V23" s="119">
        <f t="shared" si="6"/>
        <v>6</v>
      </c>
      <c r="W23" s="120" t="s">
        <v>135</v>
      </c>
      <c r="X23" s="122">
        <v>0</v>
      </c>
      <c r="Y23" s="122">
        <v>975</v>
      </c>
      <c r="Z23" s="122">
        <v>1188</v>
      </c>
      <c r="AA23" s="122">
        <v>1185</v>
      </c>
      <c r="AB23" s="122">
        <v>1188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37973412</v>
      </c>
      <c r="AH23" s="48">
        <f t="shared" si="8"/>
        <v>1304</v>
      </c>
      <c r="AI23" s="49">
        <f t="shared" si="7"/>
        <v>226.94048033414546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8561815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6</v>
      </c>
      <c r="E24" s="40">
        <f t="shared" si="0"/>
        <v>4.2253521126760569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133</v>
      </c>
      <c r="P24" s="118">
        <v>130</v>
      </c>
      <c r="Q24" s="118">
        <v>41004063</v>
      </c>
      <c r="R24" s="45">
        <f t="shared" si="3"/>
        <v>5555</v>
      </c>
      <c r="S24" s="46">
        <f t="shared" si="4"/>
        <v>133.32</v>
      </c>
      <c r="T24" s="46">
        <f t="shared" si="5"/>
        <v>5.5549999999999997</v>
      </c>
      <c r="U24" s="119">
        <v>5.8</v>
      </c>
      <c r="V24" s="119">
        <f t="shared" si="6"/>
        <v>5.8</v>
      </c>
      <c r="W24" s="120" t="s">
        <v>135</v>
      </c>
      <c r="X24" s="122">
        <v>0</v>
      </c>
      <c r="Y24" s="122">
        <v>1026</v>
      </c>
      <c r="Z24" s="122">
        <v>1188</v>
      </c>
      <c r="AA24" s="122">
        <v>1185</v>
      </c>
      <c r="AB24" s="122">
        <v>1188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37974780</v>
      </c>
      <c r="AH24" s="48">
        <f t="shared" si="8"/>
        <v>1368</v>
      </c>
      <c r="AI24" s="49">
        <f t="shared" si="7"/>
        <v>246.26462646264628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8561815</v>
      </c>
      <c r="AQ24" s="122">
        <f t="shared" si="10"/>
        <v>0</v>
      </c>
      <c r="AR24" s="52">
        <v>1.02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6</v>
      </c>
      <c r="E25" s="40">
        <f t="shared" si="0"/>
        <v>4.2253521126760569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135</v>
      </c>
      <c r="P25" s="118">
        <v>133</v>
      </c>
      <c r="Q25" s="118">
        <v>41009473</v>
      </c>
      <c r="R25" s="45">
        <f t="shared" si="3"/>
        <v>5410</v>
      </c>
      <c r="S25" s="46">
        <f t="shared" si="4"/>
        <v>129.84</v>
      </c>
      <c r="T25" s="46">
        <f t="shared" si="5"/>
        <v>5.41</v>
      </c>
      <c r="U25" s="119">
        <v>5.5</v>
      </c>
      <c r="V25" s="119">
        <f t="shared" si="6"/>
        <v>5.5</v>
      </c>
      <c r="W25" s="120" t="s">
        <v>135</v>
      </c>
      <c r="X25" s="122">
        <v>0</v>
      </c>
      <c r="Y25" s="122">
        <v>1026</v>
      </c>
      <c r="Z25" s="122">
        <v>1188</v>
      </c>
      <c r="AA25" s="122">
        <v>1185</v>
      </c>
      <c r="AB25" s="122">
        <v>1188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37976092</v>
      </c>
      <c r="AH25" s="48">
        <f t="shared" si="8"/>
        <v>1312</v>
      </c>
      <c r="AI25" s="49">
        <f t="shared" si="7"/>
        <v>242.51386321626617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8561815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7</v>
      </c>
      <c r="E26" s="40">
        <f t="shared" si="0"/>
        <v>4.9295774647887329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132</v>
      </c>
      <c r="P26" s="118">
        <v>132</v>
      </c>
      <c r="Q26" s="118">
        <v>41014870</v>
      </c>
      <c r="R26" s="45">
        <f t="shared" si="3"/>
        <v>5397</v>
      </c>
      <c r="S26" s="46">
        <f t="shared" si="4"/>
        <v>129.52799999999999</v>
      </c>
      <c r="T26" s="46">
        <f t="shared" si="5"/>
        <v>5.3970000000000002</v>
      </c>
      <c r="U26" s="119">
        <v>5.3</v>
      </c>
      <c r="V26" s="119">
        <f t="shared" si="6"/>
        <v>5.3</v>
      </c>
      <c r="W26" s="120" t="s">
        <v>135</v>
      </c>
      <c r="X26" s="122">
        <v>0</v>
      </c>
      <c r="Y26" s="122">
        <v>1025</v>
      </c>
      <c r="Z26" s="122">
        <v>1188</v>
      </c>
      <c r="AA26" s="122">
        <v>1185</v>
      </c>
      <c r="AB26" s="122">
        <v>1188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37977393</v>
      </c>
      <c r="AH26" s="48">
        <f t="shared" si="8"/>
        <v>1301</v>
      </c>
      <c r="AI26" s="49">
        <f t="shared" si="7"/>
        <v>241.05984806373911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8561815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6</v>
      </c>
      <c r="E27" s="40">
        <f t="shared" si="0"/>
        <v>4.2253521126760569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134</v>
      </c>
      <c r="P27" s="118">
        <v>129</v>
      </c>
      <c r="Q27" s="118">
        <v>41020156</v>
      </c>
      <c r="R27" s="45">
        <f t="shared" si="3"/>
        <v>5286</v>
      </c>
      <c r="S27" s="46">
        <f t="shared" si="4"/>
        <v>126.864</v>
      </c>
      <c r="T27" s="46">
        <f t="shared" si="5"/>
        <v>5.2859999999999996</v>
      </c>
      <c r="U27" s="119">
        <v>4.9000000000000004</v>
      </c>
      <c r="V27" s="119">
        <f t="shared" si="6"/>
        <v>4.9000000000000004</v>
      </c>
      <c r="W27" s="120" t="s">
        <v>135</v>
      </c>
      <c r="X27" s="122">
        <v>0</v>
      </c>
      <c r="Y27" s="122">
        <v>1026</v>
      </c>
      <c r="Z27" s="122">
        <v>1188</v>
      </c>
      <c r="AA27" s="122">
        <v>1185</v>
      </c>
      <c r="AB27" s="122">
        <v>1188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37978776</v>
      </c>
      <c r="AH27" s="48">
        <f t="shared" ref="AH27:AH32" si="14">IF(ISBLANK(AG27),"-",AG27-AG26)</f>
        <v>1383</v>
      </c>
      <c r="AI27" s="49">
        <f t="shared" si="7"/>
        <v>261.63450624290579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8561815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4</v>
      </c>
      <c r="E28" s="40">
        <f t="shared" si="0"/>
        <v>2.8169014084507045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133</v>
      </c>
      <c r="P28" s="118">
        <v>130</v>
      </c>
      <c r="Q28" s="118">
        <v>41025573</v>
      </c>
      <c r="R28" s="45">
        <f t="shared" si="3"/>
        <v>5417</v>
      </c>
      <c r="S28" s="46">
        <f t="shared" si="4"/>
        <v>130.00800000000001</v>
      </c>
      <c r="T28" s="46">
        <f t="shared" si="5"/>
        <v>5.4169999999999998</v>
      </c>
      <c r="U28" s="119">
        <v>4.5</v>
      </c>
      <c r="V28" s="119">
        <f t="shared" si="6"/>
        <v>4.5</v>
      </c>
      <c r="W28" s="120" t="s">
        <v>135</v>
      </c>
      <c r="X28" s="122">
        <v>0</v>
      </c>
      <c r="Y28" s="122">
        <v>1026</v>
      </c>
      <c r="Z28" s="122">
        <v>1188</v>
      </c>
      <c r="AA28" s="122">
        <v>1185</v>
      </c>
      <c r="AB28" s="122">
        <v>1188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37980102</v>
      </c>
      <c r="AH28" s="48">
        <f t="shared" si="14"/>
        <v>1326</v>
      </c>
      <c r="AI28" s="49">
        <f t="shared" si="7"/>
        <v>244.7849363116116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22">
        <v>8561815</v>
      </c>
      <c r="AQ28" s="122">
        <f t="shared" si="10"/>
        <v>0</v>
      </c>
      <c r="AR28" s="52">
        <v>0.96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4</v>
      </c>
      <c r="E29" s="40">
        <f t="shared" si="0"/>
        <v>2.8169014084507045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133</v>
      </c>
      <c r="P29" s="118">
        <v>135</v>
      </c>
      <c r="Q29" s="118">
        <v>41030990</v>
      </c>
      <c r="R29" s="45">
        <f t="shared" si="3"/>
        <v>5417</v>
      </c>
      <c r="S29" s="46">
        <f t="shared" si="4"/>
        <v>130.00800000000001</v>
      </c>
      <c r="T29" s="46">
        <f t="shared" si="5"/>
        <v>5.4169999999999998</v>
      </c>
      <c r="U29" s="119">
        <v>4.2</v>
      </c>
      <c r="V29" s="119">
        <f t="shared" si="6"/>
        <v>4.2</v>
      </c>
      <c r="W29" s="120" t="s">
        <v>135</v>
      </c>
      <c r="X29" s="122">
        <v>0</v>
      </c>
      <c r="Y29" s="122">
        <v>1025</v>
      </c>
      <c r="Z29" s="122">
        <v>1188</v>
      </c>
      <c r="AA29" s="122">
        <v>1185</v>
      </c>
      <c r="AB29" s="122">
        <v>1188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37981428</v>
      </c>
      <c r="AH29" s="48">
        <f t="shared" si="14"/>
        <v>1326</v>
      </c>
      <c r="AI29" s="49">
        <f t="shared" si="7"/>
        <v>244.7849363116116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22">
        <v>8561815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7</v>
      </c>
      <c r="E30" s="40">
        <f t="shared" si="0"/>
        <v>4.9295774647887329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122</v>
      </c>
      <c r="P30" s="118">
        <v>120</v>
      </c>
      <c r="Q30" s="118">
        <v>41036070</v>
      </c>
      <c r="R30" s="45">
        <f t="shared" si="3"/>
        <v>5080</v>
      </c>
      <c r="S30" s="46">
        <f t="shared" si="4"/>
        <v>121.92</v>
      </c>
      <c r="T30" s="46">
        <f t="shared" si="5"/>
        <v>5.08</v>
      </c>
      <c r="U30" s="119">
        <v>3.2</v>
      </c>
      <c r="V30" s="119">
        <f t="shared" si="6"/>
        <v>3.2</v>
      </c>
      <c r="W30" s="120" t="s">
        <v>144</v>
      </c>
      <c r="X30" s="122">
        <v>0</v>
      </c>
      <c r="Y30" s="122">
        <v>1139</v>
      </c>
      <c r="Z30" s="122">
        <v>1188</v>
      </c>
      <c r="AA30" s="122">
        <v>0</v>
      </c>
      <c r="AB30" s="122">
        <v>1188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37982524</v>
      </c>
      <c r="AH30" s="48">
        <f t="shared" si="14"/>
        <v>1096</v>
      </c>
      <c r="AI30" s="49">
        <f t="shared" si="7"/>
        <v>215.74803149606299</v>
      </c>
      <c r="AJ30" s="101">
        <v>0</v>
      </c>
      <c r="AK30" s="101">
        <v>1</v>
      </c>
      <c r="AL30" s="101">
        <v>1</v>
      </c>
      <c r="AM30" s="101">
        <v>0</v>
      </c>
      <c r="AN30" s="101">
        <v>1</v>
      </c>
      <c r="AO30" s="101">
        <v>0</v>
      </c>
      <c r="AP30" s="122">
        <v>8561815</v>
      </c>
      <c r="AQ30" s="122">
        <f t="shared" si="10"/>
        <v>0</v>
      </c>
      <c r="AR30" s="50"/>
      <c r="AS30" s="51" t="s">
        <v>113</v>
      </c>
      <c r="AV30" s="248" t="s">
        <v>117</v>
      </c>
      <c r="AW30" s="248"/>
      <c r="AY30" s="104"/>
    </row>
    <row r="31" spans="1:51" x14ac:dyDescent="0.25">
      <c r="B31" s="39">
        <v>2.8333333333333299</v>
      </c>
      <c r="C31" s="39">
        <v>0.875000000000004</v>
      </c>
      <c r="D31" s="117">
        <v>11</v>
      </c>
      <c r="E31" s="40">
        <f t="shared" si="0"/>
        <v>7.746478873239437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115</v>
      </c>
      <c r="P31" s="118">
        <v>126</v>
      </c>
      <c r="Q31" s="118">
        <v>41041150</v>
      </c>
      <c r="R31" s="45">
        <f t="shared" si="3"/>
        <v>5080</v>
      </c>
      <c r="S31" s="46">
        <f t="shared" si="4"/>
        <v>121.92</v>
      </c>
      <c r="T31" s="46">
        <f t="shared" si="5"/>
        <v>5.08</v>
      </c>
      <c r="U31" s="119">
        <v>2.2999999999999998</v>
      </c>
      <c r="V31" s="119">
        <f t="shared" si="6"/>
        <v>2.2999999999999998</v>
      </c>
      <c r="W31" s="120" t="s">
        <v>144</v>
      </c>
      <c r="X31" s="122">
        <v>0</v>
      </c>
      <c r="Y31" s="122">
        <v>1139</v>
      </c>
      <c r="Z31" s="122">
        <v>1188</v>
      </c>
      <c r="AA31" s="122">
        <v>0</v>
      </c>
      <c r="AB31" s="122">
        <v>1188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37983620</v>
      </c>
      <c r="AH31" s="48">
        <f t="shared" si="14"/>
        <v>1096</v>
      </c>
      <c r="AI31" s="49">
        <f t="shared" si="7"/>
        <v>215.74803149606299</v>
      </c>
      <c r="AJ31" s="101">
        <v>0</v>
      </c>
      <c r="AK31" s="101">
        <v>1</v>
      </c>
      <c r="AL31" s="101">
        <v>1</v>
      </c>
      <c r="AM31" s="101">
        <v>0</v>
      </c>
      <c r="AN31" s="101">
        <v>1</v>
      </c>
      <c r="AO31" s="101">
        <v>0</v>
      </c>
      <c r="AP31" s="122">
        <v>8561815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12</v>
      </c>
      <c r="E32" s="40">
        <f t="shared" si="0"/>
        <v>8.4507042253521139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117</v>
      </c>
      <c r="P32" s="118">
        <v>133</v>
      </c>
      <c r="Q32" s="118">
        <v>41046100</v>
      </c>
      <c r="R32" s="45">
        <f t="shared" si="3"/>
        <v>4950</v>
      </c>
      <c r="S32" s="46">
        <f t="shared" si="4"/>
        <v>118.8</v>
      </c>
      <c r="T32" s="46">
        <f t="shared" si="5"/>
        <v>4.95</v>
      </c>
      <c r="U32" s="119">
        <v>1.6</v>
      </c>
      <c r="V32" s="119">
        <f t="shared" si="6"/>
        <v>1.6</v>
      </c>
      <c r="W32" s="120" t="s">
        <v>144</v>
      </c>
      <c r="X32" s="122">
        <v>0</v>
      </c>
      <c r="Y32" s="122">
        <v>1139</v>
      </c>
      <c r="Z32" s="122">
        <v>1188</v>
      </c>
      <c r="AA32" s="122">
        <v>0</v>
      </c>
      <c r="AB32" s="122">
        <v>1188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37984680</v>
      </c>
      <c r="AH32" s="48">
        <f t="shared" si="14"/>
        <v>1060</v>
      </c>
      <c r="AI32" s="49">
        <f t="shared" si="7"/>
        <v>214.14141414141415</v>
      </c>
      <c r="AJ32" s="101">
        <v>0</v>
      </c>
      <c r="AK32" s="101">
        <v>1</v>
      </c>
      <c r="AL32" s="101">
        <v>1</v>
      </c>
      <c r="AM32" s="101">
        <v>0</v>
      </c>
      <c r="AN32" s="101">
        <v>1</v>
      </c>
      <c r="AO32" s="101">
        <v>0</v>
      </c>
      <c r="AP32" s="122">
        <v>8561815</v>
      </c>
      <c r="AQ32" s="122">
        <f t="shared" si="10"/>
        <v>0</v>
      </c>
      <c r="AR32" s="52">
        <v>0.98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4</v>
      </c>
      <c r="E33" s="40">
        <f t="shared" si="0"/>
        <v>2.8169014084507045</v>
      </c>
      <c r="F33" s="103">
        <v>70</v>
      </c>
      <c r="G33" s="40">
        <f t="shared" si="1"/>
        <v>49.295774647887328</v>
      </c>
      <c r="H33" s="41" t="s">
        <v>88</v>
      </c>
      <c r="I33" s="41">
        <f>J33-(2/1.42)</f>
        <v>44.366197183098592</v>
      </c>
      <c r="J33" s="42">
        <f t="shared" ref="J33:J34" si="15">(F33-5)/1.42</f>
        <v>45.774647887323944</v>
      </c>
      <c r="K33" s="41">
        <f t="shared" si="12"/>
        <v>50</v>
      </c>
      <c r="L33" s="43">
        <v>14</v>
      </c>
      <c r="M33" s="44" t="s">
        <v>118</v>
      </c>
      <c r="N33" s="44">
        <v>11.9</v>
      </c>
      <c r="O33" s="118">
        <v>149</v>
      </c>
      <c r="P33" s="118">
        <v>106</v>
      </c>
      <c r="Q33" s="118">
        <v>41050148</v>
      </c>
      <c r="R33" s="45">
        <f t="shared" si="3"/>
        <v>4048</v>
      </c>
      <c r="S33" s="46">
        <f t="shared" si="4"/>
        <v>97.152000000000001</v>
      </c>
      <c r="T33" s="46">
        <f t="shared" si="5"/>
        <v>4.048</v>
      </c>
      <c r="U33" s="119">
        <v>2.4</v>
      </c>
      <c r="V33" s="119">
        <f t="shared" si="6"/>
        <v>2.4</v>
      </c>
      <c r="W33" s="120" t="s">
        <v>124</v>
      </c>
      <c r="X33" s="122">
        <v>0</v>
      </c>
      <c r="Y33" s="122">
        <v>0</v>
      </c>
      <c r="Z33" s="122">
        <v>1188</v>
      </c>
      <c r="AA33" s="122">
        <v>0</v>
      </c>
      <c r="AB33" s="122">
        <v>1187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37985588</v>
      </c>
      <c r="AH33" s="48">
        <f t="shared" si="8"/>
        <v>908</v>
      </c>
      <c r="AI33" s="49">
        <f t="shared" si="7"/>
        <v>224.30830039525691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0.65</v>
      </c>
      <c r="AP33" s="122">
        <v>8562875</v>
      </c>
      <c r="AQ33" s="122">
        <f t="shared" si="10"/>
        <v>1060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6</v>
      </c>
      <c r="E34" s="40">
        <f t="shared" si="0"/>
        <v>4.2253521126760569</v>
      </c>
      <c r="F34" s="103">
        <v>70</v>
      </c>
      <c r="G34" s="40">
        <f t="shared" si="1"/>
        <v>49.295774647887328</v>
      </c>
      <c r="H34" s="41" t="s">
        <v>88</v>
      </c>
      <c r="I34" s="41">
        <f t="shared" si="2"/>
        <v>44.366197183098592</v>
      </c>
      <c r="J34" s="42">
        <f t="shared" si="15"/>
        <v>45.774647887323944</v>
      </c>
      <c r="K34" s="41">
        <f t="shared" si="12"/>
        <v>50</v>
      </c>
      <c r="L34" s="43">
        <v>14</v>
      </c>
      <c r="M34" s="44" t="s">
        <v>118</v>
      </c>
      <c r="N34" s="60">
        <v>11.5</v>
      </c>
      <c r="O34" s="118">
        <v>145</v>
      </c>
      <c r="P34" s="118">
        <v>104</v>
      </c>
      <c r="Q34" s="118">
        <v>41054256</v>
      </c>
      <c r="R34" s="45">
        <f t="shared" si="3"/>
        <v>4108</v>
      </c>
      <c r="S34" s="46">
        <f t="shared" si="4"/>
        <v>98.591999999999999</v>
      </c>
      <c r="T34" s="46">
        <f t="shared" si="5"/>
        <v>4.1079999999999997</v>
      </c>
      <c r="U34" s="119">
        <v>3.7</v>
      </c>
      <c r="V34" s="119">
        <f t="shared" si="6"/>
        <v>3.7</v>
      </c>
      <c r="W34" s="120" t="s">
        <v>124</v>
      </c>
      <c r="X34" s="122">
        <v>0</v>
      </c>
      <c r="Y34" s="122">
        <v>0</v>
      </c>
      <c r="Z34" s="122">
        <v>1187</v>
      </c>
      <c r="AA34" s="122">
        <v>0</v>
      </c>
      <c r="AB34" s="122">
        <v>1188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37986500</v>
      </c>
      <c r="AH34" s="48">
        <f t="shared" si="8"/>
        <v>912</v>
      </c>
      <c r="AI34" s="49">
        <f t="shared" si="7"/>
        <v>222.00584225900684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0.65</v>
      </c>
      <c r="AP34" s="122">
        <v>8564093</v>
      </c>
      <c r="AQ34" s="122">
        <f t="shared" si="10"/>
        <v>1218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49" t="s">
        <v>120</v>
      </c>
      <c r="M35" s="250"/>
      <c r="N35" s="251"/>
      <c r="O35" s="62"/>
      <c r="P35" s="62"/>
      <c r="Q35" s="63">
        <f>Q34-Q10</f>
        <v>121603</v>
      </c>
      <c r="R35" s="64">
        <f>SUM(R11:R34)</f>
        <v>121603</v>
      </c>
      <c r="S35" s="123">
        <f>AVERAGE(S11:S34)</f>
        <v>121.60299999999999</v>
      </c>
      <c r="T35" s="123">
        <f>SUM(T11:T34)</f>
        <v>121.60300000000001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27760</v>
      </c>
      <c r="AH35" s="66">
        <f>SUM(AH11:AH34)</f>
        <v>27760</v>
      </c>
      <c r="AI35" s="67">
        <f>$AH$35/$T35</f>
        <v>228.28384168153744</v>
      </c>
      <c r="AJ35" s="92"/>
      <c r="AK35" s="93"/>
      <c r="AL35" s="93"/>
      <c r="AM35" s="93"/>
      <c r="AN35" s="94"/>
      <c r="AO35" s="68"/>
      <c r="AP35" s="69">
        <f>AP34-AP10</f>
        <v>6810</v>
      </c>
      <c r="AQ35" s="70">
        <f>SUM(AQ11:AQ34)</f>
        <v>6810</v>
      </c>
      <c r="AR35" s="145">
        <f>SUM(AR11:AR34)</f>
        <v>6.1899999999999995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0"/>
    </row>
    <row r="38" spans="2:51" x14ac:dyDescent="0.25">
      <c r="B38" s="81" t="s">
        <v>128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0"/>
    </row>
    <row r="39" spans="2:51" x14ac:dyDescent="0.25">
      <c r="B39" s="115" t="s">
        <v>210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0"/>
    </row>
    <row r="40" spans="2:51" x14ac:dyDescent="0.25">
      <c r="B40" s="80" t="s">
        <v>220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155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15" t="s">
        <v>140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15" t="s">
        <v>141</v>
      </c>
      <c r="C43" s="109"/>
      <c r="D43" s="109"/>
      <c r="E43" s="109"/>
      <c r="F43" s="109"/>
      <c r="G43" s="109"/>
      <c r="H43" s="109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84" t="s">
        <v>136</v>
      </c>
      <c r="C44" s="109"/>
      <c r="D44" s="109"/>
      <c r="E44" s="109"/>
      <c r="F44" s="109"/>
      <c r="G44" s="109"/>
      <c r="H44" s="115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82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84" t="s">
        <v>137</v>
      </c>
      <c r="C45" s="114"/>
      <c r="D45" s="114"/>
      <c r="E45" s="114"/>
      <c r="F45" s="109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3"/>
      <c r="R45" s="82"/>
      <c r="S45" s="82"/>
      <c r="T45" s="82"/>
      <c r="U45" s="105"/>
      <c r="V45" s="105"/>
      <c r="W45" s="105"/>
      <c r="X45" s="105"/>
      <c r="Y45" s="105"/>
      <c r="Z45" s="105"/>
      <c r="AA45" s="105"/>
      <c r="AB45" s="105"/>
      <c r="AC45" s="105"/>
      <c r="AK45" s="19"/>
      <c r="AL45" s="102"/>
      <c r="AM45" s="102"/>
      <c r="AN45" s="102"/>
      <c r="AO45" s="102"/>
      <c r="AP45" s="105"/>
      <c r="AQ45" s="11"/>
      <c r="AR45" s="102"/>
      <c r="AS45" s="102"/>
      <c r="AT45" s="136"/>
      <c r="AU45" s="136"/>
      <c r="AW45" s="100"/>
      <c r="AX45" s="100"/>
      <c r="AY45" s="100"/>
    </row>
    <row r="46" spans="2:51" x14ac:dyDescent="0.25">
      <c r="B46" s="115" t="s">
        <v>221</v>
      </c>
      <c r="C46" s="114"/>
      <c r="D46" s="114"/>
      <c r="E46" s="114"/>
      <c r="F46" s="114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3"/>
      <c r="R46" s="82"/>
      <c r="S46" s="82"/>
      <c r="T46" s="82"/>
      <c r="U46" s="105"/>
      <c r="V46" s="105"/>
      <c r="W46" s="105"/>
      <c r="X46" s="105"/>
      <c r="Y46" s="105"/>
      <c r="Z46" s="105"/>
      <c r="AA46" s="105"/>
      <c r="AB46" s="105"/>
      <c r="AC46" s="105"/>
      <c r="AK46" s="19"/>
      <c r="AL46" s="102"/>
      <c r="AM46" s="102"/>
      <c r="AN46" s="102"/>
      <c r="AO46" s="102"/>
      <c r="AP46" s="105"/>
      <c r="AQ46" s="11"/>
      <c r="AR46" s="102"/>
      <c r="AS46" s="102"/>
      <c r="AT46" s="136"/>
      <c r="AU46" s="136"/>
      <c r="AW46" s="100"/>
      <c r="AX46" s="100"/>
      <c r="AY46" s="100"/>
    </row>
    <row r="47" spans="2:51" x14ac:dyDescent="0.25">
      <c r="B47" s="115" t="s">
        <v>145</v>
      </c>
      <c r="C47" s="109"/>
      <c r="D47" s="114"/>
      <c r="E47" s="114"/>
      <c r="F47" s="114"/>
      <c r="G47" s="109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3"/>
      <c r="S47" s="82"/>
      <c r="T47" s="82"/>
      <c r="U47" s="82"/>
      <c r="V47" s="105"/>
      <c r="W47" s="105"/>
      <c r="X47" s="105"/>
      <c r="Y47" s="105"/>
      <c r="Z47" s="105"/>
      <c r="AA47" s="105"/>
      <c r="AB47" s="105"/>
      <c r="AC47" s="105"/>
      <c r="AD47" s="105"/>
      <c r="AL47" s="19"/>
      <c r="AM47" s="102"/>
      <c r="AN47" s="102"/>
      <c r="AO47" s="102"/>
      <c r="AP47" s="102"/>
      <c r="AQ47" s="105"/>
      <c r="AR47" s="11"/>
      <c r="AS47" s="102"/>
      <c r="AU47" s="136"/>
      <c r="AV47" s="136"/>
      <c r="AX47" s="100"/>
      <c r="AY47" s="100"/>
    </row>
    <row r="48" spans="2:51" x14ac:dyDescent="0.25">
      <c r="B48" s="115" t="s">
        <v>142</v>
      </c>
      <c r="C48" s="114"/>
      <c r="D48" s="114"/>
      <c r="E48" s="114"/>
      <c r="F48" s="114"/>
      <c r="G48" s="114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77"/>
      <c r="S48" s="112"/>
      <c r="T48" s="112"/>
      <c r="U48" s="112"/>
      <c r="V48" s="105"/>
      <c r="W48" s="105"/>
      <c r="X48" s="105"/>
      <c r="Y48" s="105"/>
      <c r="Z48" s="105"/>
      <c r="AA48" s="105"/>
      <c r="AB48" s="105"/>
      <c r="AC48" s="105"/>
      <c r="AD48" s="105"/>
      <c r="AL48" s="106"/>
      <c r="AM48" s="106"/>
      <c r="AN48" s="106"/>
      <c r="AO48" s="106"/>
      <c r="AP48" s="106"/>
      <c r="AQ48" s="106"/>
      <c r="AR48" s="107"/>
      <c r="AS48" s="102"/>
      <c r="AU48" s="104"/>
      <c r="AV48" s="100"/>
      <c r="AW48" s="100"/>
      <c r="AX48" s="100"/>
      <c r="AY48" s="100"/>
    </row>
    <row r="49" spans="2:51" x14ac:dyDescent="0.25">
      <c r="B49" s="115" t="s">
        <v>143</v>
      </c>
      <c r="C49" s="109"/>
      <c r="D49" s="109"/>
      <c r="E49" s="109"/>
      <c r="F49" s="109"/>
      <c r="G49" s="109"/>
      <c r="H49" s="124"/>
      <c r="I49" s="110"/>
      <c r="J49" s="110"/>
      <c r="K49" s="110"/>
      <c r="L49" s="110"/>
      <c r="M49" s="110"/>
      <c r="N49" s="110"/>
      <c r="O49" s="110"/>
      <c r="P49" s="110"/>
      <c r="Q49" s="110"/>
      <c r="R49" s="113"/>
      <c r="S49" s="112"/>
      <c r="T49" s="112"/>
      <c r="U49" s="112"/>
      <c r="V49" s="105"/>
      <c r="W49" s="105"/>
      <c r="X49" s="105"/>
      <c r="Y49" s="105"/>
      <c r="Z49" s="105"/>
      <c r="AA49" s="105"/>
      <c r="AB49" s="105"/>
      <c r="AC49" s="105"/>
      <c r="AD49" s="105"/>
      <c r="AL49" s="106"/>
      <c r="AM49" s="106"/>
      <c r="AN49" s="106"/>
      <c r="AO49" s="106"/>
      <c r="AP49" s="106"/>
      <c r="AQ49" s="106"/>
      <c r="AR49" s="107"/>
      <c r="AS49" s="102"/>
      <c r="AU49" s="104"/>
      <c r="AV49" s="100"/>
      <c r="AW49" s="100"/>
      <c r="AX49" s="100"/>
      <c r="AY49" s="100"/>
    </row>
    <row r="50" spans="2:51" x14ac:dyDescent="0.25">
      <c r="B50" s="84" t="s">
        <v>204</v>
      </c>
      <c r="C50" s="109"/>
      <c r="D50" s="109"/>
      <c r="E50" s="109"/>
      <c r="F50" s="109"/>
      <c r="G50" s="109"/>
      <c r="H50" s="124"/>
      <c r="I50" s="110"/>
      <c r="J50" s="110"/>
      <c r="K50" s="110"/>
      <c r="L50" s="110"/>
      <c r="M50" s="110"/>
      <c r="N50" s="110"/>
      <c r="O50" s="110"/>
      <c r="P50" s="110"/>
      <c r="Q50" s="110"/>
      <c r="R50" s="113"/>
      <c r="S50" s="113"/>
      <c r="T50" s="112"/>
      <c r="U50" s="112"/>
      <c r="V50" s="105"/>
      <c r="W50" s="105"/>
      <c r="X50" s="105"/>
      <c r="Y50" s="105"/>
      <c r="Z50" s="105"/>
      <c r="AA50" s="105"/>
      <c r="AB50" s="105"/>
      <c r="AC50" s="105"/>
      <c r="AD50" s="105"/>
      <c r="AL50" s="106"/>
      <c r="AM50" s="106"/>
      <c r="AN50" s="106"/>
      <c r="AO50" s="106"/>
      <c r="AP50" s="106"/>
      <c r="AQ50" s="106"/>
      <c r="AR50" s="107"/>
      <c r="AS50" s="102"/>
      <c r="AU50" s="104"/>
      <c r="AV50" s="100"/>
      <c r="AW50" s="100"/>
      <c r="AX50" s="100"/>
      <c r="AY50" s="100"/>
    </row>
    <row r="51" spans="2:51" x14ac:dyDescent="0.25">
      <c r="B51" s="115" t="s">
        <v>218</v>
      </c>
      <c r="C51" s="109"/>
      <c r="D51" s="109"/>
      <c r="E51" s="109"/>
      <c r="F51" s="109"/>
      <c r="G51" s="109"/>
      <c r="H51" s="124"/>
      <c r="I51" s="110"/>
      <c r="J51" s="110"/>
      <c r="K51" s="110"/>
      <c r="L51" s="110"/>
      <c r="M51" s="110"/>
      <c r="N51" s="110"/>
      <c r="O51" s="110"/>
      <c r="P51" s="110"/>
      <c r="Q51" s="110"/>
      <c r="R51" s="113"/>
      <c r="S51" s="113"/>
      <c r="T51" s="112"/>
      <c r="U51" s="112"/>
      <c r="V51" s="105"/>
      <c r="W51" s="105"/>
      <c r="X51" s="105"/>
      <c r="Y51" s="105"/>
      <c r="Z51" s="105"/>
      <c r="AA51" s="105"/>
      <c r="AB51" s="105"/>
      <c r="AC51" s="105"/>
      <c r="AD51" s="105"/>
      <c r="AL51" s="106"/>
      <c r="AM51" s="106"/>
      <c r="AN51" s="106"/>
      <c r="AO51" s="106"/>
      <c r="AP51" s="106"/>
      <c r="AQ51" s="106"/>
      <c r="AR51" s="107"/>
      <c r="AS51" s="102"/>
      <c r="AU51" s="104"/>
      <c r="AV51" s="100"/>
      <c r="AW51" s="100"/>
      <c r="AX51" s="100"/>
      <c r="AY51" s="100"/>
    </row>
    <row r="52" spans="2:51" x14ac:dyDescent="0.25">
      <c r="B52" s="111" t="s">
        <v>148</v>
      </c>
      <c r="C52" s="109"/>
      <c r="D52" s="109"/>
      <c r="E52" s="109"/>
      <c r="F52" s="109"/>
      <c r="G52" s="109"/>
      <c r="H52" s="124"/>
      <c r="I52" s="110"/>
      <c r="J52" s="110"/>
      <c r="K52" s="110"/>
      <c r="L52" s="110"/>
      <c r="M52" s="110"/>
      <c r="N52" s="110"/>
      <c r="O52" s="110"/>
      <c r="P52" s="110"/>
      <c r="Q52" s="110"/>
      <c r="R52" s="113"/>
      <c r="S52" s="113"/>
      <c r="T52" s="112"/>
      <c r="U52" s="112"/>
      <c r="V52" s="105"/>
      <c r="W52" s="105"/>
      <c r="X52" s="105"/>
      <c r="Y52" s="105"/>
      <c r="Z52" s="105"/>
      <c r="AA52" s="105"/>
      <c r="AB52" s="105"/>
      <c r="AC52" s="105"/>
      <c r="AD52" s="105"/>
      <c r="AL52" s="106"/>
      <c r="AM52" s="106"/>
      <c r="AN52" s="106"/>
      <c r="AO52" s="106"/>
      <c r="AP52" s="106"/>
      <c r="AQ52" s="106"/>
      <c r="AR52" s="107"/>
      <c r="AS52" s="102"/>
      <c r="AU52" s="104"/>
      <c r="AV52" s="100"/>
      <c r="AW52" s="100"/>
      <c r="AX52" s="100"/>
      <c r="AY52" s="100"/>
    </row>
    <row r="53" spans="2:51" x14ac:dyDescent="0.25">
      <c r="B53" s="84" t="s">
        <v>219</v>
      </c>
      <c r="C53" s="109"/>
      <c r="D53" s="109"/>
      <c r="E53" s="109"/>
      <c r="F53" s="109"/>
      <c r="G53" s="109"/>
      <c r="H53" s="124"/>
      <c r="I53" s="110"/>
      <c r="J53" s="110"/>
      <c r="K53" s="110"/>
      <c r="L53" s="110"/>
      <c r="M53" s="110"/>
      <c r="N53" s="110"/>
      <c r="O53" s="110"/>
      <c r="P53" s="110"/>
      <c r="Q53" s="110"/>
      <c r="R53" s="113"/>
      <c r="S53" s="113"/>
      <c r="T53" s="112"/>
      <c r="U53" s="112"/>
      <c r="V53" s="105"/>
      <c r="W53" s="105"/>
      <c r="X53" s="105"/>
      <c r="Y53" s="105"/>
      <c r="Z53" s="105"/>
      <c r="AA53" s="105"/>
      <c r="AB53" s="105"/>
      <c r="AC53" s="105"/>
      <c r="AD53" s="105"/>
      <c r="AL53" s="106"/>
      <c r="AM53" s="106"/>
      <c r="AN53" s="106"/>
      <c r="AO53" s="106"/>
      <c r="AP53" s="106"/>
      <c r="AQ53" s="106"/>
      <c r="AR53" s="107"/>
      <c r="AS53" s="102"/>
      <c r="AU53" s="104"/>
      <c r="AV53" s="100"/>
      <c r="AW53" s="100"/>
      <c r="AX53" s="100"/>
      <c r="AY53" s="100"/>
    </row>
    <row r="54" spans="2:51" x14ac:dyDescent="0.25">
      <c r="B54" s="84"/>
      <c r="C54" s="109"/>
      <c r="D54" s="109"/>
      <c r="E54" s="109"/>
      <c r="F54" s="109"/>
      <c r="G54" s="109"/>
      <c r="H54" s="124"/>
      <c r="I54" s="110"/>
      <c r="J54" s="110"/>
      <c r="K54" s="110"/>
      <c r="L54" s="110"/>
      <c r="M54" s="110"/>
      <c r="N54" s="110"/>
      <c r="O54" s="110"/>
      <c r="P54" s="110"/>
      <c r="Q54" s="110"/>
      <c r="R54" s="113"/>
      <c r="S54" s="113"/>
      <c r="T54" s="112"/>
      <c r="U54" s="112"/>
      <c r="V54" s="105"/>
      <c r="W54" s="105"/>
      <c r="X54" s="105"/>
      <c r="Y54" s="105"/>
      <c r="Z54" s="105"/>
      <c r="AA54" s="105"/>
      <c r="AB54" s="105"/>
      <c r="AC54" s="105"/>
      <c r="AD54" s="105"/>
      <c r="AL54" s="106"/>
      <c r="AM54" s="106"/>
      <c r="AN54" s="106"/>
      <c r="AO54" s="106"/>
      <c r="AP54" s="106"/>
      <c r="AQ54" s="106"/>
      <c r="AR54" s="107"/>
      <c r="AS54" s="102"/>
      <c r="AU54" s="104"/>
      <c r="AV54" s="100"/>
      <c r="AW54" s="100"/>
      <c r="AX54" s="100"/>
      <c r="AY54" s="100"/>
    </row>
    <row r="55" spans="2:51" x14ac:dyDescent="0.25">
      <c r="B55" s="84"/>
      <c r="C55" s="114"/>
      <c r="D55" s="114"/>
      <c r="E55" s="114"/>
      <c r="F55" s="114"/>
      <c r="G55" s="114"/>
      <c r="H55" s="147"/>
      <c r="I55" s="148"/>
      <c r="J55" s="148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C56" s="147"/>
      <c r="D56" s="147"/>
      <c r="E56" s="146"/>
      <c r="F56" s="146"/>
      <c r="G56" s="146"/>
      <c r="H56" s="147"/>
      <c r="I56" s="148"/>
      <c r="J56" s="148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B57" s="84"/>
      <c r="C57" s="147"/>
      <c r="D57" s="147"/>
      <c r="E57" s="146"/>
      <c r="F57" s="146"/>
      <c r="G57" s="146"/>
      <c r="H57" s="147"/>
      <c r="I57" s="148"/>
      <c r="J57" s="148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84"/>
      <c r="C58" s="147"/>
      <c r="D58" s="147"/>
      <c r="E58" s="146"/>
      <c r="F58" s="146"/>
      <c r="G58" s="146"/>
      <c r="H58" s="147"/>
      <c r="I58" s="148"/>
      <c r="J58" s="148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84"/>
      <c r="C59" s="147"/>
      <c r="D59" s="147"/>
      <c r="E59" s="146"/>
      <c r="F59" s="146"/>
      <c r="G59" s="146"/>
      <c r="H59" s="147"/>
      <c r="I59" s="148"/>
      <c r="J59" s="148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84"/>
      <c r="C60" s="147"/>
      <c r="D60" s="147"/>
      <c r="E60" s="146"/>
      <c r="F60" s="146"/>
      <c r="G60" s="146"/>
      <c r="H60" s="147"/>
      <c r="I60" s="148"/>
      <c r="J60" s="148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88"/>
      <c r="C61" s="147"/>
      <c r="D61" s="147"/>
      <c r="E61" s="146"/>
      <c r="F61" s="146"/>
      <c r="G61" s="146"/>
      <c r="H61" s="147"/>
      <c r="I61" s="148"/>
      <c r="J61" s="148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108"/>
      <c r="C62" s="109"/>
      <c r="D62" s="109"/>
      <c r="E62" s="109"/>
      <c r="F62" s="109"/>
      <c r="G62" s="109"/>
      <c r="H62" s="109"/>
      <c r="I62" s="124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88"/>
      <c r="C63" s="109"/>
      <c r="D63" s="109"/>
      <c r="E63" s="109"/>
      <c r="F63" s="109"/>
      <c r="G63" s="109"/>
      <c r="H63" s="109"/>
      <c r="I63" s="124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88"/>
      <c r="C64" s="109"/>
      <c r="D64" s="109"/>
      <c r="E64" s="114"/>
      <c r="F64" s="114"/>
      <c r="G64" s="114"/>
      <c r="H64" s="109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88"/>
      <c r="C65" s="109"/>
      <c r="D65" s="109"/>
      <c r="E65" s="114"/>
      <c r="F65" s="114"/>
      <c r="G65" s="114"/>
      <c r="H65" s="109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4"/>
      <c r="C66" s="109"/>
      <c r="D66" s="109"/>
      <c r="E66" s="114"/>
      <c r="F66" s="114"/>
      <c r="G66" s="114"/>
      <c r="H66" s="109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88"/>
      <c r="C67" s="109"/>
      <c r="D67" s="109"/>
      <c r="E67" s="114"/>
      <c r="F67" s="114"/>
      <c r="G67" s="114"/>
      <c r="H67" s="109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8"/>
      <c r="C68" s="109"/>
      <c r="D68" s="109"/>
      <c r="E68" s="114"/>
      <c r="F68" s="114"/>
      <c r="G68" s="114"/>
      <c r="H68" s="109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3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115"/>
      <c r="C69" s="111"/>
      <c r="D69" s="109"/>
      <c r="E69" s="87"/>
      <c r="F69" s="109"/>
      <c r="G69" s="109"/>
      <c r="H69" s="109"/>
      <c r="I69" s="109"/>
      <c r="J69" s="110"/>
      <c r="K69" s="110"/>
      <c r="L69" s="110"/>
      <c r="M69" s="110"/>
      <c r="N69" s="110"/>
      <c r="O69" s="110"/>
      <c r="P69" s="110"/>
      <c r="Q69" s="110"/>
      <c r="R69" s="110"/>
      <c r="S69" s="113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84"/>
      <c r="C70" s="109"/>
      <c r="D70" s="109"/>
      <c r="E70" s="109"/>
      <c r="F70" s="109"/>
      <c r="G70" s="109"/>
      <c r="H70" s="109"/>
      <c r="I70" s="124"/>
      <c r="J70" s="110"/>
      <c r="K70" s="110"/>
      <c r="L70" s="110"/>
      <c r="M70" s="110"/>
      <c r="N70" s="110"/>
      <c r="O70" s="110"/>
      <c r="P70" s="110"/>
      <c r="Q70" s="110"/>
      <c r="R70" s="110"/>
      <c r="S70" s="113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8"/>
      <c r="C71" s="109"/>
      <c r="D71" s="109"/>
      <c r="E71" s="109"/>
      <c r="F71" s="109"/>
      <c r="G71" s="109"/>
      <c r="H71" s="109"/>
      <c r="I71" s="124"/>
      <c r="J71" s="110"/>
      <c r="K71" s="110"/>
      <c r="L71" s="110"/>
      <c r="M71" s="110"/>
      <c r="N71" s="110"/>
      <c r="O71" s="110"/>
      <c r="P71" s="110"/>
      <c r="Q71" s="110"/>
      <c r="R71" s="110"/>
      <c r="S71" s="113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11"/>
      <c r="D72" s="109"/>
      <c r="E72" s="109"/>
      <c r="F72" s="109"/>
      <c r="G72" s="109"/>
      <c r="H72" s="109"/>
      <c r="I72" s="109"/>
      <c r="J72" s="110"/>
      <c r="K72" s="110"/>
      <c r="L72" s="110"/>
      <c r="M72" s="110"/>
      <c r="N72" s="110"/>
      <c r="O72" s="110"/>
      <c r="P72" s="110"/>
      <c r="Q72" s="110"/>
      <c r="R72" s="110"/>
      <c r="S72" s="113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11"/>
      <c r="D73" s="109"/>
      <c r="E73" s="87"/>
      <c r="F73" s="109"/>
      <c r="G73" s="109"/>
      <c r="H73" s="109"/>
      <c r="I73" s="109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09"/>
      <c r="D74" s="109"/>
      <c r="E74" s="109"/>
      <c r="F74" s="109"/>
      <c r="G74" s="87"/>
      <c r="H74" s="87"/>
      <c r="I74" s="124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09"/>
      <c r="D75" s="109"/>
      <c r="E75" s="109"/>
      <c r="F75" s="109"/>
      <c r="G75" s="87"/>
      <c r="H75" s="87"/>
      <c r="I75" s="116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2"/>
      <c r="U75" s="112"/>
      <c r="V75" s="112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15"/>
      <c r="D76" s="109"/>
      <c r="E76" s="87"/>
      <c r="F76" s="109"/>
      <c r="G76" s="109"/>
      <c r="H76" s="109"/>
      <c r="I76" s="109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2"/>
      <c r="U76" s="112"/>
      <c r="V76" s="112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11"/>
      <c r="D77" s="109"/>
      <c r="E77" s="109"/>
      <c r="F77" s="109"/>
      <c r="G77" s="109"/>
      <c r="H77" s="109"/>
      <c r="I77" s="109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2"/>
      <c r="U77" s="112"/>
      <c r="V77" s="112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11"/>
      <c r="D78" s="109"/>
      <c r="E78" s="87"/>
      <c r="F78" s="109"/>
      <c r="G78" s="109"/>
      <c r="H78" s="109"/>
      <c r="I78" s="109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2"/>
      <c r="U78" s="112"/>
      <c r="V78" s="112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09"/>
      <c r="D79" s="109"/>
      <c r="E79" s="109"/>
      <c r="F79" s="109"/>
      <c r="G79" s="87"/>
      <c r="H79" s="87"/>
      <c r="I79" s="124"/>
      <c r="J79" s="110"/>
      <c r="K79" s="110"/>
      <c r="L79" s="110"/>
      <c r="M79" s="110"/>
      <c r="N79" s="110"/>
      <c r="O79" s="110"/>
      <c r="P79" s="110"/>
      <c r="Q79" s="110"/>
      <c r="R79" s="110"/>
      <c r="S79" s="113"/>
      <c r="T79" s="112"/>
      <c r="U79" s="112"/>
      <c r="V79" s="112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09"/>
      <c r="D80" s="109"/>
      <c r="E80" s="109"/>
      <c r="F80" s="109"/>
      <c r="G80" s="87"/>
      <c r="H80" s="87"/>
      <c r="I80" s="116"/>
      <c r="J80" s="110"/>
      <c r="K80" s="110"/>
      <c r="L80" s="110"/>
      <c r="M80" s="110"/>
      <c r="N80" s="110"/>
      <c r="O80" s="110"/>
      <c r="P80" s="110"/>
      <c r="Q80" s="110"/>
      <c r="R80" s="110"/>
      <c r="S80" s="113"/>
      <c r="T80" s="113"/>
      <c r="U80" s="113"/>
      <c r="V80" s="113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2:51" x14ac:dyDescent="0.25">
      <c r="B81" s="88"/>
      <c r="C81" s="115"/>
      <c r="D81" s="109"/>
      <c r="E81" s="87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113"/>
      <c r="V81" s="113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2:51" x14ac:dyDescent="0.25">
      <c r="B82" s="88"/>
      <c r="C82" s="115"/>
      <c r="D82" s="109"/>
      <c r="E82" s="87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2:51" x14ac:dyDescent="0.25">
      <c r="B83" s="88"/>
      <c r="C83" s="115"/>
      <c r="D83" s="109"/>
      <c r="E83" s="87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2:51" x14ac:dyDescent="0.25">
      <c r="B84" s="88"/>
      <c r="C84" s="111"/>
      <c r="D84" s="109"/>
      <c r="E84" s="87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10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2:51" x14ac:dyDescent="0.25">
      <c r="B85" s="88"/>
      <c r="C85" s="111"/>
      <c r="D85" s="109"/>
      <c r="E85" s="109"/>
      <c r="F85" s="109"/>
      <c r="G85" s="109"/>
      <c r="H85" s="109"/>
      <c r="I85" s="109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3"/>
      <c r="U85" s="77"/>
      <c r="V85" s="77"/>
      <c r="W85" s="105"/>
      <c r="X85" s="105"/>
      <c r="Y85" s="105"/>
      <c r="Z85" s="105"/>
      <c r="AA85" s="105"/>
      <c r="AB85" s="105"/>
      <c r="AC85" s="105"/>
      <c r="AD85" s="105"/>
      <c r="AE85" s="105"/>
      <c r="AM85" s="106"/>
      <c r="AN85" s="106"/>
      <c r="AO85" s="106"/>
      <c r="AP85" s="106"/>
      <c r="AQ85" s="106"/>
      <c r="AR85" s="106"/>
      <c r="AS85" s="107"/>
      <c r="AV85" s="104"/>
      <c r="AW85" s="100"/>
      <c r="AX85" s="100"/>
      <c r="AY85" s="100"/>
    </row>
    <row r="86" spans="2:51" x14ac:dyDescent="0.25">
      <c r="B86" s="88"/>
      <c r="C86" s="111"/>
      <c r="D86" s="109"/>
      <c r="E86" s="109"/>
      <c r="F86" s="109"/>
      <c r="G86" s="109"/>
      <c r="H86" s="109"/>
      <c r="I86" s="109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3"/>
      <c r="U86" s="77"/>
      <c r="V86" s="77"/>
      <c r="W86" s="105"/>
      <c r="X86" s="105"/>
      <c r="Y86" s="105"/>
      <c r="Z86" s="105"/>
      <c r="AA86" s="105"/>
      <c r="AB86" s="105"/>
      <c r="AC86" s="105"/>
      <c r="AD86" s="105"/>
      <c r="AE86" s="105"/>
      <c r="AM86" s="106"/>
      <c r="AN86" s="106"/>
      <c r="AO86" s="106"/>
      <c r="AP86" s="106"/>
      <c r="AQ86" s="106"/>
      <c r="AR86" s="106"/>
      <c r="AS86" s="107"/>
      <c r="AV86" s="104"/>
      <c r="AW86" s="100"/>
      <c r="AX86" s="100"/>
      <c r="AY86" s="100"/>
    </row>
    <row r="87" spans="2:51" x14ac:dyDescent="0.25">
      <c r="B87" s="88"/>
      <c r="C87" s="111"/>
      <c r="D87" s="109"/>
      <c r="E87" s="87"/>
      <c r="F87" s="109"/>
      <c r="G87" s="109"/>
      <c r="H87" s="109"/>
      <c r="I87" s="109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3"/>
      <c r="U87" s="77"/>
      <c r="V87" s="77"/>
      <c r="W87" s="105"/>
      <c r="X87" s="105"/>
      <c r="Y87" s="105"/>
      <c r="Z87" s="105"/>
      <c r="AA87" s="105"/>
      <c r="AB87" s="105"/>
      <c r="AC87" s="105"/>
      <c r="AD87" s="105"/>
      <c r="AE87" s="105"/>
      <c r="AM87" s="106"/>
      <c r="AN87" s="106"/>
      <c r="AO87" s="106"/>
      <c r="AP87" s="106"/>
      <c r="AQ87" s="106"/>
      <c r="AR87" s="106"/>
      <c r="AS87" s="107"/>
      <c r="AV87" s="104"/>
      <c r="AW87" s="100"/>
      <c r="AX87" s="100"/>
      <c r="AY87" s="100"/>
    </row>
    <row r="88" spans="2:51" x14ac:dyDescent="0.25">
      <c r="B88" s="125"/>
      <c r="C88" s="111"/>
      <c r="D88" s="109"/>
      <c r="E88" s="109"/>
      <c r="F88" s="109"/>
      <c r="G88" s="109"/>
      <c r="H88" s="109"/>
      <c r="I88" s="109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3"/>
      <c r="U88" s="77"/>
      <c r="V88" s="77"/>
      <c r="W88" s="105"/>
      <c r="X88" s="105"/>
      <c r="Y88" s="105"/>
      <c r="Z88" s="10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2:51" x14ac:dyDescent="0.25">
      <c r="B89" s="125"/>
      <c r="C89" s="108"/>
      <c r="D89" s="109"/>
      <c r="E89" s="109"/>
      <c r="F89" s="109"/>
      <c r="G89" s="109"/>
      <c r="H89" s="109"/>
      <c r="I89" s="109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3"/>
      <c r="U89" s="77"/>
      <c r="V89" s="77"/>
      <c r="W89" s="105"/>
      <c r="X89" s="105"/>
      <c r="Y89" s="105"/>
      <c r="Z89" s="85"/>
      <c r="AA89" s="105"/>
      <c r="AB89" s="105"/>
      <c r="AC89" s="105"/>
      <c r="AD89" s="105"/>
      <c r="AE89" s="105"/>
      <c r="AM89" s="106"/>
      <c r="AN89" s="106"/>
      <c r="AO89" s="106"/>
      <c r="AP89" s="106"/>
      <c r="AQ89" s="106"/>
      <c r="AR89" s="106"/>
      <c r="AS89" s="107"/>
      <c r="AV89" s="104"/>
      <c r="AW89" s="100"/>
      <c r="AX89" s="100"/>
      <c r="AY89" s="100"/>
    </row>
    <row r="90" spans="2:51" x14ac:dyDescent="0.25">
      <c r="B90" s="128"/>
      <c r="C90" s="108"/>
      <c r="D90" s="87"/>
      <c r="E90" s="109"/>
      <c r="F90" s="109"/>
      <c r="G90" s="109"/>
      <c r="H90" s="109"/>
      <c r="I90" s="87"/>
      <c r="J90" s="110"/>
      <c r="K90" s="110"/>
      <c r="L90" s="110"/>
      <c r="M90" s="110"/>
      <c r="N90" s="110"/>
      <c r="O90" s="110"/>
      <c r="P90" s="110"/>
      <c r="Q90" s="110"/>
      <c r="R90" s="110"/>
      <c r="S90" s="85"/>
      <c r="T90" s="85"/>
      <c r="U90" s="85"/>
      <c r="V90" s="85"/>
      <c r="W90" s="85"/>
      <c r="X90" s="85"/>
      <c r="Y90" s="85"/>
      <c r="Z90" s="78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85"/>
      <c r="AT90" s="85"/>
      <c r="AU90" s="85"/>
      <c r="AV90" s="104"/>
      <c r="AW90" s="100"/>
      <c r="AX90" s="100"/>
      <c r="AY90" s="100"/>
    </row>
    <row r="91" spans="2:51" x14ac:dyDescent="0.25">
      <c r="B91" s="128"/>
      <c r="C91" s="115"/>
      <c r="D91" s="87"/>
      <c r="E91" s="109"/>
      <c r="F91" s="109"/>
      <c r="G91" s="109"/>
      <c r="H91" s="109"/>
      <c r="I91" s="87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78"/>
      <c r="X91" s="78"/>
      <c r="Y91" s="78"/>
      <c r="Z91" s="105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104"/>
      <c r="AW91" s="100"/>
      <c r="AX91" s="100"/>
      <c r="AY91" s="100"/>
    </row>
    <row r="92" spans="2:51" x14ac:dyDescent="0.25">
      <c r="B92" s="128"/>
      <c r="C92" s="115"/>
      <c r="D92" s="109"/>
      <c r="E92" s="87"/>
      <c r="F92" s="109"/>
      <c r="G92" s="109"/>
      <c r="H92" s="109"/>
      <c r="I92" s="109"/>
      <c r="J92" s="85"/>
      <c r="K92" s="85"/>
      <c r="L92" s="85"/>
      <c r="M92" s="85"/>
      <c r="N92" s="85"/>
      <c r="O92" s="85"/>
      <c r="P92" s="85"/>
      <c r="Q92" s="85"/>
      <c r="R92" s="85"/>
      <c r="S92" s="110"/>
      <c r="T92" s="113"/>
      <c r="U92" s="77"/>
      <c r="V92" s="77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V92" s="104"/>
      <c r="AW92" s="100"/>
      <c r="AX92" s="100"/>
      <c r="AY92" s="100"/>
    </row>
    <row r="93" spans="2:51" x14ac:dyDescent="0.25">
      <c r="B93" s="128"/>
      <c r="C93" s="111"/>
      <c r="D93" s="109"/>
      <c r="E93" s="87"/>
      <c r="F93" s="87"/>
      <c r="G93" s="109"/>
      <c r="H93" s="109"/>
      <c r="I93" s="109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3"/>
      <c r="U93" s="77"/>
      <c r="V93" s="77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V93" s="104"/>
      <c r="AW93" s="100"/>
      <c r="AX93" s="100"/>
      <c r="AY93" s="100"/>
    </row>
    <row r="94" spans="2:51" x14ac:dyDescent="0.25">
      <c r="B94" s="78"/>
      <c r="C94" s="111"/>
      <c r="D94" s="109"/>
      <c r="E94" s="109"/>
      <c r="F94" s="87"/>
      <c r="G94" s="87"/>
      <c r="H94" s="87"/>
      <c r="I94" s="109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3"/>
      <c r="U94" s="77"/>
      <c r="V94" s="77"/>
      <c r="W94" s="105"/>
      <c r="X94" s="105"/>
      <c r="Y94" s="105"/>
      <c r="Z94" s="105"/>
      <c r="AA94" s="105"/>
      <c r="AB94" s="105"/>
      <c r="AC94" s="105"/>
      <c r="AD94" s="105"/>
      <c r="AE94" s="105"/>
      <c r="AM94" s="106"/>
      <c r="AN94" s="106"/>
      <c r="AO94" s="106"/>
      <c r="AP94" s="106"/>
      <c r="AQ94" s="106"/>
      <c r="AR94" s="106"/>
      <c r="AS94" s="107"/>
      <c r="AV94" s="104"/>
      <c r="AW94" s="100"/>
      <c r="AX94" s="100"/>
      <c r="AY94" s="130"/>
    </row>
    <row r="95" spans="2:51" x14ac:dyDescent="0.25">
      <c r="B95" s="78"/>
      <c r="C95" s="85"/>
      <c r="D95" s="109"/>
      <c r="E95" s="109"/>
      <c r="F95" s="109"/>
      <c r="G95" s="87"/>
      <c r="H95" s="87"/>
      <c r="I95" s="109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3"/>
      <c r="U95" s="77"/>
      <c r="V95" s="77"/>
      <c r="W95" s="105"/>
      <c r="X95" s="105"/>
      <c r="Y95" s="105"/>
      <c r="Z95" s="105"/>
      <c r="AA95" s="105"/>
      <c r="AB95" s="105"/>
      <c r="AC95" s="105"/>
      <c r="AD95" s="105"/>
      <c r="AE95" s="105"/>
      <c r="AM95" s="106"/>
      <c r="AN95" s="106"/>
      <c r="AO95" s="106"/>
      <c r="AP95" s="106"/>
      <c r="AQ95" s="106"/>
      <c r="AR95" s="106"/>
      <c r="AS95" s="107"/>
      <c r="AV95" s="104"/>
      <c r="AW95" s="100"/>
      <c r="AX95" s="100"/>
      <c r="AY95" s="100"/>
    </row>
    <row r="96" spans="2:51" x14ac:dyDescent="0.25">
      <c r="B96" s="128"/>
      <c r="C96" s="115"/>
      <c r="D96" s="85"/>
      <c r="E96" s="109"/>
      <c r="F96" s="109"/>
      <c r="G96" s="109"/>
      <c r="H96" s="109"/>
      <c r="I96" s="85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3"/>
      <c r="U96" s="77"/>
      <c r="V96" s="77"/>
      <c r="W96" s="105"/>
      <c r="X96" s="105"/>
      <c r="Y96" s="105"/>
      <c r="Z96" s="105"/>
      <c r="AA96" s="105"/>
      <c r="AB96" s="105"/>
      <c r="AC96" s="105"/>
      <c r="AD96" s="105"/>
      <c r="AE96" s="105"/>
      <c r="AM96" s="106"/>
      <c r="AN96" s="106"/>
      <c r="AO96" s="106"/>
      <c r="AP96" s="106"/>
      <c r="AQ96" s="106"/>
      <c r="AR96" s="106"/>
      <c r="AS96" s="107"/>
      <c r="AV96" s="104"/>
      <c r="AW96" s="100"/>
      <c r="AX96" s="100"/>
      <c r="AY96" s="100"/>
    </row>
    <row r="97" spans="1:51" x14ac:dyDescent="0.25">
      <c r="C97" s="131"/>
      <c r="D97" s="78"/>
      <c r="E97" s="126"/>
      <c r="F97" s="126"/>
      <c r="G97" s="126"/>
      <c r="H97" s="126"/>
      <c r="I97" s="78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32"/>
      <c r="U97" s="133"/>
      <c r="V97" s="133"/>
      <c r="W97" s="105"/>
      <c r="X97" s="105"/>
      <c r="Y97" s="105"/>
      <c r="Z97" s="105"/>
      <c r="AA97" s="105"/>
      <c r="AB97" s="105"/>
      <c r="AC97" s="105"/>
      <c r="AD97" s="105"/>
      <c r="AE97" s="105"/>
      <c r="AM97" s="106"/>
      <c r="AN97" s="106"/>
      <c r="AO97" s="106"/>
      <c r="AP97" s="106"/>
      <c r="AQ97" s="106"/>
      <c r="AR97" s="106"/>
      <c r="AS97" s="107"/>
      <c r="AU97" s="100"/>
      <c r="AV97" s="104"/>
      <c r="AW97" s="100"/>
      <c r="AX97" s="100"/>
      <c r="AY97" s="100"/>
    </row>
    <row r="98" spans="1:51" s="130" customFormat="1" x14ac:dyDescent="0.25">
      <c r="B98" s="100"/>
      <c r="C98" s="134"/>
      <c r="D98" s="126"/>
      <c r="E98" s="78"/>
      <c r="F98" s="126"/>
      <c r="G98" s="126"/>
      <c r="H98" s="126"/>
      <c r="I98" s="126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32"/>
      <c r="U98" s="133"/>
      <c r="V98" s="133"/>
      <c r="W98" s="105"/>
      <c r="X98" s="105"/>
      <c r="Y98" s="105"/>
      <c r="Z98" s="105"/>
      <c r="AA98" s="105"/>
      <c r="AB98" s="105"/>
      <c r="AC98" s="105"/>
      <c r="AD98" s="105"/>
      <c r="AE98" s="105"/>
      <c r="AM98" s="106"/>
      <c r="AN98" s="106"/>
      <c r="AO98" s="106"/>
      <c r="AP98" s="106"/>
      <c r="AQ98" s="106"/>
      <c r="AR98" s="106"/>
      <c r="AS98" s="107"/>
      <c r="AT98" s="19"/>
      <c r="AV98" s="104"/>
      <c r="AY98" s="100"/>
    </row>
    <row r="99" spans="1:51" x14ac:dyDescent="0.25">
      <c r="A99" s="105"/>
      <c r="C99" s="129"/>
      <c r="D99" s="126"/>
      <c r="E99" s="78"/>
      <c r="F99" s="78"/>
      <c r="G99" s="126"/>
      <c r="H99" s="126"/>
      <c r="I99" s="106"/>
      <c r="J99" s="106"/>
      <c r="K99" s="106"/>
      <c r="L99" s="106"/>
      <c r="M99" s="106"/>
      <c r="N99" s="106"/>
      <c r="O99" s="107"/>
      <c r="P99" s="102"/>
      <c r="R99" s="104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C100" s="130"/>
      <c r="D100" s="130"/>
      <c r="E100" s="130"/>
      <c r="F100" s="130"/>
      <c r="G100" s="78"/>
      <c r="H100" s="78"/>
      <c r="I100" s="106"/>
      <c r="J100" s="106"/>
      <c r="K100" s="106"/>
      <c r="L100" s="106"/>
      <c r="M100" s="106"/>
      <c r="N100" s="106"/>
      <c r="O100" s="107"/>
      <c r="P100" s="102"/>
      <c r="R100" s="102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C101" s="130"/>
      <c r="D101" s="130"/>
      <c r="E101" s="130"/>
      <c r="F101" s="130"/>
      <c r="G101" s="78"/>
      <c r="H101" s="78"/>
      <c r="I101" s="106"/>
      <c r="J101" s="106"/>
      <c r="K101" s="106"/>
      <c r="L101" s="106"/>
      <c r="M101" s="106"/>
      <c r="N101" s="106"/>
      <c r="O101" s="107"/>
      <c r="P101" s="102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A102" s="105"/>
      <c r="C102" s="130"/>
      <c r="D102" s="130"/>
      <c r="E102" s="130"/>
      <c r="F102" s="130"/>
      <c r="G102" s="130"/>
      <c r="H102" s="130"/>
      <c r="I102" s="106"/>
      <c r="J102" s="106"/>
      <c r="K102" s="106"/>
      <c r="L102" s="106"/>
      <c r="M102" s="106"/>
      <c r="N102" s="106"/>
      <c r="O102" s="107"/>
      <c r="P102" s="102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A103" s="105"/>
      <c r="C103" s="130"/>
      <c r="D103" s="130"/>
      <c r="E103" s="130"/>
      <c r="F103" s="130"/>
      <c r="G103" s="130"/>
      <c r="H103" s="130"/>
      <c r="I103" s="106"/>
      <c r="J103" s="106"/>
      <c r="K103" s="106"/>
      <c r="L103" s="106"/>
      <c r="M103" s="106"/>
      <c r="N103" s="106"/>
      <c r="O103" s="107"/>
      <c r="P103" s="102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A104" s="105"/>
      <c r="C104" s="130"/>
      <c r="D104" s="130"/>
      <c r="E104" s="130"/>
      <c r="F104" s="130"/>
      <c r="G104" s="130"/>
      <c r="H104" s="130"/>
      <c r="I104" s="106"/>
      <c r="J104" s="106"/>
      <c r="K104" s="106"/>
      <c r="L104" s="106"/>
      <c r="M104" s="106"/>
      <c r="N104" s="106"/>
      <c r="O104" s="107"/>
      <c r="P104" s="102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A105" s="105"/>
      <c r="C105" s="130"/>
      <c r="D105" s="130"/>
      <c r="E105" s="130"/>
      <c r="F105" s="130"/>
      <c r="G105" s="130"/>
      <c r="H105" s="130"/>
      <c r="I105" s="106"/>
      <c r="J105" s="106"/>
      <c r="K105" s="106"/>
      <c r="L105" s="106"/>
      <c r="M105" s="106"/>
      <c r="N105" s="106"/>
      <c r="O105" s="107"/>
      <c r="P105" s="102"/>
      <c r="R105" s="78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A106" s="105"/>
      <c r="I106" s="106"/>
      <c r="J106" s="106"/>
      <c r="K106" s="106"/>
      <c r="L106" s="106"/>
      <c r="M106" s="106"/>
      <c r="N106" s="106"/>
      <c r="O106" s="107"/>
      <c r="R106" s="102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R107" s="102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R108" s="102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R109" s="102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R110" s="102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07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07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07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07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07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Q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1"/>
      <c r="P126" s="102"/>
      <c r="Q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Q127" s="102"/>
      <c r="R127" s="102"/>
      <c r="S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Q128" s="102"/>
      <c r="R128" s="102"/>
      <c r="S128" s="102"/>
      <c r="T128" s="102"/>
      <c r="AS128" s="100"/>
      <c r="AT128" s="100"/>
      <c r="AU128" s="100"/>
      <c r="AV128" s="100"/>
      <c r="AW128" s="100"/>
      <c r="AX128" s="100"/>
      <c r="AY128" s="100"/>
    </row>
    <row r="129" spans="15:51" x14ac:dyDescent="0.25">
      <c r="O129" s="11"/>
      <c r="P129" s="102"/>
      <c r="Q129" s="102"/>
      <c r="R129" s="102"/>
      <c r="S129" s="102"/>
      <c r="T129" s="102"/>
      <c r="AS129" s="100"/>
      <c r="AT129" s="100"/>
      <c r="AU129" s="100"/>
      <c r="AV129" s="100"/>
      <c r="AW129" s="100"/>
      <c r="AX129" s="100"/>
      <c r="AY129" s="100"/>
    </row>
    <row r="130" spans="15:51" x14ac:dyDescent="0.25">
      <c r="O130" s="11"/>
      <c r="P130" s="102"/>
      <c r="T130" s="102"/>
      <c r="AS130" s="100"/>
      <c r="AT130" s="100"/>
      <c r="AU130" s="100"/>
      <c r="AV130" s="100"/>
      <c r="AW130" s="100"/>
      <c r="AX130" s="100"/>
      <c r="AY130" s="100"/>
    </row>
    <row r="131" spans="15:51" x14ac:dyDescent="0.25">
      <c r="O131" s="102"/>
      <c r="Q131" s="102"/>
      <c r="R131" s="102"/>
      <c r="S131" s="102"/>
      <c r="AS131" s="100"/>
      <c r="AT131" s="100"/>
      <c r="AU131" s="100"/>
      <c r="AV131" s="100"/>
      <c r="AW131" s="100"/>
      <c r="AX131" s="100"/>
    </row>
    <row r="132" spans="15:51" x14ac:dyDescent="0.25">
      <c r="O132" s="11"/>
      <c r="P132" s="102"/>
      <c r="Q132" s="102"/>
      <c r="R132" s="102"/>
      <c r="S132" s="102"/>
      <c r="T132" s="102"/>
      <c r="AS132" s="100"/>
      <c r="AT132" s="100"/>
      <c r="AU132" s="100"/>
      <c r="AV132" s="100"/>
      <c r="AW132" s="100"/>
      <c r="AX132" s="100"/>
    </row>
    <row r="133" spans="15:51" x14ac:dyDescent="0.25">
      <c r="O133" s="11"/>
      <c r="P133" s="102"/>
      <c r="Q133" s="102"/>
      <c r="R133" s="102"/>
      <c r="S133" s="102"/>
      <c r="T133" s="102"/>
      <c r="U133" s="102"/>
      <c r="AS133" s="100"/>
      <c r="AT133" s="100"/>
      <c r="AU133" s="100"/>
      <c r="AV133" s="100"/>
      <c r="AW133" s="100"/>
      <c r="AX133" s="100"/>
    </row>
    <row r="134" spans="15:51" x14ac:dyDescent="0.25">
      <c r="O134" s="11"/>
      <c r="P134" s="102"/>
      <c r="T134" s="102"/>
      <c r="U134" s="102"/>
      <c r="AS134" s="100"/>
      <c r="AT134" s="100"/>
      <c r="AU134" s="100"/>
      <c r="AV134" s="100"/>
      <c r="AW134" s="100"/>
      <c r="AX134" s="100"/>
    </row>
    <row r="142" spans="15:51" x14ac:dyDescent="0.25">
      <c r="AY142" s="100"/>
    </row>
    <row r="146" spans="1:50" s="102" customFormat="1" x14ac:dyDescent="0.25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  <c r="AI146" s="100"/>
      <c r="AJ146" s="100"/>
      <c r="AK146" s="100"/>
      <c r="AL146" s="100"/>
      <c r="AM146" s="100"/>
      <c r="AN146" s="100"/>
      <c r="AO146" s="100"/>
      <c r="AP146" s="100"/>
      <c r="AQ146" s="100"/>
      <c r="AR146" s="100"/>
      <c r="AS146" s="100"/>
      <c r="AT146" s="100"/>
      <c r="AU146" s="100"/>
      <c r="AV146" s="100"/>
      <c r="AW146" s="100"/>
      <c r="AX146" s="100"/>
    </row>
  </sheetData>
  <protectedRanges>
    <protectedRange sqref="N90:R90 B96 S92:T98 B88:B93 S88:T89 N93:R98 T80:T87 T65:T71 T55:T63 S48:S54" name="Range2_12_5_1_1"/>
    <protectedRange sqref="L10 L6 D6 D8 AD8 AF8 O8:U8 AJ8:AR8 AF10 L24:N31 N32:N34 E11:E34 G11:G34 N10:N23 O11:P34 Y17 R11:V34 X11:X16 Y11:AF15 AC16:AF34 Z16:AB31" name="Range1_16_3_1_1"/>
    <protectedRange sqref="I95 J93:M98 J90:M90 I98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9:H99 F98 E97" name="Range2_2_2_9_2_1_1"/>
    <protectedRange sqref="D95 D98:D99" name="Range2_1_1_1_1_1_9_2_1_1"/>
    <protectedRange sqref="AG11:AG34" name="Range1_18_1_1_1"/>
    <protectedRange sqref="C96 C98" name="Range2_4_1_1_1"/>
    <protectedRange sqref="AS16:AS34" name="Range1_1_1_1"/>
    <protectedRange sqref="P3:U4" name="Range1_16_1_1_1_1"/>
    <protectedRange sqref="C99 C97 C94" name="Range2_1_3_1_1"/>
    <protectedRange sqref="H11:H34" name="Range1_1_1_1_1_1_1"/>
    <protectedRange sqref="B94:B95 J91:R92 D96:D97 I96:I97 Z89:Z90 S90:Y91 AA90:AU91 E98:E99 G100:H101 F99" name="Range2_2_1_10_1_1_1_2"/>
    <protectedRange sqref="C95" name="Range2_2_1_10_2_1_1_1"/>
    <protectedRange sqref="N88:R89 G96:H96 D92 F95 E94" name="Range2_12_1_6_1_1"/>
    <protectedRange sqref="D87:D88 I92:I94 I88:M89 G97:H98 G90:H92 E95:E96 F96:F97 F89:F91 E88:E90" name="Range2_2_12_1_7_1_1"/>
    <protectedRange sqref="D93:D94" name="Range2_1_1_1_1_11_1_2_1_1"/>
    <protectedRange sqref="E91 G93:H93 F92" name="Range2_2_2_9_1_1_1_1"/>
    <protectedRange sqref="D89" name="Range2_1_1_1_1_1_9_1_1_1_1"/>
    <protectedRange sqref="C93 C88" name="Range2_1_1_2_1_1"/>
    <protectedRange sqref="C92" name="Range2_1_2_2_1_1"/>
    <protectedRange sqref="C91" name="Range2_3_2_1_1"/>
    <protectedRange sqref="F87:F88 E87 G89:H89" name="Range2_2_12_1_1_1_1_1"/>
    <protectedRange sqref="C87" name="Range2_1_4_2_1_1_1"/>
    <protectedRange sqref="C89:C90" name="Range2_5_1_1_1"/>
    <protectedRange sqref="E92:E93 F93:F94 G94:H95 I90:I91" name="Range2_2_1_1_1_1"/>
    <protectedRange sqref="D90:D91" name="Range2_1_1_1_1_1_1_1_1"/>
    <protectedRange sqref="AS11:AS15" name="Range1_4_1_1_1_1"/>
    <protectedRange sqref="J11:J15 J26:J34" name="Range1_1_2_1_10_1_1_1_1"/>
    <protectedRange sqref="R105" name="Range2_2_1_10_1_1_1_1_1"/>
    <protectedRange sqref="S38:S43" name="Range2_12_3_1_1_1_1"/>
    <protectedRange sqref="D38:H38 F39:G39 N38:R43" name="Range2_12_1_3_1_1_1_1"/>
    <protectedRange sqref="I38:M38 E39 H39:M39 E40:M43" name="Range2_2_12_1_6_1_1_1_1"/>
    <protectedRange sqref="D39:D43" name="Range2_1_1_1_1_11_1_1_1_1_1_1"/>
    <protectedRange sqref="C39:C43" name="Range2_1_2_1_1_1_1_1"/>
    <protectedRange sqref="C38" name="Range2_3_1_1_1_1_1"/>
    <protectedRange sqref="T77:T79" name="Range2_12_5_1_1_3"/>
    <protectedRange sqref="T73:T76" name="Range2_12_5_1_1_2_2"/>
    <protectedRange sqref="T72" name="Range2_12_5_1_1_2_1_1"/>
    <protectedRange sqref="S72" name="Range2_12_4_1_1_1_4_2_2_1_1"/>
    <protectedRange sqref="B85:B87" name="Range2_12_5_1_1_2"/>
    <protectedRange sqref="B84" name="Range2_12_5_1_1_2_1_4_1_1_1_2_1_1_1_1_1_1_1"/>
    <protectedRange sqref="F86 G88:H88" name="Range2_2_12_1_1_1_1_1_1"/>
    <protectedRange sqref="D86:E86" name="Range2_2_12_1_7_1_1_2_1"/>
    <protectedRange sqref="C86" name="Range2_1_1_2_1_1_1"/>
    <protectedRange sqref="B82:B83" name="Range2_12_5_1_1_2_1"/>
    <protectedRange sqref="B81" name="Range2_12_5_1_1_2_1_2_1"/>
    <protectedRange sqref="B80" name="Range2_12_5_1_1_2_1_2_2"/>
    <protectedRange sqref="S84:S87" name="Range2_12_5_1_1_5"/>
    <protectedRange sqref="N84:R87" name="Range2_12_1_6_1_1_1"/>
    <protectedRange sqref="J84:M87" name="Range2_2_12_1_7_1_1_2"/>
    <protectedRange sqref="S81:S83" name="Range2_12_2_1_1_1_2_1_1_1"/>
    <protectedRange sqref="Q82:R83" name="Range2_12_1_4_1_1_1_1_1_1_1_1_1_1_1_1_1_1_1"/>
    <protectedRange sqref="N82:P83" name="Range2_12_1_2_1_1_1_1_1_1_1_1_1_1_1_1_1_1_1_1"/>
    <protectedRange sqref="J82:M83" name="Range2_2_12_1_4_1_1_1_1_1_1_1_1_1_1_1_1_1_1_1_1"/>
    <protectedRange sqref="Q81:R81" name="Range2_12_1_6_1_1_1_2_3_1_1_3_1_1_1_1_1_1_1"/>
    <protectedRange sqref="N81:P81" name="Range2_12_1_2_3_1_1_1_2_3_1_1_3_1_1_1_1_1_1_1"/>
    <protectedRange sqref="J81:M81" name="Range2_2_12_1_4_3_1_1_1_3_3_1_1_3_1_1_1_1_1_1_1"/>
    <protectedRange sqref="S79:S80" name="Range2_12_4_1_1_1_4_2_2_2_1"/>
    <protectedRange sqref="Q79:R80" name="Range2_12_1_6_1_1_1_2_3_2_1_1_3_2"/>
    <protectedRange sqref="N79:P80" name="Range2_12_1_2_3_1_1_1_2_3_2_1_1_3_2"/>
    <protectedRange sqref="K79:M80" name="Range2_2_12_1_4_3_1_1_1_3_3_2_1_1_3_2"/>
    <protectedRange sqref="J79:J80" name="Range2_2_12_1_4_3_1_1_1_3_2_1_2_2_2"/>
    <protectedRange sqref="I79" name="Range2_2_12_1_4_3_1_1_1_3_3_1_1_3_1_1_1_1_1_1_2_2"/>
    <protectedRange sqref="I81:I87" name="Range2_2_12_1_7_1_1_2_2_1_1"/>
    <protectedRange sqref="I80" name="Range2_2_12_1_4_3_1_1_1_3_3_1_1_3_1_1_1_1_1_1_2_1_1"/>
    <protectedRange sqref="G87:H87" name="Range2_2_12_1_3_1_2_1_1_1_2_1_1_1_1_1_1_2_1_1_1_1_1_1_1_1_1"/>
    <protectedRange sqref="F85 G84:H86" name="Range2_2_12_1_3_3_1_1_1_2_1_1_1_1_1_1_1_1_1_1_1_1_1_1_1_1"/>
    <protectedRange sqref="G81:H81" name="Range2_2_12_1_3_1_2_1_1_1_2_1_1_1_1_1_1_2_1_1_1_1_1_2_1"/>
    <protectedRange sqref="F81:F84" name="Range2_2_12_1_3_1_2_1_1_1_3_1_1_1_1_1_3_1_1_1_1_1_1_1_1_1"/>
    <protectedRange sqref="G82:H83" name="Range2_2_12_1_3_1_2_1_1_1_1_2_1_1_1_1_1_1_1_1_1_1_1"/>
    <protectedRange sqref="D81:E82" name="Range2_2_12_1_3_1_2_1_1_1_3_1_1_1_1_1_1_1_2_1_1_1_1_1_1_1"/>
    <protectedRange sqref="B78" name="Range2_12_5_1_1_2_1_4_1_1_1_2_1_1_1_1_1_1_1_1_1_2_1_1_1_1_1"/>
    <protectedRange sqref="B79" name="Range2_12_5_1_1_2_1_2_2_1_1_1_1_1"/>
    <protectedRange sqref="D85:E85" name="Range2_2_12_1_7_1_1_2_1_1"/>
    <protectedRange sqref="C85" name="Range2_1_1_2_1_1_1_1"/>
    <protectedRange sqref="D84" name="Range2_2_12_1_7_1_1_2_1_1_1_1_1_1"/>
    <protectedRange sqref="E84" name="Range2_2_12_1_1_1_1_1_1_1_1_1_1_1_1"/>
    <protectedRange sqref="C84" name="Range2_1_4_2_1_1_1_1_1_1_1_1_1"/>
    <protectedRange sqref="D83:E83" name="Range2_2_12_1_3_1_2_1_1_1_3_1_1_1_1_1_1_1_2_1_1_1_1_1_1_1_1"/>
    <protectedRange sqref="B77" name="Range2_12_5_1_1_2_1_2_2_1_1_1_1"/>
    <protectedRange sqref="S73:S78" name="Range2_12_5_1_1_5_1"/>
    <protectedRange sqref="N75:R78" name="Range2_12_1_6_1_1_1_1"/>
    <protectedRange sqref="J77:M78 L75:M76" name="Range2_2_12_1_7_1_1_2_2"/>
    <protectedRange sqref="I77:I78" name="Range2_2_12_1_7_1_1_2_2_1_1_1"/>
    <protectedRange sqref="B76" name="Range2_12_5_1_1_2_1_2_2_1_1_1_1_2_1_1_1"/>
    <protectedRange sqref="B75" name="Range2_12_5_1_1_2_1_2_2_1_1_1_1_2_1_1_1_2"/>
    <protectedRange sqref="B74" name="Range2_12_5_1_1_2_1_2_2_1_1_1_1_2_1_1_1_2_1_1"/>
    <protectedRange sqref="B41" name="Range2_12_5_1_1_1_1_1_2"/>
    <protectedRange sqref="G58:H61" name="Range2_2_12_1_3_1_1_1_1_1_4_1_1_2"/>
    <protectedRange sqref="E58:F61" name="Range2_2_12_1_7_1_1_3_1_1_2"/>
    <protectedRange sqref="S58:S63 S65:S71" name="Range2_12_5_1_1_2_3_1_1"/>
    <protectedRange sqref="Q58:R63" name="Range2_12_1_6_1_1_1_1_2_1_2"/>
    <protectedRange sqref="N58:P63" name="Range2_12_1_2_3_1_1_1_1_2_1_2"/>
    <protectedRange sqref="L62:M63 I58:M61" name="Range2_2_12_1_4_3_1_1_1_1_2_1_2"/>
    <protectedRange sqref="D58:D61" name="Range2_2_12_1_3_1_2_1_1_1_2_1_2_1_2"/>
    <protectedRange sqref="Q65:R67" name="Range2_12_1_6_1_1_1_1_2_1_1_1"/>
    <protectedRange sqref="N65:P67" name="Range2_12_1_2_3_1_1_1_1_2_1_1_1"/>
    <protectedRange sqref="L65:M67" name="Range2_2_12_1_4_3_1_1_1_1_2_1_1_1"/>
    <protectedRange sqref="B73" name="Range2_12_5_1_1_2_1_2_2_1_1_1_1_2_1_1_1_2_1_1_1_2"/>
    <protectedRange sqref="N68:R74" name="Range2_12_1_6_1_1_1_1_1"/>
    <protectedRange sqref="J70:M71 L72:M74 L68:M69" name="Range2_2_12_1_7_1_1_2_2_1"/>
    <protectedRange sqref="G70:H71" name="Range2_2_12_1_3_1_2_1_1_1_2_1_1_1_1_1_1_2_1_1_1_1"/>
    <protectedRange sqref="I70:I71" name="Range2_2_12_1_4_3_1_1_1_2_1_2_1_1_3_1_1_1_1_1_1_1_1"/>
    <protectedRange sqref="D70:E71" name="Range2_2_12_1_3_1_2_1_1_1_2_1_1_1_1_3_1_1_1_1_1_1_1"/>
    <protectedRange sqref="F70:F71" name="Range2_2_12_1_3_1_2_1_1_1_3_1_1_1_1_1_3_1_1_1_1_1_1_1"/>
    <protectedRange sqref="G80:H80" name="Range2_2_12_1_3_1_2_1_1_1_1_2_1_1_1_1_1_1_2_1_1_2"/>
    <protectedRange sqref="F80" name="Range2_2_12_1_3_1_2_1_1_1_1_2_1_1_1_1_1_1_1_1_1_1_1_2"/>
    <protectedRange sqref="D80:E80" name="Range2_2_12_1_3_1_2_1_1_1_2_1_1_1_1_3_1_1_1_1_1_1_1_1_1_1_2"/>
    <protectedRange sqref="G79:H79" name="Range2_2_12_1_3_1_2_1_1_1_1_2_1_1_1_1_1_1_2_1_1_1_1"/>
    <protectedRange sqref="F79" name="Range2_2_12_1_3_1_2_1_1_1_1_2_1_1_1_1_1_1_1_1_1_1_1_1_1"/>
    <protectedRange sqref="D79:E79" name="Range2_2_12_1_3_1_2_1_1_1_2_1_1_1_1_3_1_1_1_1_1_1_1_1_1_1_1_1"/>
    <protectedRange sqref="D78" name="Range2_2_12_1_7_1_1_1_1"/>
    <protectedRange sqref="E78:F78" name="Range2_2_12_1_1_1_1_1_2_1"/>
    <protectedRange sqref="C78" name="Range2_1_4_2_1_1_1_1_1"/>
    <protectedRange sqref="G78:H78" name="Range2_2_12_1_3_1_2_1_1_1_2_1_1_1_1_1_1_2_1_1_1_1_1_1_1_1_1_1_1"/>
    <protectedRange sqref="F77:H77" name="Range2_2_12_1_3_3_1_1_1_2_1_1_1_1_1_1_1_1_1_1_1_1_1_1_1_1_1_2"/>
    <protectedRange sqref="D77:E77" name="Range2_2_12_1_7_1_1_2_1_1_1_2"/>
    <protectedRange sqref="C77" name="Range2_1_1_2_1_1_1_1_1_2"/>
    <protectedRange sqref="B71" name="Range2_12_5_1_1_2_1_4_1_1_1_2_1_1_1_1_1_1_1_1_1_2_1_1_1_1_2_1_1_1_2_1_1_1_2_2_2_1"/>
    <protectedRange sqref="B72" name="Range2_12_5_1_1_2_1_2_2_1_1_1_1_2_1_1_1_2_1_1_1_2_2_2_1"/>
    <protectedRange sqref="J76:K76" name="Range2_2_12_1_4_3_1_1_1_3_3_1_1_3_1_1_1_1_1_1_1_1"/>
    <protectedRange sqref="K74:K75" name="Range2_2_12_1_4_3_1_1_1_3_3_2_1_1_3_2_1"/>
    <protectedRange sqref="J74:J75" name="Range2_2_12_1_4_3_1_1_1_3_2_1_2_2_2_1"/>
    <protectedRange sqref="I74" name="Range2_2_12_1_4_3_1_1_1_3_3_1_1_3_1_1_1_1_1_1_2_2_2"/>
    <protectedRange sqref="I76" name="Range2_2_12_1_7_1_1_2_2_1_1_2"/>
    <protectedRange sqref="I75" name="Range2_2_12_1_4_3_1_1_1_3_3_1_1_3_1_1_1_1_1_1_2_1_1_1"/>
    <protectedRange sqref="G76:H76" name="Range2_2_12_1_3_1_2_1_1_1_2_1_1_1_1_1_1_2_1_1_1_1_1_2_1_1"/>
    <protectedRange sqref="F76" name="Range2_2_12_1_3_1_2_1_1_1_3_1_1_1_1_1_3_1_1_1_1_1_1_1_1_1_2"/>
    <protectedRange sqref="D76:E76" name="Range2_2_12_1_3_1_2_1_1_1_3_1_1_1_1_1_1_1_2_1_1_1_1_1_1_1_2"/>
    <protectedRange sqref="J72:K73" name="Range2_2_12_1_7_1_1_2_2_2"/>
    <protectedRange sqref="I72:I73" name="Range2_2_12_1_7_1_1_2_2_1_1_1_2"/>
    <protectedRange sqref="G75:H75" name="Range2_2_12_1_3_1_2_1_1_1_1_2_1_1_1_1_1_1_2_1_1_2_1"/>
    <protectedRange sqref="F75" name="Range2_2_12_1_3_1_2_1_1_1_1_2_1_1_1_1_1_1_1_1_1_1_1_2_1"/>
    <protectedRange sqref="D75:E75" name="Range2_2_12_1_3_1_2_1_1_1_2_1_1_1_1_3_1_1_1_1_1_1_1_1_1_1_2_1"/>
    <protectedRange sqref="G74:H74" name="Range2_2_12_1_3_1_2_1_1_1_1_2_1_1_1_1_1_1_2_1_1_1_1_1"/>
    <protectedRange sqref="F74" name="Range2_2_12_1_3_1_2_1_1_1_1_2_1_1_1_1_1_1_1_1_1_1_1_1_1_1"/>
    <protectedRange sqref="D74:E74" name="Range2_2_12_1_3_1_2_1_1_1_2_1_1_1_1_3_1_1_1_1_1_1_1_1_1_1_1_1_1"/>
    <protectedRange sqref="D73" name="Range2_2_12_1_7_1_1_1_1_1"/>
    <protectedRange sqref="E73:F73" name="Range2_2_12_1_1_1_1_1_2_1_1"/>
    <protectedRange sqref="C73" name="Range2_1_4_2_1_1_1_1_1_1"/>
    <protectedRange sqref="G73:H73" name="Range2_2_12_1_3_1_2_1_1_1_2_1_1_1_1_1_1_2_1_1_1_1_1_1_1_1_1_1_1_1"/>
    <protectedRange sqref="F72:H72" name="Range2_2_12_1_3_3_1_1_1_2_1_1_1_1_1_1_1_1_1_1_1_1_1_1_1_1_1_2_1"/>
    <protectedRange sqref="D72:E72" name="Range2_2_12_1_7_1_1_2_1_1_1_2_1"/>
    <protectedRange sqref="C72" name="Range2_1_1_2_1_1_1_1_1_2_1"/>
    <protectedRange sqref="B67" name="Range2_12_5_1_1_2_1_4_1_1_1_2_1_1_1_1_1_1_1_1_1_2_1_1_1_1_2_1_1_1_2_1_1_1_2_2_2_1_1"/>
    <protectedRange sqref="B68" name="Range2_12_5_1_1_2_1_2_2_1_1_1_1_2_1_1_1_2_1_1_1_2_2_2_1_1"/>
    <protectedRange sqref="B64" name="Range2_12_5_1_1_2_1_4_1_1_1_2_1_1_1_1_1_1_1_1_1_2_1_1_1_1_2_1_1_1_2_1_1_1_2_2_2_1_1_1"/>
    <protectedRange sqref="B65" name="Range2_12_5_1_1_2_1_2_2_1_1_1_1_2_1_1_1_2_1_1_1_2_2_2_1_1_1"/>
    <protectedRange sqref="S44" name="Range2_12_3_1_1_1_1_2"/>
    <protectedRange sqref="N44:R44" name="Range2_12_1_3_1_1_1_1_2"/>
    <protectedRange sqref="E44:G44 I44:M44" name="Range2_2_12_1_6_1_1_1_1_2"/>
    <protectedRange sqref="D44" name="Range2_1_1_1_1_11_1_1_1_1_1_1_2"/>
    <protectedRange sqref="E45:F45" name="Range2_2_12_1_3_1_1_1_1_1_4_1_1"/>
    <protectedRange sqref="C45:D45" name="Range2_2_12_1_7_1_1_3_1_1"/>
    <protectedRange sqref="Q45:Q46 S55:S56 R47:R54" name="Range2_12_5_1_1_2_3_1"/>
    <protectedRange sqref="O45:P45" name="Range2_12_1_6_1_1_1_1_2_1"/>
    <protectedRange sqref="L45:N45" name="Range2_12_1_2_3_1_1_1_1_2_1"/>
    <protectedRange sqref="G45:K45" name="Range2_2_12_1_4_3_1_1_1_1_2_1"/>
    <protectedRange sqref="S57" name="Range2_12_4_1_1_1_4_2_2_1_1_1"/>
    <protectedRange sqref="E46:F46 G55:H57 F47:G54" name="Range2_2_12_1_3_1_1_1_1_1_4_1_1_1"/>
    <protectedRange sqref="C46:D46 E55:F57 D47:E54" name="Range2_2_12_1_7_1_1_3_1_1_1"/>
    <protectedRange sqref="O46:P46 Q55:R56 P47:Q54" name="Range2_12_1_6_1_1_1_1_2_1_1"/>
    <protectedRange sqref="L46:N46 N55:P56 M47:O54" name="Range2_12_1_2_3_1_1_1_1_2_1_1"/>
    <protectedRange sqref="G46:K46 I55:M56 H47:L54" name="Range2_2_12_1_4_3_1_1_1_1_2_1_1"/>
    <protectedRange sqref="D55:D57 C47:C54" name="Range2_2_12_1_3_1_2_1_1_1_2_1_2_1_1"/>
    <protectedRange sqref="Q57:R57" name="Range2_12_1_6_1_1_1_2_3_2_1_1_1_1_1"/>
    <protectedRange sqref="N57:P57" name="Range2_12_1_2_3_1_1_1_2_3_2_1_1_1_1_1"/>
    <protectedRange sqref="K57:M57" name="Range2_2_12_1_4_3_1_1_1_3_3_2_1_1_1_1_1"/>
    <protectedRange sqref="J57" name="Range2_2_12_1_4_3_1_1_1_3_2_1_2_1_1_1"/>
    <protectedRange sqref="I57" name="Range2_2_12_1_4_2_1_1_1_4_1_2_1_1_1_2_1_1_1"/>
    <protectedRange sqref="C44" name="Range2_1_2_1_1_1_1_1_1_2"/>
    <protectedRange sqref="Q11:Q34" name="Range1_16_3_1_1_1"/>
    <protectedRange sqref="T64" name="Range2_12_5_1_1_1"/>
    <protectedRange sqref="S64" name="Range2_12_5_1_1_2_3_1_1_1"/>
    <protectedRange sqref="Q64:R64" name="Range2_12_1_6_1_1_1_1_2_1_1_1_1"/>
    <protectedRange sqref="N64:P64" name="Range2_12_1_2_3_1_1_1_1_2_1_1_1_1"/>
    <protectedRange sqref="L64:M64" name="Range2_2_12_1_4_3_1_1_1_1_2_1_1_1_1"/>
    <protectedRange sqref="J62:K63" name="Range2_2_12_1_7_1_1_2_2_3"/>
    <protectedRange sqref="G62:H63" name="Range2_2_12_1_3_1_2_1_1_1_2_1_1_1_1_1_1_2_1_1_1"/>
    <protectedRange sqref="I62:I63" name="Range2_2_12_1_4_3_1_1_1_2_1_2_1_1_3_1_1_1_1_1_1_1"/>
    <protectedRange sqref="D62:E63" name="Range2_2_12_1_3_1_2_1_1_1_2_1_1_1_1_3_1_1_1_1_1_1"/>
    <protectedRange sqref="F62:F63" name="Range2_2_12_1_3_1_2_1_1_1_3_1_1_1_1_1_3_1_1_1_1_1_1"/>
    <protectedRange sqref="AG10" name="Range1_18_1_1_1_1"/>
    <protectedRange sqref="F11:F34" name="Range1_16_3_1_1_2"/>
    <protectedRange sqref="W11:W34" name="Range1_16_3_1_1_4"/>
    <protectedRange sqref="X32:AB34 X17:X31 Y18:Y31" name="Range1_16_3_1_1_6"/>
    <protectedRange sqref="G64:H68" name="Range2_2_12_1_3_1_1_1_1_1_4_1_1_1_1_2"/>
    <protectedRange sqref="E64:F68" name="Range2_2_12_1_7_1_1_3_1_1_1_1_2"/>
    <protectedRange sqref="I64:K68" name="Range2_2_12_1_4_3_1_1_1_1_2_1_1_1_2"/>
    <protectedRange sqref="D64:D68" name="Range2_2_12_1_3_1_2_1_1_1_2_1_2_1_1_1_2"/>
    <protectedRange sqref="J69:K69" name="Range2_2_12_1_7_1_1_2_2_1_2"/>
    <protectedRange sqref="I69" name="Range2_2_12_1_7_1_1_2_2_1_1_1_1_1"/>
    <protectedRange sqref="G69:H69" name="Range2_2_12_1_3_3_1_1_1_2_1_1_1_1_1_1_1_1_1_1_1_1_1_1_1_1_1_1_1"/>
    <protectedRange sqref="F69" name="Range2_2_12_1_3_1_2_1_1_1_3_1_1_1_1_1_3_1_1_1_1_1_1_1_1_1_1_1"/>
    <protectedRange sqref="D69" name="Range2_2_12_1_7_1_1_2_1_1_1_1_1_1_1_1"/>
    <protectedRange sqref="E69" name="Range2_2_12_1_1_1_1_1_1_1_1_1_1_1_1_1_1"/>
    <protectedRange sqref="C69" name="Range2_1_4_2_1_1_1_1_1_1_1_1_1_1_1"/>
    <protectedRange sqref="AR11:AR34" name="Range1_16_3_1_1_5"/>
    <protectedRange sqref="H44" name="Range2_12_5_1_1_1_2_1_1_1_1_1_1_1_1_1_1_1_1"/>
    <protectedRange sqref="B62" name="Range2_12_5_1_1_1_2_2_1_1_1_1_1_1_1_1_1_1_1_2_1_1_1_1_1_1_1_1_1_3_1_3_1_1"/>
    <protectedRange sqref="B63" name="Range2_12_5_1_1_2_1_4_1_1_1_2_1_1_1_1_1_1_1_1_1_2_1_1_1_1_2_1_1_1_2_1_1_1_2_2_2_1_1_4_1"/>
    <protectedRange sqref="B61" name="Range2_12_5_1_1_2_1_4_1_1_1_2_1_1_1_1_1_1_1_1_1_2_1_1_1_1_2_1_1_1_2_1_1_1_2_2_2_1_1_1_1_1_1_1_1_1_1_2_1"/>
    <protectedRange sqref="Q10" name="Range1_16_3_1_1_1_1"/>
    <protectedRange sqref="B42:B43" name="Range2_12_5_1_1_1_1_1_2_1_3_1"/>
    <protectedRange sqref="P5:U5" name="Range1_16_1_1_1_1_2"/>
    <protectedRange sqref="B59:B60 B57 B54:B55" name="Range2_12_5_1_1_1_1_1_2_1_2_1_1_1_1"/>
    <protectedRange sqref="B44" name="Range2_12_5_1_1_1_2_2_1_1_1_1_1_1_1_1_1_1_1_1_1_1_1_1_1_1_1_1"/>
    <protectedRange sqref="B45" name="Range2_12_5_1_1_1_2_2_1_1_1_1_1_1_1_1_1_1_1_2_1_1_1_1_1_1_1_1_1_1_1_1_1_1_1_1_1_1_1_1_1_1_1_1"/>
    <protectedRange sqref="B47" name="Range2_12_5_1_1_1_2_1_1_1_1_1_1_1_1_1_1_1_2_1_2_1_1_1_1_1_1_1_1_1_2_1"/>
    <protectedRange sqref="B46" name="Range2_12_5_1_1_1_2_2_1_1_1_1_1_1_1_1_1_1_1_2_1_1_1_2_1_1_1_2_1_1_1_3_1_1_1_1_1_1_1_1_1_1_1_1_1_1_1_1_1"/>
    <protectedRange sqref="B48" name="Range2_12_5_1_1_1_1_1_2_1_1_1_1_1_1_1_1_1"/>
    <protectedRange sqref="B49" name="Range2_12_5_1_1_1_1_1_2_1_1_2_1_1_1_1_1_1"/>
    <protectedRange sqref="B50" name="Range2_12_5_1_1_1_2_2_1_1_1_1_1_1_1_1_1_1_1_2_1_1_1_2_1_1_1_1_1"/>
    <protectedRange sqref="B52" name="Range2_12_5_1_1_1_2_2_1_1_1_1_1_1_1_1_1_1_1_2_1_1_1_1_1_1_1_1_1_3_1_3_1_2_1_1_1_1_1_1_1"/>
    <protectedRange sqref="B51" name="Range2_12_5_1_1_1_1_1_2_1_2_1_1_1_2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15 AC16:AE34 X16:AB23 Y24 Z24:AB31">
    <cfRule type="containsText" dxfId="366" priority="17" operator="containsText" text="N/A">
      <formula>NOT(ISERROR(SEARCH("N/A",X11)))</formula>
    </cfRule>
    <cfRule type="cellIs" dxfId="365" priority="35" operator="equal">
      <formula>0</formula>
    </cfRule>
  </conditionalFormatting>
  <conditionalFormatting sqref="X11:AE15 AC16:AE34 X16:AB23 Y24 Z24:AB31">
    <cfRule type="cellIs" dxfId="364" priority="34" operator="greaterThanOrEqual">
      <formula>1185</formula>
    </cfRule>
  </conditionalFormatting>
  <conditionalFormatting sqref="X11:AE15 AC16:AE34 X16:AB23 Y24 Z24:AB31">
    <cfRule type="cellIs" dxfId="363" priority="33" operator="between">
      <formula>0.1</formula>
      <formula>1184</formula>
    </cfRule>
  </conditionalFormatting>
  <conditionalFormatting sqref="X8 AJ16:AJ34 AK16 AJ11:AO15 AL16:AL34 AN16:AO34">
    <cfRule type="cellIs" dxfId="362" priority="32" operator="equal">
      <formula>0</formula>
    </cfRule>
  </conditionalFormatting>
  <conditionalFormatting sqref="X8 AJ16:AJ34 AK16 AJ11:AO15 AL16:AL34 AN16:AO34">
    <cfRule type="cellIs" dxfId="361" priority="31" operator="greaterThan">
      <formula>1179</formula>
    </cfRule>
  </conditionalFormatting>
  <conditionalFormatting sqref="X8 AJ16:AJ34 AK16 AJ11:AO15 AL16:AL34 AN16:AO34">
    <cfRule type="cellIs" dxfId="360" priority="30" operator="greaterThan">
      <formula>99</formula>
    </cfRule>
  </conditionalFormatting>
  <conditionalFormatting sqref="X8 AJ16:AJ34 AK16 AJ11:AO15 AL16:AL34 AN16:AO34">
    <cfRule type="cellIs" dxfId="359" priority="29" operator="greaterThan">
      <formula>0.99</formula>
    </cfRule>
  </conditionalFormatting>
  <conditionalFormatting sqref="AB8">
    <cfRule type="cellIs" dxfId="358" priority="28" operator="equal">
      <formula>0</formula>
    </cfRule>
  </conditionalFormatting>
  <conditionalFormatting sqref="AB8">
    <cfRule type="cellIs" dxfId="357" priority="27" operator="greaterThan">
      <formula>1179</formula>
    </cfRule>
  </conditionalFormatting>
  <conditionalFormatting sqref="AB8">
    <cfRule type="cellIs" dxfId="356" priority="26" operator="greaterThan">
      <formula>99</formula>
    </cfRule>
  </conditionalFormatting>
  <conditionalFormatting sqref="AB8">
    <cfRule type="cellIs" dxfId="355" priority="25" operator="greaterThan">
      <formula>0.99</formula>
    </cfRule>
  </conditionalFormatting>
  <conditionalFormatting sqref="AQ11:AQ34">
    <cfRule type="cellIs" dxfId="354" priority="24" operator="equal">
      <formula>0</formula>
    </cfRule>
  </conditionalFormatting>
  <conditionalFormatting sqref="AQ11:AQ34">
    <cfRule type="cellIs" dxfId="353" priority="23" operator="greaterThan">
      <formula>1179</formula>
    </cfRule>
  </conditionalFormatting>
  <conditionalFormatting sqref="AQ11:AQ34">
    <cfRule type="cellIs" dxfId="352" priority="22" operator="greaterThan">
      <formula>99</formula>
    </cfRule>
  </conditionalFormatting>
  <conditionalFormatting sqref="AQ11:AQ34">
    <cfRule type="cellIs" dxfId="351" priority="21" operator="greaterThan">
      <formula>0.99</formula>
    </cfRule>
  </conditionalFormatting>
  <conditionalFormatting sqref="AI11:AI34">
    <cfRule type="cellIs" dxfId="350" priority="20" operator="greaterThan">
      <formula>$AI$8</formula>
    </cfRule>
  </conditionalFormatting>
  <conditionalFormatting sqref="AH11:AH34">
    <cfRule type="cellIs" dxfId="349" priority="18" operator="greaterThan">
      <formula>$AH$8</formula>
    </cfRule>
    <cfRule type="cellIs" dxfId="348" priority="19" operator="greaterThan">
      <formula>$AH$8</formula>
    </cfRule>
  </conditionalFormatting>
  <conditionalFormatting sqref="AP11:AP34">
    <cfRule type="cellIs" dxfId="347" priority="16" operator="equal">
      <formula>0</formula>
    </cfRule>
  </conditionalFormatting>
  <conditionalFormatting sqref="AP11:AP34">
    <cfRule type="cellIs" dxfId="346" priority="15" operator="greaterThan">
      <formula>1179</formula>
    </cfRule>
  </conditionalFormatting>
  <conditionalFormatting sqref="AP11:AP34">
    <cfRule type="cellIs" dxfId="345" priority="14" operator="greaterThan">
      <formula>99</formula>
    </cfRule>
  </conditionalFormatting>
  <conditionalFormatting sqref="AP11:AP34">
    <cfRule type="cellIs" dxfId="344" priority="13" operator="greaterThan">
      <formula>0.99</formula>
    </cfRule>
  </conditionalFormatting>
  <conditionalFormatting sqref="X32:AB34 X25:Y31 X24">
    <cfRule type="containsText" dxfId="343" priority="9" operator="containsText" text="N/A">
      <formula>NOT(ISERROR(SEARCH("N/A",X24)))</formula>
    </cfRule>
    <cfRule type="cellIs" dxfId="342" priority="12" operator="equal">
      <formula>0</formula>
    </cfRule>
  </conditionalFormatting>
  <conditionalFormatting sqref="X32:AB34 X25:Y31 X24">
    <cfRule type="cellIs" dxfId="341" priority="11" operator="greaterThanOrEqual">
      <formula>1185</formula>
    </cfRule>
  </conditionalFormatting>
  <conditionalFormatting sqref="X32:AB34 X25:Y31 X24">
    <cfRule type="cellIs" dxfId="340" priority="10" operator="between">
      <formula>0.1</formula>
      <formula>1184</formula>
    </cfRule>
  </conditionalFormatting>
  <conditionalFormatting sqref="AM16:AM34">
    <cfRule type="cellIs" dxfId="339" priority="8" operator="equal">
      <formula>0</formula>
    </cfRule>
  </conditionalFormatting>
  <conditionalFormatting sqref="AM16:AM34">
    <cfRule type="cellIs" dxfId="338" priority="7" operator="greaterThan">
      <formula>1179</formula>
    </cfRule>
  </conditionalFormatting>
  <conditionalFormatting sqref="AM16:AM34">
    <cfRule type="cellIs" dxfId="337" priority="6" operator="greaterThan">
      <formula>99</formula>
    </cfRule>
  </conditionalFormatting>
  <conditionalFormatting sqref="AM16:AM34">
    <cfRule type="cellIs" dxfId="336" priority="5" operator="greaterThan">
      <formula>0.99</formula>
    </cfRule>
  </conditionalFormatting>
  <conditionalFormatting sqref="AK17:AK34">
    <cfRule type="cellIs" dxfId="335" priority="4" operator="equal">
      <formula>0</formula>
    </cfRule>
  </conditionalFormatting>
  <conditionalFormatting sqref="AK17:AK34">
    <cfRule type="cellIs" dxfId="334" priority="3" operator="greaterThan">
      <formula>1179</formula>
    </cfRule>
  </conditionalFormatting>
  <conditionalFormatting sqref="AK17:AK34">
    <cfRule type="cellIs" dxfId="333" priority="2" operator="greaterThan">
      <formula>99</formula>
    </cfRule>
  </conditionalFormatting>
  <conditionalFormatting sqref="AK17:AK34">
    <cfRule type="cellIs" dxfId="332" priority="1" operator="greaterThan">
      <formula>0.99</formula>
    </cfRule>
  </conditionalFormatting>
  <dataValidations count="4">
    <dataValidation type="list" allowBlank="1" showInputMessage="1" showErrorMessage="1" sqref="P3:P5">
      <formula1>$AY$10:$AY$35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46"/>
  <sheetViews>
    <sheetView showGridLines="0" topLeftCell="A4" zoomScaleNormal="100" workbookViewId="0">
      <selection activeCell="R17" sqref="R17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86" t="s">
        <v>126</v>
      </c>
      <c r="Q3" s="287"/>
      <c r="R3" s="287"/>
      <c r="S3" s="287"/>
      <c r="T3" s="287"/>
      <c r="U3" s="28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86" t="s">
        <v>149</v>
      </c>
      <c r="Q4" s="287"/>
      <c r="R4" s="287"/>
      <c r="S4" s="287"/>
      <c r="T4" s="287"/>
      <c r="U4" s="28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86" t="s">
        <v>158</v>
      </c>
      <c r="Q5" s="287"/>
      <c r="R5" s="287"/>
      <c r="S5" s="287"/>
      <c r="T5" s="287"/>
      <c r="U5" s="28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86" t="s">
        <v>6</v>
      </c>
      <c r="C6" s="288"/>
      <c r="D6" s="289" t="s">
        <v>7</v>
      </c>
      <c r="E6" s="290"/>
      <c r="F6" s="290"/>
      <c r="G6" s="290"/>
      <c r="H6" s="291"/>
      <c r="I6" s="102"/>
      <c r="J6" s="102"/>
      <c r="K6" s="196"/>
      <c r="L6" s="292">
        <v>41686</v>
      </c>
      <c r="M6" s="29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5" t="s">
        <v>8</v>
      </c>
      <c r="C7" s="276"/>
      <c r="D7" s="275" t="s">
        <v>9</v>
      </c>
      <c r="E7" s="277"/>
      <c r="F7" s="277"/>
      <c r="G7" s="276"/>
      <c r="H7" s="191" t="s">
        <v>10</v>
      </c>
      <c r="I7" s="192" t="s">
        <v>11</v>
      </c>
      <c r="J7" s="192" t="s">
        <v>12</v>
      </c>
      <c r="K7" s="192" t="s">
        <v>13</v>
      </c>
      <c r="L7" s="11"/>
      <c r="M7" s="11"/>
      <c r="N7" s="11"/>
      <c r="O7" s="191" t="s">
        <v>14</v>
      </c>
      <c r="P7" s="275" t="s">
        <v>15</v>
      </c>
      <c r="Q7" s="277"/>
      <c r="R7" s="277"/>
      <c r="S7" s="277"/>
      <c r="T7" s="276"/>
      <c r="U7" s="274" t="s">
        <v>16</v>
      </c>
      <c r="V7" s="274"/>
      <c r="W7" s="192" t="s">
        <v>17</v>
      </c>
      <c r="X7" s="275" t="s">
        <v>18</v>
      </c>
      <c r="Y7" s="276"/>
      <c r="Z7" s="275" t="s">
        <v>19</v>
      </c>
      <c r="AA7" s="276"/>
      <c r="AB7" s="275" t="s">
        <v>20</v>
      </c>
      <c r="AC7" s="276"/>
      <c r="AD7" s="275" t="s">
        <v>21</v>
      </c>
      <c r="AE7" s="276"/>
      <c r="AF7" s="192" t="s">
        <v>22</v>
      </c>
      <c r="AG7" s="192" t="s">
        <v>23</v>
      </c>
      <c r="AH7" s="192" t="s">
        <v>24</v>
      </c>
      <c r="AI7" s="192" t="s">
        <v>25</v>
      </c>
      <c r="AJ7" s="275" t="s">
        <v>26</v>
      </c>
      <c r="AK7" s="277"/>
      <c r="AL7" s="277"/>
      <c r="AM7" s="277"/>
      <c r="AN7" s="276"/>
      <c r="AO7" s="275" t="s">
        <v>27</v>
      </c>
      <c r="AP7" s="277"/>
      <c r="AQ7" s="276"/>
      <c r="AR7" s="192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78">
        <v>42174</v>
      </c>
      <c r="C8" s="279"/>
      <c r="D8" s="280" t="s">
        <v>29</v>
      </c>
      <c r="E8" s="281"/>
      <c r="F8" s="281"/>
      <c r="G8" s="282"/>
      <c r="H8" s="27"/>
      <c r="I8" s="280" t="s">
        <v>29</v>
      </c>
      <c r="J8" s="281"/>
      <c r="K8" s="28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3" t="s">
        <v>33</v>
      </c>
      <c r="V8" s="283"/>
      <c r="W8" s="29" t="s">
        <v>34</v>
      </c>
      <c r="X8" s="266">
        <v>0</v>
      </c>
      <c r="Y8" s="267"/>
      <c r="Z8" s="284" t="s">
        <v>35</v>
      </c>
      <c r="AA8" s="285"/>
      <c r="AB8" s="266">
        <v>1185</v>
      </c>
      <c r="AC8" s="267"/>
      <c r="AD8" s="268">
        <v>800</v>
      </c>
      <c r="AE8" s="269"/>
      <c r="AF8" s="27"/>
      <c r="AG8" s="29">
        <f>AG34-AG10</f>
        <v>27700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58" t="s">
        <v>39</v>
      </c>
      <c r="C9" s="258"/>
      <c r="D9" s="270" t="s">
        <v>40</v>
      </c>
      <c r="E9" s="271"/>
      <c r="F9" s="272" t="s">
        <v>41</v>
      </c>
      <c r="G9" s="271"/>
      <c r="H9" s="273" t="s">
        <v>42</v>
      </c>
      <c r="I9" s="258" t="s">
        <v>43</v>
      </c>
      <c r="J9" s="258"/>
      <c r="K9" s="258"/>
      <c r="L9" s="192" t="s">
        <v>44</v>
      </c>
      <c r="M9" s="274" t="s">
        <v>45</v>
      </c>
      <c r="N9" s="32" t="s">
        <v>46</v>
      </c>
      <c r="O9" s="264" t="s">
        <v>47</v>
      </c>
      <c r="P9" s="264" t="s">
        <v>48</v>
      </c>
      <c r="Q9" s="33" t="s">
        <v>49</v>
      </c>
      <c r="R9" s="252" t="s">
        <v>50</v>
      </c>
      <c r="S9" s="253"/>
      <c r="T9" s="254"/>
      <c r="U9" s="193" t="s">
        <v>51</v>
      </c>
      <c r="V9" s="193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95" t="s">
        <v>55</v>
      </c>
      <c r="AG9" s="195" t="s">
        <v>56</v>
      </c>
      <c r="AH9" s="247" t="s">
        <v>57</v>
      </c>
      <c r="AI9" s="262" t="s">
        <v>58</v>
      </c>
      <c r="AJ9" s="193" t="s">
        <v>59</v>
      </c>
      <c r="AK9" s="193" t="s">
        <v>60</v>
      </c>
      <c r="AL9" s="193" t="s">
        <v>61</v>
      </c>
      <c r="AM9" s="193" t="s">
        <v>62</v>
      </c>
      <c r="AN9" s="193" t="s">
        <v>63</v>
      </c>
      <c r="AO9" s="193" t="s">
        <v>64</v>
      </c>
      <c r="AP9" s="193" t="s">
        <v>65</v>
      </c>
      <c r="AQ9" s="264" t="s">
        <v>66</v>
      </c>
      <c r="AR9" s="193" t="s">
        <v>67</v>
      </c>
      <c r="AS9" s="24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93" t="s">
        <v>72</v>
      </c>
      <c r="C10" s="193" t="s">
        <v>73</v>
      </c>
      <c r="D10" s="193" t="s">
        <v>74</v>
      </c>
      <c r="E10" s="193" t="s">
        <v>75</v>
      </c>
      <c r="F10" s="193" t="s">
        <v>74</v>
      </c>
      <c r="G10" s="193" t="s">
        <v>75</v>
      </c>
      <c r="H10" s="273"/>
      <c r="I10" s="193" t="s">
        <v>75</v>
      </c>
      <c r="J10" s="193" t="s">
        <v>75</v>
      </c>
      <c r="K10" s="193" t="s">
        <v>75</v>
      </c>
      <c r="L10" s="27" t="s">
        <v>29</v>
      </c>
      <c r="M10" s="274"/>
      <c r="N10" s="27" t="s">
        <v>29</v>
      </c>
      <c r="O10" s="265"/>
      <c r="P10" s="265"/>
      <c r="Q10" s="143">
        <f>'JUNE 18'!Q34</f>
        <v>41054256</v>
      </c>
      <c r="R10" s="255"/>
      <c r="S10" s="256"/>
      <c r="T10" s="257"/>
      <c r="U10" s="193" t="s">
        <v>75</v>
      </c>
      <c r="V10" s="193" t="s">
        <v>75</v>
      </c>
      <c r="W10" s="25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 t="s">
        <v>90</v>
      </c>
      <c r="AG10" s="118">
        <f>'JUNE 18'!AG34</f>
        <v>37986500</v>
      </c>
      <c r="AH10" s="247"/>
      <c r="AI10" s="263"/>
      <c r="AJ10" s="193" t="s">
        <v>84</v>
      </c>
      <c r="AK10" s="193" t="s">
        <v>84</v>
      </c>
      <c r="AL10" s="193" t="s">
        <v>84</v>
      </c>
      <c r="AM10" s="193" t="s">
        <v>84</v>
      </c>
      <c r="AN10" s="193" t="s">
        <v>84</v>
      </c>
      <c r="AO10" s="193" t="s">
        <v>84</v>
      </c>
      <c r="AP10" s="144">
        <f>'JUNE 18'!AP34</f>
        <v>8564093</v>
      </c>
      <c r="AQ10" s="265"/>
      <c r="AR10" s="194" t="s">
        <v>85</v>
      </c>
      <c r="AS10" s="247"/>
      <c r="AV10" s="38" t="s">
        <v>86</v>
      </c>
      <c r="AW10" s="38" t="s">
        <v>87</v>
      </c>
      <c r="AY10" s="79" t="s">
        <v>126</v>
      </c>
    </row>
    <row r="11" spans="2:51" x14ac:dyDescent="0.25">
      <c r="B11" s="39">
        <v>2</v>
      </c>
      <c r="C11" s="39">
        <v>4.1666666666666664E-2</v>
      </c>
      <c r="D11" s="117">
        <v>6</v>
      </c>
      <c r="E11" s="40">
        <f>D11/1.42</f>
        <v>4.2253521126760569</v>
      </c>
      <c r="F11" s="103">
        <v>70</v>
      </c>
      <c r="G11" s="40">
        <f>F11/1.42</f>
        <v>49.295774647887328</v>
      </c>
      <c r="H11" s="41" t="s">
        <v>88</v>
      </c>
      <c r="I11" s="41">
        <f>J11-(2/1.42)</f>
        <v>44.366197183098592</v>
      </c>
      <c r="J11" s="42">
        <f>(F11-5)/1.42</f>
        <v>45.774647887323944</v>
      </c>
      <c r="K11" s="41">
        <f>J11+(6/1.42)</f>
        <v>50</v>
      </c>
      <c r="L11" s="43">
        <v>14</v>
      </c>
      <c r="M11" s="44" t="s">
        <v>89</v>
      </c>
      <c r="N11" s="44">
        <v>11.4</v>
      </c>
      <c r="O11" s="118">
        <v>123</v>
      </c>
      <c r="P11" s="118">
        <v>97</v>
      </c>
      <c r="Q11" s="118">
        <v>41058307</v>
      </c>
      <c r="R11" s="45">
        <f>Q11-Q10</f>
        <v>4051</v>
      </c>
      <c r="S11" s="46">
        <f>R11*24/1000</f>
        <v>97.224000000000004</v>
      </c>
      <c r="T11" s="46">
        <f>R11/1000</f>
        <v>4.0510000000000002</v>
      </c>
      <c r="U11" s="119">
        <v>4.9000000000000004</v>
      </c>
      <c r="V11" s="119">
        <f>U11</f>
        <v>4.9000000000000004</v>
      </c>
      <c r="W11" s="120" t="s">
        <v>124</v>
      </c>
      <c r="X11" s="122">
        <v>0</v>
      </c>
      <c r="Y11" s="122">
        <v>0</v>
      </c>
      <c r="Z11" s="122">
        <v>1087</v>
      </c>
      <c r="AA11" s="122">
        <v>0</v>
      </c>
      <c r="AB11" s="122">
        <v>1187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37987400</v>
      </c>
      <c r="AH11" s="48">
        <f>IF(ISBLANK(AG11),"-",AG11-AG10)</f>
        <v>900</v>
      </c>
      <c r="AI11" s="49">
        <f>AH11/T11</f>
        <v>222.16736608244878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0.75</v>
      </c>
      <c r="AP11" s="122">
        <v>8565178</v>
      </c>
      <c r="AQ11" s="122">
        <f>AP11-AP10</f>
        <v>1085</v>
      </c>
      <c r="AR11" s="50"/>
      <c r="AS11" s="51" t="s">
        <v>113</v>
      </c>
      <c r="AV11" s="38" t="s">
        <v>88</v>
      </c>
      <c r="AW11" s="38" t="s">
        <v>91</v>
      </c>
      <c r="AY11" s="79" t="s">
        <v>149</v>
      </c>
    </row>
    <row r="12" spans="2:51" x14ac:dyDescent="0.25">
      <c r="B12" s="39">
        <v>2.0416666666666701</v>
      </c>
      <c r="C12" s="39">
        <v>8.3333333333333329E-2</v>
      </c>
      <c r="D12" s="117">
        <v>8</v>
      </c>
      <c r="E12" s="40">
        <f t="shared" ref="E12:E34" si="0">D12/1.42</f>
        <v>5.6338028169014089</v>
      </c>
      <c r="F12" s="103">
        <v>70</v>
      </c>
      <c r="G12" s="40">
        <f t="shared" ref="G12:G34" si="1">F12/1.42</f>
        <v>49.295774647887328</v>
      </c>
      <c r="H12" s="41" t="s">
        <v>88</v>
      </c>
      <c r="I12" s="41">
        <f t="shared" ref="I12:I34" si="2">J12-(2/1.42)</f>
        <v>44.366197183098592</v>
      </c>
      <c r="J12" s="42">
        <f>(F12-5)/1.42</f>
        <v>45.774647887323944</v>
      </c>
      <c r="K12" s="41">
        <f>J12+(6/1.42)</f>
        <v>50</v>
      </c>
      <c r="L12" s="43">
        <v>14</v>
      </c>
      <c r="M12" s="44" t="s">
        <v>89</v>
      </c>
      <c r="N12" s="44">
        <v>11.2</v>
      </c>
      <c r="O12" s="118">
        <v>135</v>
      </c>
      <c r="P12" s="118">
        <v>103</v>
      </c>
      <c r="Q12" s="118">
        <v>41062058</v>
      </c>
      <c r="R12" s="45">
        <f t="shared" ref="R12:R34" si="3">Q12-Q11</f>
        <v>3751</v>
      </c>
      <c r="S12" s="46">
        <f t="shared" ref="S12:S34" si="4">R12*24/1000</f>
        <v>90.024000000000001</v>
      </c>
      <c r="T12" s="46">
        <f t="shared" ref="T12:T34" si="5">R12/1000</f>
        <v>3.7509999999999999</v>
      </c>
      <c r="U12" s="119">
        <v>6.1</v>
      </c>
      <c r="V12" s="119">
        <f t="shared" ref="V12:V34" si="6">U12</f>
        <v>6.1</v>
      </c>
      <c r="W12" s="120" t="s">
        <v>124</v>
      </c>
      <c r="X12" s="122">
        <v>0</v>
      </c>
      <c r="Y12" s="122">
        <v>0</v>
      </c>
      <c r="Z12" s="122">
        <v>1087</v>
      </c>
      <c r="AA12" s="122">
        <v>0</v>
      </c>
      <c r="AB12" s="122">
        <v>1187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37988196</v>
      </c>
      <c r="AH12" s="48">
        <f>IF(ISBLANK(AG12),"-",AG12-AG11)</f>
        <v>796</v>
      </c>
      <c r="AI12" s="49">
        <f t="shared" ref="AI12:AI34" si="7">AH12/T12</f>
        <v>212.21007731271661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0.75</v>
      </c>
      <c r="AP12" s="122">
        <v>8566378</v>
      </c>
      <c r="AQ12" s="122">
        <f>AP12-AP11</f>
        <v>1200</v>
      </c>
      <c r="AR12" s="52">
        <v>1.02</v>
      </c>
      <c r="AS12" s="51" t="s">
        <v>113</v>
      </c>
      <c r="AV12" s="38" t="s">
        <v>92</v>
      </c>
      <c r="AW12" s="38" t="s">
        <v>93</v>
      </c>
      <c r="AY12" s="79" t="s">
        <v>127</v>
      </c>
    </row>
    <row r="13" spans="2:51" x14ac:dyDescent="0.25">
      <c r="B13" s="39">
        <v>2.0833333333333299</v>
      </c>
      <c r="C13" s="39">
        <v>0.125</v>
      </c>
      <c r="D13" s="117">
        <v>9</v>
      </c>
      <c r="E13" s="40">
        <f t="shared" si="0"/>
        <v>6.3380281690140849</v>
      </c>
      <c r="F13" s="103">
        <v>70</v>
      </c>
      <c r="G13" s="40">
        <f t="shared" si="1"/>
        <v>49.295774647887328</v>
      </c>
      <c r="H13" s="41" t="s">
        <v>88</v>
      </c>
      <c r="I13" s="41">
        <f t="shared" si="2"/>
        <v>44.366197183098592</v>
      </c>
      <c r="J13" s="42">
        <f>(F13-5)/1.42</f>
        <v>45.774647887323944</v>
      </c>
      <c r="K13" s="41">
        <f>J13+(6/1.42)</f>
        <v>50</v>
      </c>
      <c r="L13" s="43">
        <v>14</v>
      </c>
      <c r="M13" s="44" t="s">
        <v>89</v>
      </c>
      <c r="N13" s="44">
        <v>11.2</v>
      </c>
      <c r="O13" s="118">
        <v>133</v>
      </c>
      <c r="P13" s="118">
        <v>98</v>
      </c>
      <c r="Q13" s="118">
        <v>41066314</v>
      </c>
      <c r="R13" s="45">
        <f t="shared" si="3"/>
        <v>4256</v>
      </c>
      <c r="S13" s="46">
        <f t="shared" si="4"/>
        <v>102.14400000000001</v>
      </c>
      <c r="T13" s="46">
        <f t="shared" si="5"/>
        <v>4.2560000000000002</v>
      </c>
      <c r="U13" s="119">
        <v>7.5</v>
      </c>
      <c r="V13" s="119">
        <f t="shared" si="6"/>
        <v>7.5</v>
      </c>
      <c r="W13" s="120" t="s">
        <v>124</v>
      </c>
      <c r="X13" s="122">
        <v>0</v>
      </c>
      <c r="Y13" s="122">
        <v>0</v>
      </c>
      <c r="Z13" s="122">
        <v>1087</v>
      </c>
      <c r="AA13" s="122">
        <v>0</v>
      </c>
      <c r="AB13" s="122">
        <v>1188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37989068</v>
      </c>
      <c r="AH13" s="48">
        <f>IF(ISBLANK(AG13),"-",AG13-AG12)</f>
        <v>872</v>
      </c>
      <c r="AI13" s="49">
        <f t="shared" si="7"/>
        <v>204.88721804511277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0.75</v>
      </c>
      <c r="AP13" s="122">
        <v>8567703</v>
      </c>
      <c r="AQ13" s="122">
        <f>AP13-AP12</f>
        <v>1325</v>
      </c>
      <c r="AR13" s="50"/>
      <c r="AS13" s="51" t="s">
        <v>113</v>
      </c>
      <c r="AV13" s="38" t="s">
        <v>94</v>
      </c>
      <c r="AW13" s="38" t="s">
        <v>95</v>
      </c>
      <c r="AY13" s="79" t="s">
        <v>158</v>
      </c>
    </row>
    <row r="14" spans="2:51" x14ac:dyDescent="0.25">
      <c r="B14" s="39">
        <v>2.125</v>
      </c>
      <c r="C14" s="39">
        <v>0.16666666666666666</v>
      </c>
      <c r="D14" s="117">
        <v>10</v>
      </c>
      <c r="E14" s="40">
        <f t="shared" si="0"/>
        <v>7.042253521126761</v>
      </c>
      <c r="F14" s="103">
        <v>70</v>
      </c>
      <c r="G14" s="40">
        <f t="shared" si="1"/>
        <v>49.295774647887328</v>
      </c>
      <c r="H14" s="41" t="s">
        <v>88</v>
      </c>
      <c r="I14" s="41">
        <f t="shared" si="2"/>
        <v>44.366197183098592</v>
      </c>
      <c r="J14" s="42">
        <f>J15</f>
        <v>45.774647887323944</v>
      </c>
      <c r="K14" s="41">
        <f>J14+(6/1.42)</f>
        <v>50</v>
      </c>
      <c r="L14" s="43">
        <v>14</v>
      </c>
      <c r="M14" s="44" t="s">
        <v>89</v>
      </c>
      <c r="N14" s="44">
        <v>12.8</v>
      </c>
      <c r="O14" s="118">
        <v>113</v>
      </c>
      <c r="P14" s="118">
        <v>100</v>
      </c>
      <c r="Q14" s="118">
        <v>41070169</v>
      </c>
      <c r="R14" s="45">
        <f t="shared" si="3"/>
        <v>3855</v>
      </c>
      <c r="S14" s="46">
        <f t="shared" si="4"/>
        <v>92.52</v>
      </c>
      <c r="T14" s="46">
        <f t="shared" si="5"/>
        <v>3.855</v>
      </c>
      <c r="U14" s="119">
        <v>8.5</v>
      </c>
      <c r="V14" s="119">
        <f t="shared" si="6"/>
        <v>8.5</v>
      </c>
      <c r="W14" s="120" t="s">
        <v>124</v>
      </c>
      <c r="X14" s="122">
        <v>0</v>
      </c>
      <c r="Y14" s="122">
        <v>0</v>
      </c>
      <c r="Z14" s="122">
        <v>1086</v>
      </c>
      <c r="AA14" s="122">
        <v>0</v>
      </c>
      <c r="AB14" s="122">
        <v>1187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37989860</v>
      </c>
      <c r="AH14" s="48">
        <f t="shared" ref="AH14:AH34" si="8">IF(ISBLANK(AG14),"-",AG14-AG13)</f>
        <v>792</v>
      </c>
      <c r="AI14" s="49">
        <f t="shared" si="7"/>
        <v>205.44747081712063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0.75</v>
      </c>
      <c r="AP14" s="122">
        <v>8568585</v>
      </c>
      <c r="AQ14" s="122">
        <f>AP14-AP13</f>
        <v>882</v>
      </c>
      <c r="AR14" s="50"/>
      <c r="AS14" s="51" t="s">
        <v>113</v>
      </c>
      <c r="AT14" s="53"/>
      <c r="AV14" s="38" t="s">
        <v>96</v>
      </c>
      <c r="AW14" s="38" t="s">
        <v>97</v>
      </c>
      <c r="AY14" s="79" t="s">
        <v>205</v>
      </c>
    </row>
    <row r="15" spans="2:51" x14ac:dyDescent="0.25">
      <c r="B15" s="39">
        <v>2.1666666666666701</v>
      </c>
      <c r="C15" s="39">
        <v>0.20833333333333301</v>
      </c>
      <c r="D15" s="117">
        <v>10</v>
      </c>
      <c r="E15" s="40">
        <f t="shared" si="0"/>
        <v>7.042253521126761</v>
      </c>
      <c r="F15" s="103">
        <v>70</v>
      </c>
      <c r="G15" s="40">
        <f t="shared" si="1"/>
        <v>49.295774647887328</v>
      </c>
      <c r="H15" s="41" t="s">
        <v>88</v>
      </c>
      <c r="I15" s="41">
        <f t="shared" si="2"/>
        <v>44.366197183098592</v>
      </c>
      <c r="J15" s="42">
        <f>(F15-5)/1.42</f>
        <v>45.774647887323944</v>
      </c>
      <c r="K15" s="41">
        <f>J15+(6/1.42)</f>
        <v>50</v>
      </c>
      <c r="L15" s="43">
        <v>18</v>
      </c>
      <c r="M15" s="44" t="s">
        <v>89</v>
      </c>
      <c r="N15" s="44">
        <v>13.1</v>
      </c>
      <c r="O15" s="118">
        <v>124</v>
      </c>
      <c r="P15" s="118">
        <v>112</v>
      </c>
      <c r="Q15" s="118">
        <v>41074330</v>
      </c>
      <c r="R15" s="45">
        <f t="shared" si="3"/>
        <v>4161</v>
      </c>
      <c r="S15" s="46">
        <f t="shared" si="4"/>
        <v>99.864000000000004</v>
      </c>
      <c r="T15" s="46">
        <f t="shared" si="5"/>
        <v>4.1609999999999996</v>
      </c>
      <c r="U15" s="119">
        <v>8.6</v>
      </c>
      <c r="V15" s="119">
        <f t="shared" si="6"/>
        <v>8.6</v>
      </c>
      <c r="W15" s="120" t="s">
        <v>124</v>
      </c>
      <c r="X15" s="122">
        <v>0</v>
      </c>
      <c r="Y15" s="122">
        <v>0</v>
      </c>
      <c r="Z15" s="122">
        <v>1087</v>
      </c>
      <c r="AA15" s="122">
        <v>0</v>
      </c>
      <c r="AB15" s="122">
        <v>1188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37990660</v>
      </c>
      <c r="AH15" s="48">
        <f t="shared" si="8"/>
        <v>800</v>
      </c>
      <c r="AI15" s="49">
        <f t="shared" si="7"/>
        <v>192.26147560682531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0.75</v>
      </c>
      <c r="AP15" s="122">
        <v>8568782</v>
      </c>
      <c r="AQ15" s="122">
        <f>AP15-AP14</f>
        <v>197</v>
      </c>
      <c r="AR15" s="50"/>
      <c r="AS15" s="51" t="s">
        <v>113</v>
      </c>
      <c r="AV15" s="38" t="s">
        <v>98</v>
      </c>
      <c r="AW15" s="38" t="s">
        <v>99</v>
      </c>
      <c r="AY15" s="79"/>
    </row>
    <row r="16" spans="2:51" x14ac:dyDescent="0.25">
      <c r="B16" s="39">
        <v>2.2083333333333299</v>
      </c>
      <c r="C16" s="39">
        <v>0.25</v>
      </c>
      <c r="D16" s="117">
        <v>8</v>
      </c>
      <c r="E16" s="40">
        <f t="shared" si="0"/>
        <v>5.6338028169014089</v>
      </c>
      <c r="F16" s="103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129</v>
      </c>
      <c r="P16" s="118">
        <v>126</v>
      </c>
      <c r="Q16" s="118">
        <v>41078846</v>
      </c>
      <c r="R16" s="45">
        <f t="shared" si="3"/>
        <v>4516</v>
      </c>
      <c r="S16" s="46">
        <f t="shared" si="4"/>
        <v>108.384</v>
      </c>
      <c r="T16" s="46">
        <f t="shared" si="5"/>
        <v>4.516</v>
      </c>
      <c r="U16" s="119">
        <v>9.5</v>
      </c>
      <c r="V16" s="119">
        <f t="shared" si="6"/>
        <v>9.5</v>
      </c>
      <c r="W16" s="120" t="s">
        <v>124</v>
      </c>
      <c r="X16" s="122">
        <v>0</v>
      </c>
      <c r="Y16" s="122">
        <v>0</v>
      </c>
      <c r="Z16" s="122">
        <v>1188</v>
      </c>
      <c r="AA16" s="122">
        <v>0</v>
      </c>
      <c r="AB16" s="122">
        <v>1187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37991508</v>
      </c>
      <c r="AH16" s="48">
        <f t="shared" si="8"/>
        <v>848</v>
      </c>
      <c r="AI16" s="49">
        <f t="shared" si="7"/>
        <v>187.77679362267494</v>
      </c>
      <c r="AJ16" s="101">
        <v>0</v>
      </c>
      <c r="AK16" s="101">
        <v>0</v>
      </c>
      <c r="AL16" s="101">
        <v>1</v>
      </c>
      <c r="AM16" s="101">
        <v>0</v>
      </c>
      <c r="AN16" s="101">
        <v>1</v>
      </c>
      <c r="AO16" s="101">
        <v>0.75</v>
      </c>
      <c r="AP16" s="122">
        <v>8568962</v>
      </c>
      <c r="AQ16" s="122">
        <f t="shared" ref="AQ16:AQ34" si="10">AP16-AP15</f>
        <v>180</v>
      </c>
      <c r="AR16" s="52">
        <v>0.98</v>
      </c>
      <c r="AS16" s="51" t="s">
        <v>101</v>
      </c>
      <c r="AV16" s="38" t="s">
        <v>102</v>
      </c>
      <c r="AW16" s="38" t="s">
        <v>103</v>
      </c>
      <c r="AY16" s="100"/>
    </row>
    <row r="17" spans="1:51" x14ac:dyDescent="0.25">
      <c r="B17" s="39">
        <v>2.25</v>
      </c>
      <c r="C17" s="39">
        <v>0.29166666666666702</v>
      </c>
      <c r="D17" s="117">
        <v>7</v>
      </c>
      <c r="E17" s="40">
        <f t="shared" si="0"/>
        <v>4.9295774647887329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142</v>
      </c>
      <c r="P17" s="118">
        <v>145</v>
      </c>
      <c r="Q17" s="118">
        <v>41084970</v>
      </c>
      <c r="R17" s="45">
        <f t="shared" si="3"/>
        <v>6124</v>
      </c>
      <c r="S17" s="46">
        <f t="shared" si="4"/>
        <v>146.976</v>
      </c>
      <c r="T17" s="46">
        <f t="shared" si="5"/>
        <v>6.1239999999999997</v>
      </c>
      <c r="U17" s="119">
        <v>8.4</v>
      </c>
      <c r="V17" s="119">
        <f t="shared" si="6"/>
        <v>8.4</v>
      </c>
      <c r="W17" s="120" t="s">
        <v>135</v>
      </c>
      <c r="X17" s="122">
        <v>0</v>
      </c>
      <c r="Y17" s="122">
        <v>1010</v>
      </c>
      <c r="Z17" s="122">
        <v>1188</v>
      </c>
      <c r="AA17" s="122">
        <v>1185</v>
      </c>
      <c r="AB17" s="122">
        <v>1188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37992912</v>
      </c>
      <c r="AH17" s="48">
        <f t="shared" si="8"/>
        <v>1404</v>
      </c>
      <c r="AI17" s="49">
        <f t="shared" si="7"/>
        <v>229.26192031352059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22">
        <v>8568962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0"/>
    </row>
    <row r="18" spans="1:51" x14ac:dyDescent="0.25">
      <c r="B18" s="39">
        <v>2.2916666666666701</v>
      </c>
      <c r="C18" s="39">
        <v>0.33333333333333298</v>
      </c>
      <c r="D18" s="117">
        <v>6</v>
      </c>
      <c r="E18" s="40">
        <f t="shared" si="0"/>
        <v>4.2253521126760569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143</v>
      </c>
      <c r="P18" s="118">
        <v>150</v>
      </c>
      <c r="Q18" s="118">
        <v>41091001</v>
      </c>
      <c r="R18" s="45">
        <f t="shared" si="3"/>
        <v>6031</v>
      </c>
      <c r="S18" s="46">
        <f t="shared" si="4"/>
        <v>144.744</v>
      </c>
      <c r="T18" s="46">
        <f t="shared" si="5"/>
        <v>6.0309999999999997</v>
      </c>
      <c r="U18" s="119">
        <v>8</v>
      </c>
      <c r="V18" s="119">
        <f t="shared" si="6"/>
        <v>8</v>
      </c>
      <c r="W18" s="120" t="s">
        <v>135</v>
      </c>
      <c r="X18" s="122">
        <v>0</v>
      </c>
      <c r="Y18" s="122">
        <v>1007</v>
      </c>
      <c r="Z18" s="122">
        <v>1188</v>
      </c>
      <c r="AA18" s="122">
        <v>1185</v>
      </c>
      <c r="AB18" s="122">
        <v>1188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37994276</v>
      </c>
      <c r="AH18" s="48">
        <f t="shared" si="8"/>
        <v>1364</v>
      </c>
      <c r="AI18" s="49">
        <f t="shared" si="7"/>
        <v>226.16481512187036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22">
        <v>8568962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0"/>
    </row>
    <row r="19" spans="1:51" x14ac:dyDescent="0.25">
      <c r="B19" s="39">
        <v>2.3333333333333299</v>
      </c>
      <c r="C19" s="39">
        <v>0.375</v>
      </c>
      <c r="D19" s="117">
        <v>6</v>
      </c>
      <c r="E19" s="40">
        <f t="shared" si="0"/>
        <v>4.2253521126760569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143</v>
      </c>
      <c r="P19" s="118">
        <v>147</v>
      </c>
      <c r="Q19" s="118">
        <v>41096986</v>
      </c>
      <c r="R19" s="45">
        <f t="shared" si="3"/>
        <v>5985</v>
      </c>
      <c r="S19" s="46">
        <f t="shared" si="4"/>
        <v>143.63999999999999</v>
      </c>
      <c r="T19" s="46">
        <f t="shared" si="5"/>
        <v>5.9850000000000003</v>
      </c>
      <c r="U19" s="119">
        <v>7.5</v>
      </c>
      <c r="V19" s="119">
        <f t="shared" si="6"/>
        <v>7.5</v>
      </c>
      <c r="W19" s="120" t="s">
        <v>135</v>
      </c>
      <c r="X19" s="122">
        <v>0</v>
      </c>
      <c r="Y19" s="122">
        <v>1007</v>
      </c>
      <c r="Z19" s="122">
        <v>1188</v>
      </c>
      <c r="AA19" s="122">
        <v>1185</v>
      </c>
      <c r="AB19" s="122">
        <v>1188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37995636</v>
      </c>
      <c r="AH19" s="48">
        <f t="shared" si="8"/>
        <v>1360</v>
      </c>
      <c r="AI19" s="49">
        <f t="shared" si="7"/>
        <v>227.23475355054302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22">
        <v>8568962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0"/>
    </row>
    <row r="20" spans="1:51" x14ac:dyDescent="0.25">
      <c r="B20" s="39">
        <v>2.375</v>
      </c>
      <c r="C20" s="39">
        <v>0.41666666666666669</v>
      </c>
      <c r="D20" s="117">
        <v>8</v>
      </c>
      <c r="E20" s="40">
        <f t="shared" si="0"/>
        <v>5.6338028169014089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146</v>
      </c>
      <c r="P20" s="118">
        <v>150</v>
      </c>
      <c r="Q20" s="118">
        <v>41103140</v>
      </c>
      <c r="R20" s="45">
        <f t="shared" si="3"/>
        <v>6154</v>
      </c>
      <c r="S20" s="46">
        <f t="shared" si="4"/>
        <v>147.696</v>
      </c>
      <c r="T20" s="46">
        <f t="shared" si="5"/>
        <v>6.1539999999999999</v>
      </c>
      <c r="U20" s="119">
        <v>7.5</v>
      </c>
      <c r="V20" s="119">
        <f t="shared" si="6"/>
        <v>7.5</v>
      </c>
      <c r="W20" s="120" t="s">
        <v>135</v>
      </c>
      <c r="X20" s="122">
        <v>0</v>
      </c>
      <c r="Y20" s="122">
        <v>1007</v>
      </c>
      <c r="Z20" s="122">
        <v>1188</v>
      </c>
      <c r="AA20" s="122">
        <v>1185</v>
      </c>
      <c r="AB20" s="122">
        <v>1188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37997036</v>
      </c>
      <c r="AH20" s="48">
        <f>IF(ISBLANK(AG20),"-",AG20-AG19)</f>
        <v>1400</v>
      </c>
      <c r="AI20" s="49">
        <f t="shared" si="7"/>
        <v>227.49431264218396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22">
        <v>8568962</v>
      </c>
      <c r="AQ20" s="122">
        <f t="shared" si="10"/>
        <v>0</v>
      </c>
      <c r="AR20" s="52">
        <v>1.08</v>
      </c>
      <c r="AS20" s="51" t="s">
        <v>101</v>
      </c>
      <c r="AY20" s="100"/>
    </row>
    <row r="21" spans="1:51" x14ac:dyDescent="0.25">
      <c r="B21" s="39">
        <v>2.4166666666666701</v>
      </c>
      <c r="C21" s="39">
        <v>0.45833333333333298</v>
      </c>
      <c r="D21" s="117">
        <v>7</v>
      </c>
      <c r="E21" s="40">
        <f t="shared" si="0"/>
        <v>4.9295774647887329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145</v>
      </c>
      <c r="P21" s="118">
        <v>148</v>
      </c>
      <c r="Q21" s="118">
        <v>41109077</v>
      </c>
      <c r="R21" s="45">
        <f>Q21-Q20</f>
        <v>5937</v>
      </c>
      <c r="S21" s="46">
        <f t="shared" si="4"/>
        <v>142.488</v>
      </c>
      <c r="T21" s="46">
        <f t="shared" si="5"/>
        <v>5.9370000000000003</v>
      </c>
      <c r="U21" s="119">
        <v>6.8</v>
      </c>
      <c r="V21" s="119">
        <f t="shared" si="6"/>
        <v>6.8</v>
      </c>
      <c r="W21" s="120" t="s">
        <v>135</v>
      </c>
      <c r="X21" s="122">
        <v>0</v>
      </c>
      <c r="Y21" s="122">
        <v>1007</v>
      </c>
      <c r="Z21" s="122">
        <v>1188</v>
      </c>
      <c r="AA21" s="122">
        <v>1185</v>
      </c>
      <c r="AB21" s="122">
        <v>1188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37998386</v>
      </c>
      <c r="AH21" s="48">
        <f t="shared" si="8"/>
        <v>1350</v>
      </c>
      <c r="AI21" s="49">
        <f t="shared" si="7"/>
        <v>227.3875694795351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22">
        <v>8568962</v>
      </c>
      <c r="AQ21" s="122">
        <f t="shared" si="10"/>
        <v>0</v>
      </c>
      <c r="AR21" s="50"/>
      <c r="AS21" s="51" t="s">
        <v>101</v>
      </c>
      <c r="AY21" s="100"/>
    </row>
    <row r="22" spans="1:51" x14ac:dyDescent="0.25">
      <c r="B22" s="39">
        <v>2.4583333333333299</v>
      </c>
      <c r="C22" s="39">
        <v>0.5</v>
      </c>
      <c r="D22" s="117">
        <v>8</v>
      </c>
      <c r="E22" s="40">
        <f t="shared" si="0"/>
        <v>5.6338028169014089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146</v>
      </c>
      <c r="P22" s="118">
        <v>149</v>
      </c>
      <c r="Q22" s="118">
        <v>41114954</v>
      </c>
      <c r="R22" s="45">
        <f t="shared" si="3"/>
        <v>5877</v>
      </c>
      <c r="S22" s="46">
        <f t="shared" si="4"/>
        <v>141.048</v>
      </c>
      <c r="T22" s="46">
        <f t="shared" si="5"/>
        <v>5.8769999999999998</v>
      </c>
      <c r="U22" s="119">
        <v>6.5</v>
      </c>
      <c r="V22" s="119">
        <f t="shared" si="6"/>
        <v>6.5</v>
      </c>
      <c r="W22" s="120" t="s">
        <v>135</v>
      </c>
      <c r="X22" s="122">
        <v>0</v>
      </c>
      <c r="Y22" s="122">
        <v>1007</v>
      </c>
      <c r="Z22" s="122">
        <v>1188</v>
      </c>
      <c r="AA22" s="122">
        <v>1185</v>
      </c>
      <c r="AB22" s="122">
        <v>1188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37999708</v>
      </c>
      <c r="AH22" s="48">
        <f t="shared" si="8"/>
        <v>1322</v>
      </c>
      <c r="AI22" s="49">
        <f t="shared" si="7"/>
        <v>224.94469967670582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22">
        <v>8568962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125</v>
      </c>
      <c r="B23" s="39">
        <v>2.5</v>
      </c>
      <c r="C23" s="39">
        <v>0.54166666666666696</v>
      </c>
      <c r="D23" s="117">
        <v>4</v>
      </c>
      <c r="E23" s="40">
        <f t="shared" si="0"/>
        <v>2.8169014084507045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138</v>
      </c>
      <c r="P23" s="118">
        <v>135</v>
      </c>
      <c r="Q23" s="118">
        <v>41120901</v>
      </c>
      <c r="R23" s="45">
        <f t="shared" si="3"/>
        <v>5947</v>
      </c>
      <c r="S23" s="46">
        <f t="shared" si="4"/>
        <v>142.72800000000001</v>
      </c>
      <c r="T23" s="46">
        <f t="shared" si="5"/>
        <v>5.9470000000000001</v>
      </c>
      <c r="U23" s="119">
        <v>6.2</v>
      </c>
      <c r="V23" s="119">
        <f t="shared" si="6"/>
        <v>6.2</v>
      </c>
      <c r="W23" s="120" t="s">
        <v>135</v>
      </c>
      <c r="X23" s="122">
        <v>0</v>
      </c>
      <c r="Y23" s="122">
        <v>1007</v>
      </c>
      <c r="Z23" s="122">
        <v>1188</v>
      </c>
      <c r="AA23" s="122">
        <v>1185</v>
      </c>
      <c r="AB23" s="122">
        <v>1188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38001084</v>
      </c>
      <c r="AH23" s="48">
        <f t="shared" si="8"/>
        <v>1376</v>
      </c>
      <c r="AI23" s="49">
        <f t="shared" si="7"/>
        <v>231.37716495712124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8568962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4</v>
      </c>
      <c r="E24" s="40">
        <f t="shared" si="0"/>
        <v>2.8169014084507045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136</v>
      </c>
      <c r="P24" s="118">
        <v>119</v>
      </c>
      <c r="Q24" s="118">
        <v>41126424</v>
      </c>
      <c r="R24" s="45">
        <f t="shared" si="3"/>
        <v>5523</v>
      </c>
      <c r="S24" s="46">
        <f t="shared" si="4"/>
        <v>132.55199999999999</v>
      </c>
      <c r="T24" s="46">
        <f t="shared" si="5"/>
        <v>5.5229999999999997</v>
      </c>
      <c r="U24" s="119">
        <v>5.8</v>
      </c>
      <c r="V24" s="119">
        <v>5.8</v>
      </c>
      <c r="W24" s="120" t="s">
        <v>135</v>
      </c>
      <c r="X24" s="122">
        <v>0</v>
      </c>
      <c r="Y24" s="122">
        <v>1007</v>
      </c>
      <c r="Z24" s="122">
        <v>1187</v>
      </c>
      <c r="AA24" s="122">
        <v>1185</v>
      </c>
      <c r="AB24" s="122">
        <v>1187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38002392</v>
      </c>
      <c r="AH24" s="48">
        <f t="shared" si="8"/>
        <v>1308</v>
      </c>
      <c r="AI24" s="49">
        <f t="shared" si="7"/>
        <v>236.82781097229767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8568962</v>
      </c>
      <c r="AQ24" s="122">
        <f t="shared" si="10"/>
        <v>0</v>
      </c>
      <c r="AR24" s="52">
        <v>1.1000000000000001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6</v>
      </c>
      <c r="E25" s="40">
        <f t="shared" si="0"/>
        <v>4.2253521126760569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138</v>
      </c>
      <c r="P25" s="118">
        <v>134</v>
      </c>
      <c r="Q25" s="118">
        <v>41132017</v>
      </c>
      <c r="R25" s="45">
        <f t="shared" si="3"/>
        <v>5593</v>
      </c>
      <c r="S25" s="46">
        <f t="shared" si="4"/>
        <v>134.232</v>
      </c>
      <c r="T25" s="46">
        <f t="shared" si="5"/>
        <v>5.593</v>
      </c>
      <c r="U25" s="119">
        <v>5.5</v>
      </c>
      <c r="V25" s="119">
        <f t="shared" si="6"/>
        <v>5.5</v>
      </c>
      <c r="W25" s="120" t="s">
        <v>135</v>
      </c>
      <c r="X25" s="122">
        <v>0</v>
      </c>
      <c r="Y25" s="122">
        <v>1007</v>
      </c>
      <c r="Z25" s="122">
        <v>1187</v>
      </c>
      <c r="AA25" s="122">
        <v>1185</v>
      </c>
      <c r="AB25" s="122">
        <v>1187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38003732</v>
      </c>
      <c r="AH25" s="48">
        <f t="shared" si="8"/>
        <v>1340</v>
      </c>
      <c r="AI25" s="49">
        <f t="shared" si="7"/>
        <v>239.58519578043985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8568962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6</v>
      </c>
      <c r="E26" s="40">
        <f t="shared" si="0"/>
        <v>4.2253521126760569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137</v>
      </c>
      <c r="P26" s="118">
        <v>136</v>
      </c>
      <c r="Q26" s="118">
        <v>41137527</v>
      </c>
      <c r="R26" s="45">
        <f t="shared" si="3"/>
        <v>5510</v>
      </c>
      <c r="S26" s="46">
        <f t="shared" si="4"/>
        <v>132.24</v>
      </c>
      <c r="T26" s="46">
        <f t="shared" si="5"/>
        <v>5.51</v>
      </c>
      <c r="U26" s="119">
        <v>5.3</v>
      </c>
      <c r="V26" s="119">
        <f t="shared" si="6"/>
        <v>5.3</v>
      </c>
      <c r="W26" s="120" t="s">
        <v>135</v>
      </c>
      <c r="X26" s="122">
        <v>0</v>
      </c>
      <c r="Y26" s="122">
        <v>1007</v>
      </c>
      <c r="Z26" s="122">
        <v>1187</v>
      </c>
      <c r="AA26" s="122">
        <v>1185</v>
      </c>
      <c r="AB26" s="122">
        <v>1187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38005052</v>
      </c>
      <c r="AH26" s="48">
        <f t="shared" si="8"/>
        <v>1320</v>
      </c>
      <c r="AI26" s="49">
        <f t="shared" si="7"/>
        <v>239.56442831215972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8568962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4</v>
      </c>
      <c r="E27" s="40">
        <f t="shared" si="0"/>
        <v>2.8169014084507045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136</v>
      </c>
      <c r="P27" s="118">
        <v>143</v>
      </c>
      <c r="Q27" s="118">
        <v>41143048</v>
      </c>
      <c r="R27" s="45">
        <f t="shared" si="3"/>
        <v>5521</v>
      </c>
      <c r="S27" s="46">
        <f t="shared" si="4"/>
        <v>132.50399999999999</v>
      </c>
      <c r="T27" s="46">
        <f t="shared" si="5"/>
        <v>5.5209999999999999</v>
      </c>
      <c r="U27" s="119">
        <v>5</v>
      </c>
      <c r="V27" s="119">
        <f t="shared" si="6"/>
        <v>5</v>
      </c>
      <c r="W27" s="120" t="s">
        <v>135</v>
      </c>
      <c r="X27" s="122">
        <v>0</v>
      </c>
      <c r="Y27" s="122">
        <v>1006</v>
      </c>
      <c r="Z27" s="122">
        <v>1188</v>
      </c>
      <c r="AA27" s="122">
        <v>1185</v>
      </c>
      <c r="AB27" s="122">
        <v>1188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38006432</v>
      </c>
      <c r="AH27" s="48">
        <f t="shared" ref="AH27:AH32" si="14">IF(ISBLANK(AG27),"-",AG27-AG26)</f>
        <v>1380</v>
      </c>
      <c r="AI27" s="49">
        <f t="shared" si="7"/>
        <v>249.95471834812534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8568962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4</v>
      </c>
      <c r="E28" s="40">
        <f t="shared" si="0"/>
        <v>2.8169014084507045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137</v>
      </c>
      <c r="P28" s="118">
        <v>144</v>
      </c>
      <c r="Q28" s="118">
        <v>41148580</v>
      </c>
      <c r="R28" s="45">
        <f t="shared" si="3"/>
        <v>5532</v>
      </c>
      <c r="S28" s="46">
        <f t="shared" si="4"/>
        <v>132.768</v>
      </c>
      <c r="T28" s="46">
        <f t="shared" si="5"/>
        <v>5.532</v>
      </c>
      <c r="U28" s="119">
        <v>4.7</v>
      </c>
      <c r="V28" s="119">
        <f t="shared" si="6"/>
        <v>4.7</v>
      </c>
      <c r="W28" s="120" t="s">
        <v>135</v>
      </c>
      <c r="X28" s="122">
        <v>0</v>
      </c>
      <c r="Y28" s="122">
        <v>1006</v>
      </c>
      <c r="Z28" s="122">
        <v>1188</v>
      </c>
      <c r="AA28" s="122">
        <v>1185</v>
      </c>
      <c r="AB28" s="122">
        <v>1188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38007748</v>
      </c>
      <c r="AH28" s="48">
        <f t="shared" si="14"/>
        <v>1316</v>
      </c>
      <c r="AI28" s="49">
        <f t="shared" si="7"/>
        <v>237.88864786695589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22">
        <v>8568962</v>
      </c>
      <c r="AQ28" s="122">
        <f t="shared" si="10"/>
        <v>0</v>
      </c>
      <c r="AR28" s="52">
        <v>0.95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4</v>
      </c>
      <c r="E29" s="40">
        <f t="shared" si="0"/>
        <v>2.8169014084507045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136</v>
      </c>
      <c r="P29" s="118">
        <v>127</v>
      </c>
      <c r="Q29" s="118">
        <v>41154008</v>
      </c>
      <c r="R29" s="45">
        <f t="shared" si="3"/>
        <v>5428</v>
      </c>
      <c r="S29" s="46">
        <f t="shared" si="4"/>
        <v>130.27199999999999</v>
      </c>
      <c r="T29" s="46">
        <f t="shared" si="5"/>
        <v>5.4279999999999999</v>
      </c>
      <c r="U29" s="119">
        <v>4.5</v>
      </c>
      <c r="V29" s="119">
        <f t="shared" si="6"/>
        <v>4.5</v>
      </c>
      <c r="W29" s="120" t="s">
        <v>135</v>
      </c>
      <c r="X29" s="122">
        <v>0</v>
      </c>
      <c r="Y29" s="122">
        <v>1006</v>
      </c>
      <c r="Z29" s="122">
        <v>1188</v>
      </c>
      <c r="AA29" s="122">
        <v>1185</v>
      </c>
      <c r="AB29" s="122">
        <v>1188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38009076</v>
      </c>
      <c r="AH29" s="48">
        <f t="shared" si="14"/>
        <v>1328</v>
      </c>
      <c r="AI29" s="49">
        <f t="shared" si="7"/>
        <v>244.65733235077377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22">
        <v>8568962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7</v>
      </c>
      <c r="E30" s="40">
        <f t="shared" si="0"/>
        <v>4.9295774647887329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113</v>
      </c>
      <c r="P30" s="118">
        <v>138</v>
      </c>
      <c r="Q30" s="118">
        <v>41159194</v>
      </c>
      <c r="R30" s="45">
        <f t="shared" si="3"/>
        <v>5186</v>
      </c>
      <c r="S30" s="46">
        <f t="shared" si="4"/>
        <v>124.464</v>
      </c>
      <c r="T30" s="46">
        <f t="shared" si="5"/>
        <v>5.1859999999999999</v>
      </c>
      <c r="U30" s="119">
        <v>3.5</v>
      </c>
      <c r="V30" s="119">
        <f t="shared" si="6"/>
        <v>3.5</v>
      </c>
      <c r="W30" s="120" t="s">
        <v>144</v>
      </c>
      <c r="X30" s="122">
        <v>0</v>
      </c>
      <c r="Y30" s="122">
        <v>1150</v>
      </c>
      <c r="Z30" s="122">
        <v>1188</v>
      </c>
      <c r="AA30" s="122">
        <v>0</v>
      </c>
      <c r="AB30" s="122">
        <v>1188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38010196</v>
      </c>
      <c r="AH30" s="48">
        <f t="shared" si="14"/>
        <v>1120</v>
      </c>
      <c r="AI30" s="49">
        <f t="shared" si="7"/>
        <v>215.96606247589665</v>
      </c>
      <c r="AJ30" s="101">
        <v>0</v>
      </c>
      <c r="AK30" s="101">
        <v>1</v>
      </c>
      <c r="AL30" s="101">
        <v>1</v>
      </c>
      <c r="AM30" s="101">
        <v>0</v>
      </c>
      <c r="AN30" s="101">
        <v>1</v>
      </c>
      <c r="AO30" s="101">
        <v>0</v>
      </c>
      <c r="AP30" s="122">
        <v>8568962</v>
      </c>
      <c r="AQ30" s="122">
        <f t="shared" si="10"/>
        <v>0</v>
      </c>
      <c r="AR30" s="50"/>
      <c r="AS30" s="51" t="s">
        <v>113</v>
      </c>
      <c r="AV30" s="248" t="s">
        <v>117</v>
      </c>
      <c r="AW30" s="248"/>
      <c r="AY30" s="104"/>
    </row>
    <row r="31" spans="1:51" x14ac:dyDescent="0.25">
      <c r="B31" s="39">
        <v>2.8333333333333299</v>
      </c>
      <c r="C31" s="39">
        <v>0.875000000000004</v>
      </c>
      <c r="D31" s="117">
        <v>11</v>
      </c>
      <c r="E31" s="40">
        <f t="shared" si="0"/>
        <v>7.746478873239437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116</v>
      </c>
      <c r="P31" s="118">
        <v>132</v>
      </c>
      <c r="Q31" s="118">
        <v>41164387</v>
      </c>
      <c r="R31" s="45">
        <f t="shared" si="3"/>
        <v>5193</v>
      </c>
      <c r="S31" s="46">
        <f t="shared" si="4"/>
        <v>124.63200000000001</v>
      </c>
      <c r="T31" s="46">
        <f t="shared" si="5"/>
        <v>5.1929999999999996</v>
      </c>
      <c r="U31" s="119">
        <v>2.6</v>
      </c>
      <c r="V31" s="119">
        <f t="shared" si="6"/>
        <v>2.6</v>
      </c>
      <c r="W31" s="120" t="s">
        <v>144</v>
      </c>
      <c r="X31" s="122">
        <v>0</v>
      </c>
      <c r="Y31" s="122">
        <v>1150</v>
      </c>
      <c r="Z31" s="122">
        <v>1188</v>
      </c>
      <c r="AA31" s="122">
        <v>0</v>
      </c>
      <c r="AB31" s="122">
        <v>1188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38011320</v>
      </c>
      <c r="AH31" s="48">
        <f t="shared" si="14"/>
        <v>1124</v>
      </c>
      <c r="AI31" s="49">
        <f t="shared" si="7"/>
        <v>216.44521471211249</v>
      </c>
      <c r="AJ31" s="101">
        <v>0</v>
      </c>
      <c r="AK31" s="101">
        <v>1</v>
      </c>
      <c r="AL31" s="101">
        <v>1</v>
      </c>
      <c r="AM31" s="101">
        <v>0</v>
      </c>
      <c r="AN31" s="101">
        <v>1</v>
      </c>
      <c r="AO31" s="101">
        <v>0</v>
      </c>
      <c r="AP31" s="122">
        <v>8568962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11</v>
      </c>
      <c r="E32" s="40">
        <f t="shared" si="0"/>
        <v>7.746478873239437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112</v>
      </c>
      <c r="P32" s="118">
        <v>106</v>
      </c>
      <c r="Q32" s="118">
        <v>41169218</v>
      </c>
      <c r="R32" s="45">
        <f t="shared" si="3"/>
        <v>4831</v>
      </c>
      <c r="S32" s="46">
        <f t="shared" si="4"/>
        <v>115.944</v>
      </c>
      <c r="T32" s="46">
        <f t="shared" si="5"/>
        <v>4.8310000000000004</v>
      </c>
      <c r="U32" s="119">
        <v>1.7</v>
      </c>
      <c r="V32" s="119">
        <f t="shared" si="6"/>
        <v>1.7</v>
      </c>
      <c r="W32" s="120" t="s">
        <v>144</v>
      </c>
      <c r="X32" s="122">
        <v>0</v>
      </c>
      <c r="Y32" s="122">
        <v>1148</v>
      </c>
      <c r="Z32" s="122">
        <v>1187</v>
      </c>
      <c r="AA32" s="122">
        <v>0</v>
      </c>
      <c r="AB32" s="122">
        <v>1187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38012340</v>
      </c>
      <c r="AH32" s="48">
        <f t="shared" si="14"/>
        <v>1020</v>
      </c>
      <c r="AI32" s="49">
        <f t="shared" si="7"/>
        <v>211.13641068101842</v>
      </c>
      <c r="AJ32" s="101">
        <v>0</v>
      </c>
      <c r="AK32" s="101">
        <v>1</v>
      </c>
      <c r="AL32" s="101">
        <v>1</v>
      </c>
      <c r="AM32" s="101">
        <v>0</v>
      </c>
      <c r="AN32" s="101">
        <v>1</v>
      </c>
      <c r="AO32" s="101">
        <v>0</v>
      </c>
      <c r="AP32" s="122">
        <v>8568962</v>
      </c>
      <c r="AQ32" s="122">
        <f t="shared" si="10"/>
        <v>0</v>
      </c>
      <c r="AR32" s="52">
        <v>1.02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8</v>
      </c>
      <c r="E33" s="40">
        <f t="shared" si="0"/>
        <v>5.6338028169014089</v>
      </c>
      <c r="F33" s="103">
        <v>70</v>
      </c>
      <c r="G33" s="40">
        <f t="shared" si="1"/>
        <v>49.295774647887328</v>
      </c>
      <c r="H33" s="41" t="s">
        <v>88</v>
      </c>
      <c r="I33" s="41">
        <f>J33-(2/1.42)</f>
        <v>44.366197183098592</v>
      </c>
      <c r="J33" s="42">
        <f t="shared" ref="J33:J34" si="15">(F33-5)/1.42</f>
        <v>45.774647887323944</v>
      </c>
      <c r="K33" s="41">
        <f t="shared" si="12"/>
        <v>50</v>
      </c>
      <c r="L33" s="43">
        <v>14</v>
      </c>
      <c r="M33" s="44" t="s">
        <v>118</v>
      </c>
      <c r="N33" s="44">
        <v>11.9</v>
      </c>
      <c r="O33" s="118">
        <v>142</v>
      </c>
      <c r="P33" s="118">
        <v>98</v>
      </c>
      <c r="Q33" s="118">
        <v>41173482</v>
      </c>
      <c r="R33" s="45">
        <f t="shared" si="3"/>
        <v>4264</v>
      </c>
      <c r="S33" s="46">
        <f t="shared" si="4"/>
        <v>102.336</v>
      </c>
      <c r="T33" s="46">
        <f t="shared" si="5"/>
        <v>4.2640000000000002</v>
      </c>
      <c r="U33" s="119">
        <v>2.7</v>
      </c>
      <c r="V33" s="119">
        <f t="shared" si="6"/>
        <v>2.7</v>
      </c>
      <c r="W33" s="120" t="s">
        <v>124</v>
      </c>
      <c r="X33" s="122">
        <v>0</v>
      </c>
      <c r="Y33" s="122">
        <v>0</v>
      </c>
      <c r="Z33" s="122">
        <v>1187</v>
      </c>
      <c r="AA33" s="122">
        <v>0</v>
      </c>
      <c r="AB33" s="122">
        <v>1187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38013308</v>
      </c>
      <c r="AH33" s="48">
        <f t="shared" si="8"/>
        <v>968</v>
      </c>
      <c r="AI33" s="49">
        <f t="shared" si="7"/>
        <v>227.0168855534709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0.7</v>
      </c>
      <c r="AP33" s="122">
        <v>8569994</v>
      </c>
      <c r="AQ33" s="122">
        <f t="shared" si="10"/>
        <v>1032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10</v>
      </c>
      <c r="E34" s="40">
        <f t="shared" si="0"/>
        <v>7.042253521126761</v>
      </c>
      <c r="F34" s="103">
        <v>70</v>
      </c>
      <c r="G34" s="40">
        <f t="shared" si="1"/>
        <v>49.295774647887328</v>
      </c>
      <c r="H34" s="41" t="s">
        <v>88</v>
      </c>
      <c r="I34" s="41">
        <f t="shared" si="2"/>
        <v>44.366197183098592</v>
      </c>
      <c r="J34" s="42">
        <f t="shared" si="15"/>
        <v>45.774647887323944</v>
      </c>
      <c r="K34" s="41">
        <f t="shared" si="12"/>
        <v>50</v>
      </c>
      <c r="L34" s="43">
        <v>14</v>
      </c>
      <c r="M34" s="44" t="s">
        <v>118</v>
      </c>
      <c r="N34" s="60">
        <v>11.5</v>
      </c>
      <c r="O34" s="118">
        <v>146</v>
      </c>
      <c r="P34" s="118">
        <v>100</v>
      </c>
      <c r="Q34" s="118">
        <v>41177378</v>
      </c>
      <c r="R34" s="45">
        <f t="shared" si="3"/>
        <v>3896</v>
      </c>
      <c r="S34" s="46">
        <f t="shared" si="4"/>
        <v>93.504000000000005</v>
      </c>
      <c r="T34" s="46">
        <f t="shared" si="5"/>
        <v>3.8959999999999999</v>
      </c>
      <c r="U34" s="119">
        <v>3.9</v>
      </c>
      <c r="V34" s="119">
        <f t="shared" si="6"/>
        <v>3.9</v>
      </c>
      <c r="W34" s="120" t="s">
        <v>124</v>
      </c>
      <c r="X34" s="122">
        <v>0</v>
      </c>
      <c r="Y34" s="122">
        <v>0</v>
      </c>
      <c r="Z34" s="122">
        <v>1188</v>
      </c>
      <c r="AA34" s="122">
        <v>0</v>
      </c>
      <c r="AB34" s="122">
        <v>1187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38014200</v>
      </c>
      <c r="AH34" s="48">
        <f t="shared" si="8"/>
        <v>892</v>
      </c>
      <c r="AI34" s="49">
        <f t="shared" si="7"/>
        <v>228.95277207392198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0.7</v>
      </c>
      <c r="AP34" s="122">
        <v>8571242</v>
      </c>
      <c r="AQ34" s="122">
        <f t="shared" si="10"/>
        <v>1248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49" t="s">
        <v>120</v>
      </c>
      <c r="M35" s="250"/>
      <c r="N35" s="251"/>
      <c r="O35" s="62"/>
      <c r="P35" s="62"/>
      <c r="Q35" s="63">
        <f>Q34-Q10</f>
        <v>123122</v>
      </c>
      <c r="R35" s="64">
        <f>SUM(R11:R34)</f>
        <v>123122</v>
      </c>
      <c r="S35" s="123">
        <f>AVERAGE(S11:S34)</f>
        <v>123.12199999999997</v>
      </c>
      <c r="T35" s="123">
        <f>SUM(T11:T34)</f>
        <v>123.12199999999999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27700</v>
      </c>
      <c r="AH35" s="66">
        <f>SUM(AH11:AH34)</f>
        <v>27700</v>
      </c>
      <c r="AI35" s="67">
        <f>$AH$35/$T35</f>
        <v>224.98010103799487</v>
      </c>
      <c r="AJ35" s="92"/>
      <c r="AK35" s="93"/>
      <c r="AL35" s="93"/>
      <c r="AM35" s="93"/>
      <c r="AN35" s="94"/>
      <c r="AO35" s="68"/>
      <c r="AP35" s="69">
        <f>AP34-AP10</f>
        <v>7149</v>
      </c>
      <c r="AQ35" s="70">
        <f>SUM(AQ11:AQ34)</f>
        <v>7149</v>
      </c>
      <c r="AR35" s="145">
        <f>SUM(AR11:AR34)</f>
        <v>6.15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0"/>
    </row>
    <row r="38" spans="2:51" x14ac:dyDescent="0.25">
      <c r="B38" s="81" t="s">
        <v>128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0"/>
    </row>
    <row r="39" spans="2:51" x14ac:dyDescent="0.25">
      <c r="B39" s="115" t="s">
        <v>210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0"/>
    </row>
    <row r="40" spans="2:51" x14ac:dyDescent="0.25">
      <c r="B40" s="80" t="s">
        <v>220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222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15" t="s">
        <v>140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15" t="s">
        <v>141</v>
      </c>
      <c r="C43" s="109"/>
      <c r="D43" s="109"/>
      <c r="E43" s="109"/>
      <c r="F43" s="109"/>
      <c r="G43" s="109"/>
      <c r="H43" s="109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84" t="s">
        <v>136</v>
      </c>
      <c r="C44" s="109"/>
      <c r="D44" s="109"/>
      <c r="E44" s="109"/>
      <c r="F44" s="109"/>
      <c r="G44" s="109"/>
      <c r="H44" s="115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82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84" t="s">
        <v>137</v>
      </c>
      <c r="C45" s="114"/>
      <c r="D45" s="114"/>
      <c r="E45" s="114"/>
      <c r="F45" s="109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3"/>
      <c r="R45" s="82"/>
      <c r="S45" s="82"/>
      <c r="T45" s="82"/>
      <c r="U45" s="105"/>
      <c r="V45" s="105"/>
      <c r="W45" s="105"/>
      <c r="X45" s="105"/>
      <c r="Y45" s="105"/>
      <c r="Z45" s="105"/>
      <c r="AA45" s="105"/>
      <c r="AB45" s="105"/>
      <c r="AC45" s="105"/>
      <c r="AK45" s="19"/>
      <c r="AL45" s="102"/>
      <c r="AM45" s="102"/>
      <c r="AN45" s="102"/>
      <c r="AO45" s="102"/>
      <c r="AP45" s="105"/>
      <c r="AQ45" s="11"/>
      <c r="AR45" s="102"/>
      <c r="AS45" s="102"/>
      <c r="AT45" s="136"/>
      <c r="AU45" s="136"/>
      <c r="AW45" s="100"/>
      <c r="AX45" s="100"/>
      <c r="AY45" s="100"/>
    </row>
    <row r="46" spans="2:51" x14ac:dyDescent="0.25">
      <c r="B46" s="115" t="s">
        <v>223</v>
      </c>
      <c r="C46" s="114"/>
      <c r="D46" s="114"/>
      <c r="E46" s="114"/>
      <c r="F46" s="114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3"/>
      <c r="R46" s="82"/>
      <c r="S46" s="82"/>
      <c r="T46" s="82"/>
      <c r="U46" s="105"/>
      <c r="V46" s="105"/>
      <c r="W46" s="105"/>
      <c r="X46" s="105"/>
      <c r="Y46" s="105"/>
      <c r="Z46" s="105"/>
      <c r="AA46" s="105"/>
      <c r="AB46" s="105"/>
      <c r="AC46" s="105"/>
      <c r="AK46" s="19"/>
      <c r="AL46" s="102"/>
      <c r="AM46" s="102"/>
      <c r="AN46" s="102"/>
      <c r="AO46" s="102"/>
      <c r="AP46" s="105"/>
      <c r="AQ46" s="11"/>
      <c r="AR46" s="102"/>
      <c r="AS46" s="102"/>
      <c r="AT46" s="136"/>
      <c r="AU46" s="136"/>
      <c r="AW46" s="100"/>
      <c r="AX46" s="100"/>
      <c r="AY46" s="100"/>
    </row>
    <row r="47" spans="2:51" x14ac:dyDescent="0.25">
      <c r="B47" s="115" t="s">
        <v>145</v>
      </c>
      <c r="C47" s="109"/>
      <c r="D47" s="114"/>
      <c r="E47" s="114"/>
      <c r="F47" s="114"/>
      <c r="G47" s="109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3"/>
      <c r="S47" s="82"/>
      <c r="T47" s="82"/>
      <c r="U47" s="82"/>
      <c r="V47" s="105"/>
      <c r="W47" s="105"/>
      <c r="X47" s="105"/>
      <c r="Y47" s="105"/>
      <c r="Z47" s="105"/>
      <c r="AA47" s="105"/>
      <c r="AB47" s="105"/>
      <c r="AC47" s="105"/>
      <c r="AD47" s="105"/>
      <c r="AL47" s="19"/>
      <c r="AM47" s="102"/>
      <c r="AN47" s="102"/>
      <c r="AO47" s="102"/>
      <c r="AP47" s="102"/>
      <c r="AQ47" s="105"/>
      <c r="AR47" s="11"/>
      <c r="AS47" s="102"/>
      <c r="AU47" s="136"/>
      <c r="AV47" s="136"/>
      <c r="AX47" s="100"/>
      <c r="AY47" s="100"/>
    </row>
    <row r="48" spans="2:51" x14ac:dyDescent="0.25">
      <c r="B48" s="115" t="s">
        <v>142</v>
      </c>
      <c r="C48" s="114"/>
      <c r="D48" s="114"/>
      <c r="E48" s="114"/>
      <c r="F48" s="114"/>
      <c r="G48" s="114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77"/>
      <c r="S48" s="112"/>
      <c r="T48" s="112"/>
      <c r="U48" s="112"/>
      <c r="V48" s="105"/>
      <c r="W48" s="105"/>
      <c r="X48" s="105"/>
      <c r="Y48" s="105"/>
      <c r="Z48" s="105"/>
      <c r="AA48" s="105"/>
      <c r="AB48" s="105"/>
      <c r="AC48" s="105"/>
      <c r="AD48" s="105"/>
      <c r="AL48" s="106"/>
      <c r="AM48" s="106"/>
      <c r="AN48" s="106"/>
      <c r="AO48" s="106"/>
      <c r="AP48" s="106"/>
      <c r="AQ48" s="106"/>
      <c r="AR48" s="107"/>
      <c r="AS48" s="102"/>
      <c r="AU48" s="104"/>
      <c r="AV48" s="100"/>
      <c r="AW48" s="100"/>
      <c r="AX48" s="100"/>
      <c r="AY48" s="100"/>
    </row>
    <row r="49" spans="2:51" x14ac:dyDescent="0.25">
      <c r="B49" s="115" t="s">
        <v>143</v>
      </c>
      <c r="C49" s="109"/>
      <c r="D49" s="109"/>
      <c r="E49" s="109"/>
      <c r="F49" s="109"/>
      <c r="G49" s="109"/>
      <c r="H49" s="124"/>
      <c r="I49" s="110"/>
      <c r="J49" s="110"/>
      <c r="K49" s="110"/>
      <c r="L49" s="110"/>
      <c r="M49" s="110"/>
      <c r="N49" s="110"/>
      <c r="O49" s="110"/>
      <c r="P49" s="110"/>
      <c r="Q49" s="110"/>
      <c r="R49" s="113"/>
      <c r="S49" s="112"/>
      <c r="T49" s="112"/>
      <c r="U49" s="112"/>
      <c r="V49" s="105"/>
      <c r="W49" s="105"/>
      <c r="X49" s="105"/>
      <c r="Y49" s="105"/>
      <c r="Z49" s="105"/>
      <c r="AA49" s="105"/>
      <c r="AB49" s="105"/>
      <c r="AC49" s="105"/>
      <c r="AD49" s="105"/>
      <c r="AL49" s="106"/>
      <c r="AM49" s="106"/>
      <c r="AN49" s="106"/>
      <c r="AO49" s="106"/>
      <c r="AP49" s="106"/>
      <c r="AQ49" s="106"/>
      <c r="AR49" s="107"/>
      <c r="AS49" s="102"/>
      <c r="AU49" s="104"/>
      <c r="AV49" s="100"/>
      <c r="AW49" s="100"/>
      <c r="AX49" s="100"/>
      <c r="AY49" s="100"/>
    </row>
    <row r="50" spans="2:51" x14ac:dyDescent="0.25">
      <c r="B50" s="84" t="s">
        <v>204</v>
      </c>
      <c r="C50" s="109"/>
      <c r="D50" s="109"/>
      <c r="E50" s="109"/>
      <c r="F50" s="109"/>
      <c r="G50" s="109"/>
      <c r="H50" s="124"/>
      <c r="I50" s="110"/>
      <c r="J50" s="110"/>
      <c r="K50" s="110"/>
      <c r="L50" s="110"/>
      <c r="M50" s="110"/>
      <c r="N50" s="110"/>
      <c r="O50" s="110"/>
      <c r="P50" s="110"/>
      <c r="Q50" s="110"/>
      <c r="R50" s="113"/>
      <c r="S50" s="113"/>
      <c r="T50" s="112"/>
      <c r="U50" s="112"/>
      <c r="V50" s="105"/>
      <c r="W50" s="105"/>
      <c r="X50" s="105"/>
      <c r="Y50" s="105"/>
      <c r="Z50" s="105"/>
      <c r="AA50" s="105"/>
      <c r="AB50" s="105"/>
      <c r="AC50" s="105"/>
      <c r="AD50" s="105"/>
      <c r="AL50" s="106"/>
      <c r="AM50" s="106"/>
      <c r="AN50" s="106"/>
      <c r="AO50" s="106"/>
      <c r="AP50" s="106"/>
      <c r="AQ50" s="106"/>
      <c r="AR50" s="107"/>
      <c r="AS50" s="102"/>
      <c r="AU50" s="104"/>
      <c r="AV50" s="100"/>
      <c r="AW50" s="100"/>
      <c r="AX50" s="100"/>
      <c r="AY50" s="100"/>
    </row>
    <row r="51" spans="2:51" x14ac:dyDescent="0.25">
      <c r="B51" s="115" t="s">
        <v>218</v>
      </c>
      <c r="C51" s="109"/>
      <c r="D51" s="109"/>
      <c r="E51" s="109"/>
      <c r="F51" s="109"/>
      <c r="G51" s="109"/>
      <c r="H51" s="124"/>
      <c r="I51" s="110"/>
      <c r="J51" s="110"/>
      <c r="K51" s="110"/>
      <c r="L51" s="110"/>
      <c r="M51" s="110"/>
      <c r="N51" s="110"/>
      <c r="O51" s="110"/>
      <c r="P51" s="110"/>
      <c r="Q51" s="110"/>
      <c r="R51" s="113"/>
      <c r="S51" s="113"/>
      <c r="T51" s="112"/>
      <c r="U51" s="112"/>
      <c r="V51" s="105"/>
      <c r="W51" s="105"/>
      <c r="X51" s="105"/>
      <c r="Y51" s="105"/>
      <c r="Z51" s="105"/>
      <c r="AA51" s="105"/>
      <c r="AB51" s="105"/>
      <c r="AC51" s="105"/>
      <c r="AD51" s="105"/>
      <c r="AL51" s="106"/>
      <c r="AM51" s="106"/>
      <c r="AN51" s="106"/>
      <c r="AO51" s="106"/>
      <c r="AP51" s="106"/>
      <c r="AQ51" s="106"/>
      <c r="AR51" s="107"/>
      <c r="AS51" s="102"/>
      <c r="AU51" s="104"/>
      <c r="AV51" s="100"/>
      <c r="AW51" s="100"/>
      <c r="AX51" s="100"/>
      <c r="AY51" s="100"/>
    </row>
    <row r="52" spans="2:51" x14ac:dyDescent="0.25">
      <c r="B52" s="111" t="s">
        <v>148</v>
      </c>
      <c r="C52" s="109"/>
      <c r="D52" s="109"/>
      <c r="E52" s="109"/>
      <c r="F52" s="109"/>
      <c r="G52" s="109"/>
      <c r="H52" s="124"/>
      <c r="I52" s="110"/>
      <c r="J52" s="110"/>
      <c r="K52" s="110"/>
      <c r="L52" s="110"/>
      <c r="M52" s="110"/>
      <c r="N52" s="110"/>
      <c r="O52" s="110"/>
      <c r="P52" s="110"/>
      <c r="Q52" s="110"/>
      <c r="R52" s="113"/>
      <c r="S52" s="113"/>
      <c r="T52" s="112"/>
      <c r="U52" s="112"/>
      <c r="V52" s="105"/>
      <c r="W52" s="105"/>
      <c r="X52" s="105"/>
      <c r="Y52" s="105"/>
      <c r="Z52" s="105"/>
      <c r="AA52" s="105"/>
      <c r="AB52" s="105"/>
      <c r="AC52" s="105"/>
      <c r="AD52" s="105"/>
      <c r="AL52" s="106"/>
      <c r="AM52" s="106"/>
      <c r="AN52" s="106"/>
      <c r="AO52" s="106"/>
      <c r="AP52" s="106"/>
      <c r="AQ52" s="106"/>
      <c r="AR52" s="107"/>
      <c r="AS52" s="102"/>
      <c r="AU52" s="104"/>
      <c r="AV52" s="100"/>
      <c r="AW52" s="100"/>
      <c r="AX52" s="100"/>
      <c r="AY52" s="100"/>
    </row>
    <row r="53" spans="2:51" x14ac:dyDescent="0.25">
      <c r="B53" s="84" t="s">
        <v>224</v>
      </c>
      <c r="C53" s="109"/>
      <c r="D53" s="109"/>
      <c r="E53" s="109"/>
      <c r="F53" s="109"/>
      <c r="G53" s="109"/>
      <c r="H53" s="124"/>
      <c r="I53" s="110"/>
      <c r="J53" s="110"/>
      <c r="K53" s="110"/>
      <c r="L53" s="110"/>
      <c r="M53" s="110"/>
      <c r="N53" s="110"/>
      <c r="O53" s="110"/>
      <c r="P53" s="110"/>
      <c r="Q53" s="110"/>
      <c r="R53" s="113"/>
      <c r="S53" s="113"/>
      <c r="T53" s="112"/>
      <c r="U53" s="112"/>
      <c r="V53" s="105"/>
      <c r="W53" s="105"/>
      <c r="X53" s="105"/>
      <c r="Y53" s="105"/>
      <c r="Z53" s="105"/>
      <c r="AA53" s="105"/>
      <c r="AB53" s="105"/>
      <c r="AC53" s="105"/>
      <c r="AD53" s="105"/>
      <c r="AL53" s="106"/>
      <c r="AM53" s="106"/>
      <c r="AN53" s="106"/>
      <c r="AO53" s="106"/>
      <c r="AP53" s="106"/>
      <c r="AQ53" s="106"/>
      <c r="AR53" s="107"/>
      <c r="AS53" s="102"/>
      <c r="AU53" s="104"/>
      <c r="AV53" s="100"/>
      <c r="AW53" s="100"/>
      <c r="AX53" s="100"/>
      <c r="AY53" s="100"/>
    </row>
    <row r="54" spans="2:51" x14ac:dyDescent="0.25">
      <c r="B54" s="84"/>
      <c r="C54" s="109"/>
      <c r="D54" s="109"/>
      <c r="E54" s="109"/>
      <c r="F54" s="109"/>
      <c r="G54" s="109"/>
      <c r="H54" s="124"/>
      <c r="I54" s="110"/>
      <c r="J54" s="110"/>
      <c r="K54" s="110"/>
      <c r="L54" s="110"/>
      <c r="M54" s="110"/>
      <c r="N54" s="110"/>
      <c r="O54" s="110"/>
      <c r="P54" s="110"/>
      <c r="Q54" s="110"/>
      <c r="R54" s="113"/>
      <c r="S54" s="113"/>
      <c r="T54" s="112"/>
      <c r="U54" s="112"/>
      <c r="V54" s="105"/>
      <c r="W54" s="105"/>
      <c r="X54" s="105"/>
      <c r="Y54" s="105"/>
      <c r="Z54" s="105"/>
      <c r="AA54" s="105"/>
      <c r="AB54" s="105"/>
      <c r="AC54" s="105"/>
      <c r="AD54" s="105"/>
      <c r="AL54" s="106"/>
      <c r="AM54" s="106"/>
      <c r="AN54" s="106"/>
      <c r="AO54" s="106"/>
      <c r="AP54" s="106"/>
      <c r="AQ54" s="106"/>
      <c r="AR54" s="107"/>
      <c r="AS54" s="102"/>
      <c r="AU54" s="104"/>
      <c r="AV54" s="100"/>
      <c r="AW54" s="100"/>
      <c r="AX54" s="100"/>
      <c r="AY54" s="100"/>
    </row>
    <row r="55" spans="2:51" x14ac:dyDescent="0.25">
      <c r="B55" s="84"/>
      <c r="C55" s="114"/>
      <c r="D55" s="114"/>
      <c r="E55" s="114"/>
      <c r="F55" s="114"/>
      <c r="G55" s="114"/>
      <c r="H55" s="147"/>
      <c r="I55" s="148"/>
      <c r="J55" s="148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C56" s="147"/>
      <c r="D56" s="147"/>
      <c r="E56" s="146"/>
      <c r="F56" s="146"/>
      <c r="G56" s="146"/>
      <c r="H56" s="147"/>
      <c r="I56" s="148"/>
      <c r="J56" s="148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B57" s="84"/>
      <c r="C57" s="147"/>
      <c r="D57" s="147"/>
      <c r="E57" s="146"/>
      <c r="F57" s="146"/>
      <c r="G57" s="146"/>
      <c r="H57" s="147"/>
      <c r="I57" s="148"/>
      <c r="J57" s="148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84"/>
      <c r="C58" s="147"/>
      <c r="D58" s="147"/>
      <c r="E58" s="146"/>
      <c r="F58" s="146"/>
      <c r="G58" s="146"/>
      <c r="H58" s="147"/>
      <c r="I58" s="148"/>
      <c r="J58" s="148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84"/>
      <c r="C59" s="147"/>
      <c r="D59" s="147"/>
      <c r="E59" s="146"/>
      <c r="F59" s="146"/>
      <c r="G59" s="146"/>
      <c r="H59" s="147"/>
      <c r="I59" s="148"/>
      <c r="J59" s="148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84"/>
      <c r="C60" s="147"/>
      <c r="D60" s="147"/>
      <c r="E60" s="146"/>
      <c r="F60" s="146"/>
      <c r="G60" s="146"/>
      <c r="H60" s="147"/>
      <c r="I60" s="148"/>
      <c r="J60" s="148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88"/>
      <c r="C61" s="147"/>
      <c r="D61" s="147"/>
      <c r="E61" s="146"/>
      <c r="F61" s="146"/>
      <c r="G61" s="146"/>
      <c r="H61" s="147"/>
      <c r="I61" s="148"/>
      <c r="J61" s="148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108"/>
      <c r="C62" s="109"/>
      <c r="D62" s="109"/>
      <c r="E62" s="109"/>
      <c r="F62" s="109"/>
      <c r="G62" s="109"/>
      <c r="H62" s="109"/>
      <c r="I62" s="124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88"/>
      <c r="C63" s="109"/>
      <c r="D63" s="109"/>
      <c r="E63" s="109"/>
      <c r="F63" s="109"/>
      <c r="G63" s="109"/>
      <c r="H63" s="109"/>
      <c r="I63" s="124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88"/>
      <c r="C64" s="109"/>
      <c r="D64" s="109"/>
      <c r="E64" s="114"/>
      <c r="F64" s="114"/>
      <c r="G64" s="114"/>
      <c r="H64" s="109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88"/>
      <c r="C65" s="109"/>
      <c r="D65" s="109"/>
      <c r="E65" s="114"/>
      <c r="F65" s="114"/>
      <c r="G65" s="114"/>
      <c r="H65" s="109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4"/>
      <c r="C66" s="109"/>
      <c r="D66" s="109"/>
      <c r="E66" s="114"/>
      <c r="F66" s="114"/>
      <c r="G66" s="114"/>
      <c r="H66" s="109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88"/>
      <c r="C67" s="109"/>
      <c r="D67" s="109"/>
      <c r="E67" s="114"/>
      <c r="F67" s="114"/>
      <c r="G67" s="114"/>
      <c r="H67" s="109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8"/>
      <c r="C68" s="109"/>
      <c r="D68" s="109"/>
      <c r="E68" s="114"/>
      <c r="F68" s="114"/>
      <c r="G68" s="114"/>
      <c r="H68" s="109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3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115"/>
      <c r="C69" s="111"/>
      <c r="D69" s="109"/>
      <c r="E69" s="87"/>
      <c r="F69" s="109"/>
      <c r="G69" s="109"/>
      <c r="H69" s="109"/>
      <c r="I69" s="109"/>
      <c r="J69" s="110"/>
      <c r="K69" s="110"/>
      <c r="L69" s="110"/>
      <c r="M69" s="110"/>
      <c r="N69" s="110"/>
      <c r="O69" s="110"/>
      <c r="P69" s="110"/>
      <c r="Q69" s="110"/>
      <c r="R69" s="110"/>
      <c r="S69" s="113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84"/>
      <c r="C70" s="109"/>
      <c r="D70" s="109"/>
      <c r="E70" s="109"/>
      <c r="F70" s="109"/>
      <c r="G70" s="109"/>
      <c r="H70" s="109"/>
      <c r="I70" s="124"/>
      <c r="J70" s="110"/>
      <c r="K70" s="110"/>
      <c r="L70" s="110"/>
      <c r="M70" s="110"/>
      <c r="N70" s="110"/>
      <c r="O70" s="110"/>
      <c r="P70" s="110"/>
      <c r="Q70" s="110"/>
      <c r="R70" s="110"/>
      <c r="S70" s="113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8"/>
      <c r="C71" s="109"/>
      <c r="D71" s="109"/>
      <c r="E71" s="109"/>
      <c r="F71" s="109"/>
      <c r="G71" s="109"/>
      <c r="H71" s="109"/>
      <c r="I71" s="124"/>
      <c r="J71" s="110"/>
      <c r="K71" s="110"/>
      <c r="L71" s="110"/>
      <c r="M71" s="110"/>
      <c r="N71" s="110"/>
      <c r="O71" s="110"/>
      <c r="P71" s="110"/>
      <c r="Q71" s="110"/>
      <c r="R71" s="110"/>
      <c r="S71" s="113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11"/>
      <c r="D72" s="109"/>
      <c r="E72" s="109"/>
      <c r="F72" s="109"/>
      <c r="G72" s="109"/>
      <c r="H72" s="109"/>
      <c r="I72" s="109"/>
      <c r="J72" s="110"/>
      <c r="K72" s="110"/>
      <c r="L72" s="110"/>
      <c r="M72" s="110"/>
      <c r="N72" s="110"/>
      <c r="O72" s="110"/>
      <c r="P72" s="110"/>
      <c r="Q72" s="110"/>
      <c r="R72" s="110"/>
      <c r="S72" s="113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11"/>
      <c r="D73" s="109"/>
      <c r="E73" s="87"/>
      <c r="F73" s="109"/>
      <c r="G73" s="109"/>
      <c r="H73" s="109"/>
      <c r="I73" s="109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09"/>
      <c r="D74" s="109"/>
      <c r="E74" s="109"/>
      <c r="F74" s="109"/>
      <c r="G74" s="87"/>
      <c r="H74" s="87"/>
      <c r="I74" s="124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09"/>
      <c r="D75" s="109"/>
      <c r="E75" s="109"/>
      <c r="F75" s="109"/>
      <c r="G75" s="87"/>
      <c r="H75" s="87"/>
      <c r="I75" s="116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2"/>
      <c r="U75" s="112"/>
      <c r="V75" s="112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15"/>
      <c r="D76" s="109"/>
      <c r="E76" s="87"/>
      <c r="F76" s="109"/>
      <c r="G76" s="109"/>
      <c r="H76" s="109"/>
      <c r="I76" s="109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2"/>
      <c r="U76" s="112"/>
      <c r="V76" s="112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11"/>
      <c r="D77" s="109"/>
      <c r="E77" s="109"/>
      <c r="F77" s="109"/>
      <c r="G77" s="109"/>
      <c r="H77" s="109"/>
      <c r="I77" s="109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2"/>
      <c r="U77" s="112"/>
      <c r="V77" s="112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11"/>
      <c r="D78" s="109"/>
      <c r="E78" s="87"/>
      <c r="F78" s="109"/>
      <c r="G78" s="109"/>
      <c r="H78" s="109"/>
      <c r="I78" s="109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2"/>
      <c r="U78" s="112"/>
      <c r="V78" s="112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09"/>
      <c r="D79" s="109"/>
      <c r="E79" s="109"/>
      <c r="F79" s="109"/>
      <c r="G79" s="87"/>
      <c r="H79" s="87"/>
      <c r="I79" s="124"/>
      <c r="J79" s="110"/>
      <c r="K79" s="110"/>
      <c r="L79" s="110"/>
      <c r="M79" s="110"/>
      <c r="N79" s="110"/>
      <c r="O79" s="110"/>
      <c r="P79" s="110"/>
      <c r="Q79" s="110"/>
      <c r="R79" s="110"/>
      <c r="S79" s="113"/>
      <c r="T79" s="112"/>
      <c r="U79" s="112"/>
      <c r="V79" s="112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09"/>
      <c r="D80" s="109"/>
      <c r="E80" s="109"/>
      <c r="F80" s="109"/>
      <c r="G80" s="87"/>
      <c r="H80" s="87"/>
      <c r="I80" s="116"/>
      <c r="J80" s="110"/>
      <c r="K80" s="110"/>
      <c r="L80" s="110"/>
      <c r="M80" s="110"/>
      <c r="N80" s="110"/>
      <c r="O80" s="110"/>
      <c r="P80" s="110"/>
      <c r="Q80" s="110"/>
      <c r="R80" s="110"/>
      <c r="S80" s="113"/>
      <c r="T80" s="113"/>
      <c r="U80" s="113"/>
      <c r="V80" s="113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2:51" x14ac:dyDescent="0.25">
      <c r="B81" s="88"/>
      <c r="C81" s="115"/>
      <c r="D81" s="109"/>
      <c r="E81" s="87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113"/>
      <c r="V81" s="113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2:51" x14ac:dyDescent="0.25">
      <c r="B82" s="88"/>
      <c r="C82" s="115"/>
      <c r="D82" s="109"/>
      <c r="E82" s="87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2:51" x14ac:dyDescent="0.25">
      <c r="B83" s="88"/>
      <c r="C83" s="115"/>
      <c r="D83" s="109"/>
      <c r="E83" s="87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2:51" x14ac:dyDescent="0.25">
      <c r="B84" s="88"/>
      <c r="C84" s="111"/>
      <c r="D84" s="109"/>
      <c r="E84" s="87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10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2:51" x14ac:dyDescent="0.25">
      <c r="B85" s="88"/>
      <c r="C85" s="111"/>
      <c r="D85" s="109"/>
      <c r="E85" s="109"/>
      <c r="F85" s="109"/>
      <c r="G85" s="109"/>
      <c r="H85" s="109"/>
      <c r="I85" s="109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3"/>
      <c r="U85" s="77"/>
      <c r="V85" s="77"/>
      <c r="W85" s="105"/>
      <c r="X85" s="105"/>
      <c r="Y85" s="105"/>
      <c r="Z85" s="105"/>
      <c r="AA85" s="105"/>
      <c r="AB85" s="105"/>
      <c r="AC85" s="105"/>
      <c r="AD85" s="105"/>
      <c r="AE85" s="105"/>
      <c r="AM85" s="106"/>
      <c r="AN85" s="106"/>
      <c r="AO85" s="106"/>
      <c r="AP85" s="106"/>
      <c r="AQ85" s="106"/>
      <c r="AR85" s="106"/>
      <c r="AS85" s="107"/>
      <c r="AV85" s="104"/>
      <c r="AW85" s="100"/>
      <c r="AX85" s="100"/>
      <c r="AY85" s="100"/>
    </row>
    <row r="86" spans="2:51" x14ac:dyDescent="0.25">
      <c r="B86" s="88"/>
      <c r="C86" s="111"/>
      <c r="D86" s="109"/>
      <c r="E86" s="109"/>
      <c r="F86" s="109"/>
      <c r="G86" s="109"/>
      <c r="H86" s="109"/>
      <c r="I86" s="109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3"/>
      <c r="U86" s="77"/>
      <c r="V86" s="77"/>
      <c r="W86" s="105"/>
      <c r="X86" s="105"/>
      <c r="Y86" s="105"/>
      <c r="Z86" s="105"/>
      <c r="AA86" s="105"/>
      <c r="AB86" s="105"/>
      <c r="AC86" s="105"/>
      <c r="AD86" s="105"/>
      <c r="AE86" s="105"/>
      <c r="AM86" s="106"/>
      <c r="AN86" s="106"/>
      <c r="AO86" s="106"/>
      <c r="AP86" s="106"/>
      <c r="AQ86" s="106"/>
      <c r="AR86" s="106"/>
      <c r="AS86" s="107"/>
      <c r="AV86" s="104"/>
      <c r="AW86" s="100"/>
      <c r="AX86" s="100"/>
      <c r="AY86" s="100"/>
    </row>
    <row r="87" spans="2:51" x14ac:dyDescent="0.25">
      <c r="B87" s="88"/>
      <c r="C87" s="111"/>
      <c r="D87" s="109"/>
      <c r="E87" s="87"/>
      <c r="F87" s="109"/>
      <c r="G87" s="109"/>
      <c r="H87" s="109"/>
      <c r="I87" s="109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3"/>
      <c r="U87" s="77"/>
      <c r="V87" s="77"/>
      <c r="W87" s="105"/>
      <c r="X87" s="105"/>
      <c r="Y87" s="105"/>
      <c r="Z87" s="105"/>
      <c r="AA87" s="105"/>
      <c r="AB87" s="105"/>
      <c r="AC87" s="105"/>
      <c r="AD87" s="105"/>
      <c r="AE87" s="105"/>
      <c r="AM87" s="106"/>
      <c r="AN87" s="106"/>
      <c r="AO87" s="106"/>
      <c r="AP87" s="106"/>
      <c r="AQ87" s="106"/>
      <c r="AR87" s="106"/>
      <c r="AS87" s="107"/>
      <c r="AV87" s="104"/>
      <c r="AW87" s="100"/>
      <c r="AX87" s="100"/>
      <c r="AY87" s="100"/>
    </row>
    <row r="88" spans="2:51" x14ac:dyDescent="0.25">
      <c r="B88" s="125"/>
      <c r="C88" s="111"/>
      <c r="D88" s="109"/>
      <c r="E88" s="109"/>
      <c r="F88" s="109"/>
      <c r="G88" s="109"/>
      <c r="H88" s="109"/>
      <c r="I88" s="109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3"/>
      <c r="U88" s="77"/>
      <c r="V88" s="77"/>
      <c r="W88" s="105"/>
      <c r="X88" s="105"/>
      <c r="Y88" s="105"/>
      <c r="Z88" s="10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2:51" x14ac:dyDescent="0.25">
      <c r="B89" s="125"/>
      <c r="C89" s="108"/>
      <c r="D89" s="109"/>
      <c r="E89" s="109"/>
      <c r="F89" s="109"/>
      <c r="G89" s="109"/>
      <c r="H89" s="109"/>
      <c r="I89" s="109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3"/>
      <c r="U89" s="77"/>
      <c r="V89" s="77"/>
      <c r="W89" s="105"/>
      <c r="X89" s="105"/>
      <c r="Y89" s="105"/>
      <c r="Z89" s="85"/>
      <c r="AA89" s="105"/>
      <c r="AB89" s="105"/>
      <c r="AC89" s="105"/>
      <c r="AD89" s="105"/>
      <c r="AE89" s="105"/>
      <c r="AM89" s="106"/>
      <c r="AN89" s="106"/>
      <c r="AO89" s="106"/>
      <c r="AP89" s="106"/>
      <c r="AQ89" s="106"/>
      <c r="AR89" s="106"/>
      <c r="AS89" s="107"/>
      <c r="AV89" s="104"/>
      <c r="AW89" s="100"/>
      <c r="AX89" s="100"/>
      <c r="AY89" s="100"/>
    </row>
    <row r="90" spans="2:51" x14ac:dyDescent="0.25">
      <c r="B90" s="128"/>
      <c r="C90" s="108"/>
      <c r="D90" s="87"/>
      <c r="E90" s="109"/>
      <c r="F90" s="109"/>
      <c r="G90" s="109"/>
      <c r="H90" s="109"/>
      <c r="I90" s="87"/>
      <c r="J90" s="110"/>
      <c r="K90" s="110"/>
      <c r="L90" s="110"/>
      <c r="M90" s="110"/>
      <c r="N90" s="110"/>
      <c r="O90" s="110"/>
      <c r="P90" s="110"/>
      <c r="Q90" s="110"/>
      <c r="R90" s="110"/>
      <c r="S90" s="85"/>
      <c r="T90" s="85"/>
      <c r="U90" s="85"/>
      <c r="V90" s="85"/>
      <c r="W90" s="85"/>
      <c r="X90" s="85"/>
      <c r="Y90" s="85"/>
      <c r="Z90" s="78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85"/>
      <c r="AT90" s="85"/>
      <c r="AU90" s="85"/>
      <c r="AV90" s="104"/>
      <c r="AW90" s="100"/>
      <c r="AX90" s="100"/>
      <c r="AY90" s="100"/>
    </row>
    <row r="91" spans="2:51" x14ac:dyDescent="0.25">
      <c r="B91" s="128"/>
      <c r="C91" s="115"/>
      <c r="D91" s="87"/>
      <c r="E91" s="109"/>
      <c r="F91" s="109"/>
      <c r="G91" s="109"/>
      <c r="H91" s="109"/>
      <c r="I91" s="87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78"/>
      <c r="X91" s="78"/>
      <c r="Y91" s="78"/>
      <c r="Z91" s="105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104"/>
      <c r="AW91" s="100"/>
      <c r="AX91" s="100"/>
      <c r="AY91" s="100"/>
    </row>
    <row r="92" spans="2:51" x14ac:dyDescent="0.25">
      <c r="B92" s="128"/>
      <c r="C92" s="115"/>
      <c r="D92" s="109"/>
      <c r="E92" s="87"/>
      <c r="F92" s="109"/>
      <c r="G92" s="109"/>
      <c r="H92" s="109"/>
      <c r="I92" s="109"/>
      <c r="J92" s="85"/>
      <c r="K92" s="85"/>
      <c r="L92" s="85"/>
      <c r="M92" s="85"/>
      <c r="N92" s="85"/>
      <c r="O92" s="85"/>
      <c r="P92" s="85"/>
      <c r="Q92" s="85"/>
      <c r="R92" s="85"/>
      <c r="S92" s="110"/>
      <c r="T92" s="113"/>
      <c r="U92" s="77"/>
      <c r="V92" s="77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V92" s="104"/>
      <c r="AW92" s="100"/>
      <c r="AX92" s="100"/>
      <c r="AY92" s="100"/>
    </row>
    <row r="93" spans="2:51" x14ac:dyDescent="0.25">
      <c r="B93" s="128"/>
      <c r="C93" s="111"/>
      <c r="D93" s="109"/>
      <c r="E93" s="87"/>
      <c r="F93" s="87"/>
      <c r="G93" s="109"/>
      <c r="H93" s="109"/>
      <c r="I93" s="109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3"/>
      <c r="U93" s="77"/>
      <c r="V93" s="77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V93" s="104"/>
      <c r="AW93" s="100"/>
      <c r="AX93" s="100"/>
      <c r="AY93" s="100"/>
    </row>
    <row r="94" spans="2:51" x14ac:dyDescent="0.25">
      <c r="B94" s="78"/>
      <c r="C94" s="111"/>
      <c r="D94" s="109"/>
      <c r="E94" s="109"/>
      <c r="F94" s="87"/>
      <c r="G94" s="87"/>
      <c r="H94" s="87"/>
      <c r="I94" s="109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3"/>
      <c r="U94" s="77"/>
      <c r="V94" s="77"/>
      <c r="W94" s="105"/>
      <c r="X94" s="105"/>
      <c r="Y94" s="105"/>
      <c r="Z94" s="105"/>
      <c r="AA94" s="105"/>
      <c r="AB94" s="105"/>
      <c r="AC94" s="105"/>
      <c r="AD94" s="105"/>
      <c r="AE94" s="105"/>
      <c r="AM94" s="106"/>
      <c r="AN94" s="106"/>
      <c r="AO94" s="106"/>
      <c r="AP94" s="106"/>
      <c r="AQ94" s="106"/>
      <c r="AR94" s="106"/>
      <c r="AS94" s="107"/>
      <c r="AV94" s="104"/>
      <c r="AW94" s="100"/>
      <c r="AX94" s="100"/>
      <c r="AY94" s="130"/>
    </row>
    <row r="95" spans="2:51" x14ac:dyDescent="0.25">
      <c r="B95" s="78"/>
      <c r="C95" s="85"/>
      <c r="D95" s="109"/>
      <c r="E95" s="109"/>
      <c r="F95" s="109"/>
      <c r="G95" s="87"/>
      <c r="H95" s="87"/>
      <c r="I95" s="109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3"/>
      <c r="U95" s="77"/>
      <c r="V95" s="77"/>
      <c r="W95" s="105"/>
      <c r="X95" s="105"/>
      <c r="Y95" s="105"/>
      <c r="Z95" s="105"/>
      <c r="AA95" s="105"/>
      <c r="AB95" s="105"/>
      <c r="AC95" s="105"/>
      <c r="AD95" s="105"/>
      <c r="AE95" s="105"/>
      <c r="AM95" s="106"/>
      <c r="AN95" s="106"/>
      <c r="AO95" s="106"/>
      <c r="AP95" s="106"/>
      <c r="AQ95" s="106"/>
      <c r="AR95" s="106"/>
      <c r="AS95" s="107"/>
      <c r="AV95" s="104"/>
      <c r="AW95" s="100"/>
      <c r="AX95" s="100"/>
      <c r="AY95" s="100"/>
    </row>
    <row r="96" spans="2:51" x14ac:dyDescent="0.25">
      <c r="B96" s="128"/>
      <c r="C96" s="115"/>
      <c r="D96" s="85"/>
      <c r="E96" s="109"/>
      <c r="F96" s="109"/>
      <c r="G96" s="109"/>
      <c r="H96" s="109"/>
      <c r="I96" s="85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3"/>
      <c r="U96" s="77"/>
      <c r="V96" s="77"/>
      <c r="W96" s="105"/>
      <c r="X96" s="105"/>
      <c r="Y96" s="105"/>
      <c r="Z96" s="105"/>
      <c r="AA96" s="105"/>
      <c r="AB96" s="105"/>
      <c r="AC96" s="105"/>
      <c r="AD96" s="105"/>
      <c r="AE96" s="105"/>
      <c r="AM96" s="106"/>
      <c r="AN96" s="106"/>
      <c r="AO96" s="106"/>
      <c r="AP96" s="106"/>
      <c r="AQ96" s="106"/>
      <c r="AR96" s="106"/>
      <c r="AS96" s="107"/>
      <c r="AV96" s="104"/>
      <c r="AW96" s="100"/>
      <c r="AX96" s="100"/>
      <c r="AY96" s="100"/>
    </row>
    <row r="97" spans="1:51" x14ac:dyDescent="0.25">
      <c r="C97" s="131"/>
      <c r="D97" s="78"/>
      <c r="E97" s="126"/>
      <c r="F97" s="126"/>
      <c r="G97" s="126"/>
      <c r="H97" s="126"/>
      <c r="I97" s="78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32"/>
      <c r="U97" s="133"/>
      <c r="V97" s="133"/>
      <c r="W97" s="105"/>
      <c r="X97" s="105"/>
      <c r="Y97" s="105"/>
      <c r="Z97" s="105"/>
      <c r="AA97" s="105"/>
      <c r="AB97" s="105"/>
      <c r="AC97" s="105"/>
      <c r="AD97" s="105"/>
      <c r="AE97" s="105"/>
      <c r="AM97" s="106"/>
      <c r="AN97" s="106"/>
      <c r="AO97" s="106"/>
      <c r="AP97" s="106"/>
      <c r="AQ97" s="106"/>
      <c r="AR97" s="106"/>
      <c r="AS97" s="107"/>
      <c r="AU97" s="100"/>
      <c r="AV97" s="104"/>
      <c r="AW97" s="100"/>
      <c r="AX97" s="100"/>
      <c r="AY97" s="100"/>
    </row>
    <row r="98" spans="1:51" s="130" customFormat="1" x14ac:dyDescent="0.25">
      <c r="B98" s="100"/>
      <c r="C98" s="134"/>
      <c r="D98" s="126"/>
      <c r="E98" s="78"/>
      <c r="F98" s="126"/>
      <c r="G98" s="126"/>
      <c r="H98" s="126"/>
      <c r="I98" s="126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32"/>
      <c r="U98" s="133"/>
      <c r="V98" s="133"/>
      <c r="W98" s="105"/>
      <c r="X98" s="105"/>
      <c r="Y98" s="105"/>
      <c r="Z98" s="105"/>
      <c r="AA98" s="105"/>
      <c r="AB98" s="105"/>
      <c r="AC98" s="105"/>
      <c r="AD98" s="105"/>
      <c r="AE98" s="105"/>
      <c r="AM98" s="106"/>
      <c r="AN98" s="106"/>
      <c r="AO98" s="106"/>
      <c r="AP98" s="106"/>
      <c r="AQ98" s="106"/>
      <c r="AR98" s="106"/>
      <c r="AS98" s="107"/>
      <c r="AT98" s="19"/>
      <c r="AV98" s="104"/>
      <c r="AY98" s="100"/>
    </row>
    <row r="99" spans="1:51" x14ac:dyDescent="0.25">
      <c r="A99" s="105"/>
      <c r="C99" s="129"/>
      <c r="D99" s="126"/>
      <c r="E99" s="78"/>
      <c r="F99" s="78"/>
      <c r="G99" s="126"/>
      <c r="H99" s="126"/>
      <c r="I99" s="106"/>
      <c r="J99" s="106"/>
      <c r="K99" s="106"/>
      <c r="L99" s="106"/>
      <c r="M99" s="106"/>
      <c r="N99" s="106"/>
      <c r="O99" s="107"/>
      <c r="P99" s="102"/>
      <c r="R99" s="104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C100" s="130"/>
      <c r="D100" s="130"/>
      <c r="E100" s="130"/>
      <c r="F100" s="130"/>
      <c r="G100" s="78"/>
      <c r="H100" s="78"/>
      <c r="I100" s="106"/>
      <c r="J100" s="106"/>
      <c r="K100" s="106"/>
      <c r="L100" s="106"/>
      <c r="M100" s="106"/>
      <c r="N100" s="106"/>
      <c r="O100" s="107"/>
      <c r="P100" s="102"/>
      <c r="R100" s="102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C101" s="130"/>
      <c r="D101" s="130"/>
      <c r="E101" s="130"/>
      <c r="F101" s="130"/>
      <c r="G101" s="78"/>
      <c r="H101" s="78"/>
      <c r="I101" s="106"/>
      <c r="J101" s="106"/>
      <c r="K101" s="106"/>
      <c r="L101" s="106"/>
      <c r="M101" s="106"/>
      <c r="N101" s="106"/>
      <c r="O101" s="107"/>
      <c r="P101" s="102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A102" s="105"/>
      <c r="C102" s="130"/>
      <c r="D102" s="130"/>
      <c r="E102" s="130"/>
      <c r="F102" s="130"/>
      <c r="G102" s="130"/>
      <c r="H102" s="130"/>
      <c r="I102" s="106"/>
      <c r="J102" s="106"/>
      <c r="K102" s="106"/>
      <c r="L102" s="106"/>
      <c r="M102" s="106"/>
      <c r="N102" s="106"/>
      <c r="O102" s="107"/>
      <c r="P102" s="102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A103" s="105"/>
      <c r="C103" s="130"/>
      <c r="D103" s="130"/>
      <c r="E103" s="130"/>
      <c r="F103" s="130"/>
      <c r="G103" s="130"/>
      <c r="H103" s="130"/>
      <c r="I103" s="106"/>
      <c r="J103" s="106"/>
      <c r="K103" s="106"/>
      <c r="L103" s="106"/>
      <c r="M103" s="106"/>
      <c r="N103" s="106"/>
      <c r="O103" s="107"/>
      <c r="P103" s="102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A104" s="105"/>
      <c r="C104" s="130"/>
      <c r="D104" s="130"/>
      <c r="E104" s="130"/>
      <c r="F104" s="130"/>
      <c r="G104" s="130"/>
      <c r="H104" s="130"/>
      <c r="I104" s="106"/>
      <c r="J104" s="106"/>
      <c r="K104" s="106"/>
      <c r="L104" s="106"/>
      <c r="M104" s="106"/>
      <c r="N104" s="106"/>
      <c r="O104" s="107"/>
      <c r="P104" s="102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A105" s="105"/>
      <c r="C105" s="130"/>
      <c r="D105" s="130"/>
      <c r="E105" s="130"/>
      <c r="F105" s="130"/>
      <c r="G105" s="130"/>
      <c r="H105" s="130"/>
      <c r="I105" s="106"/>
      <c r="J105" s="106"/>
      <c r="K105" s="106"/>
      <c r="L105" s="106"/>
      <c r="M105" s="106"/>
      <c r="N105" s="106"/>
      <c r="O105" s="107"/>
      <c r="P105" s="102"/>
      <c r="R105" s="78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A106" s="105"/>
      <c r="I106" s="106"/>
      <c r="J106" s="106"/>
      <c r="K106" s="106"/>
      <c r="L106" s="106"/>
      <c r="M106" s="106"/>
      <c r="N106" s="106"/>
      <c r="O106" s="107"/>
      <c r="R106" s="102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R107" s="102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R108" s="102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R109" s="102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R110" s="102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07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07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07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07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07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Q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1"/>
      <c r="P126" s="102"/>
      <c r="Q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Q127" s="102"/>
      <c r="R127" s="102"/>
      <c r="S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Q128" s="102"/>
      <c r="R128" s="102"/>
      <c r="S128" s="102"/>
      <c r="T128" s="102"/>
      <c r="AS128" s="100"/>
      <c r="AT128" s="100"/>
      <c r="AU128" s="100"/>
      <c r="AV128" s="100"/>
      <c r="AW128" s="100"/>
      <c r="AX128" s="100"/>
      <c r="AY128" s="100"/>
    </row>
    <row r="129" spans="15:51" x14ac:dyDescent="0.25">
      <c r="O129" s="11"/>
      <c r="P129" s="102"/>
      <c r="Q129" s="102"/>
      <c r="R129" s="102"/>
      <c r="S129" s="102"/>
      <c r="T129" s="102"/>
      <c r="AS129" s="100"/>
      <c r="AT129" s="100"/>
      <c r="AU129" s="100"/>
      <c r="AV129" s="100"/>
      <c r="AW129" s="100"/>
      <c r="AX129" s="100"/>
      <c r="AY129" s="100"/>
    </row>
    <row r="130" spans="15:51" x14ac:dyDescent="0.25">
      <c r="O130" s="11"/>
      <c r="P130" s="102"/>
      <c r="T130" s="102"/>
      <c r="AS130" s="100"/>
      <c r="AT130" s="100"/>
      <c r="AU130" s="100"/>
      <c r="AV130" s="100"/>
      <c r="AW130" s="100"/>
      <c r="AX130" s="100"/>
      <c r="AY130" s="100"/>
    </row>
    <row r="131" spans="15:51" x14ac:dyDescent="0.25">
      <c r="O131" s="102"/>
      <c r="Q131" s="102"/>
      <c r="R131" s="102"/>
      <c r="S131" s="102"/>
      <c r="AS131" s="100"/>
      <c r="AT131" s="100"/>
      <c r="AU131" s="100"/>
      <c r="AV131" s="100"/>
      <c r="AW131" s="100"/>
      <c r="AX131" s="100"/>
    </row>
    <row r="132" spans="15:51" x14ac:dyDescent="0.25">
      <c r="O132" s="11"/>
      <c r="P132" s="102"/>
      <c r="Q132" s="102"/>
      <c r="R132" s="102"/>
      <c r="S132" s="102"/>
      <c r="T132" s="102"/>
      <c r="AS132" s="100"/>
      <c r="AT132" s="100"/>
      <c r="AU132" s="100"/>
      <c r="AV132" s="100"/>
      <c r="AW132" s="100"/>
      <c r="AX132" s="100"/>
    </row>
    <row r="133" spans="15:51" x14ac:dyDescent="0.25">
      <c r="O133" s="11"/>
      <c r="P133" s="102"/>
      <c r="Q133" s="102"/>
      <c r="R133" s="102"/>
      <c r="S133" s="102"/>
      <c r="T133" s="102"/>
      <c r="U133" s="102"/>
      <c r="AS133" s="100"/>
      <c r="AT133" s="100"/>
      <c r="AU133" s="100"/>
      <c r="AV133" s="100"/>
      <c r="AW133" s="100"/>
      <c r="AX133" s="100"/>
    </row>
    <row r="134" spans="15:51" x14ac:dyDescent="0.25">
      <c r="O134" s="11"/>
      <c r="P134" s="102"/>
      <c r="T134" s="102"/>
      <c r="U134" s="102"/>
      <c r="AS134" s="100"/>
      <c r="AT134" s="100"/>
      <c r="AU134" s="100"/>
      <c r="AV134" s="100"/>
      <c r="AW134" s="100"/>
      <c r="AX134" s="100"/>
    </row>
    <row r="142" spans="15:51" x14ac:dyDescent="0.25">
      <c r="AY142" s="100"/>
    </row>
    <row r="146" spans="1:50" s="102" customFormat="1" x14ac:dyDescent="0.25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  <c r="AI146" s="100"/>
      <c r="AJ146" s="100"/>
      <c r="AK146" s="100"/>
      <c r="AL146" s="100"/>
      <c r="AM146" s="100"/>
      <c r="AN146" s="100"/>
      <c r="AO146" s="100"/>
      <c r="AP146" s="100"/>
      <c r="AQ146" s="100"/>
      <c r="AR146" s="100"/>
      <c r="AS146" s="100"/>
      <c r="AT146" s="100"/>
      <c r="AU146" s="100"/>
      <c r="AV146" s="100"/>
      <c r="AW146" s="100"/>
      <c r="AX146" s="100"/>
    </row>
  </sheetData>
  <protectedRanges>
    <protectedRange sqref="N90:R90 B96 S92:T98 B88:B93 S88:T89 N93:R98 T80:T87 T65:T71 T55:T63 S48:S54" name="Range2_12_5_1_1"/>
    <protectedRange sqref="L10 L6 D6 D8 AD8 AF8 O8:U8 AJ8:AR8 AF10 L24:N31 N32:N34 E11:E34 G11:G34 AC17:AF34 N10:N23 O11:P34 X11:AF16 R11:V34 Z17:AB31" name="Range1_16_3_1_1"/>
    <protectedRange sqref="I95 J93:M98 J90:M90 I98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9:H99 F98 E97" name="Range2_2_2_9_2_1_1"/>
    <protectedRange sqref="D95 D98:D99" name="Range2_1_1_1_1_1_9_2_1_1"/>
    <protectedRange sqref="AG11:AG34" name="Range1_18_1_1_1"/>
    <protectedRange sqref="C96 C98" name="Range2_4_1_1_1"/>
    <protectedRange sqref="AS16:AS34" name="Range1_1_1_1"/>
    <protectedRange sqref="P3:U4" name="Range1_16_1_1_1_1"/>
    <protectedRange sqref="C99 C97 C94" name="Range2_1_3_1_1"/>
    <protectedRange sqref="H11:H34" name="Range1_1_1_1_1_1_1"/>
    <protectedRange sqref="B94:B95 J91:R92 D96:D97 I96:I97 Z89:Z90 S90:Y91 AA90:AU91 E98:E99 G100:H101 F99" name="Range2_2_1_10_1_1_1_2"/>
    <protectedRange sqref="C95" name="Range2_2_1_10_2_1_1_1"/>
    <protectedRange sqref="N88:R89 G96:H96 D92 F95 E94" name="Range2_12_1_6_1_1"/>
    <protectedRange sqref="D87:D88 I92:I94 I88:M89 G97:H98 G90:H92 E95:E96 F96:F97 F89:F91 E88:E90" name="Range2_2_12_1_7_1_1"/>
    <protectedRange sqref="D93:D94" name="Range2_1_1_1_1_11_1_2_1_1"/>
    <protectedRange sqref="E91 G93:H93 F92" name="Range2_2_2_9_1_1_1_1"/>
    <protectedRange sqref="D89" name="Range2_1_1_1_1_1_9_1_1_1_1"/>
    <protectedRange sqref="C93 C88" name="Range2_1_1_2_1_1"/>
    <protectedRange sqref="C92" name="Range2_1_2_2_1_1"/>
    <protectedRange sqref="C91" name="Range2_3_2_1_1"/>
    <protectedRange sqref="F87:F88 E87 G89:H89" name="Range2_2_12_1_1_1_1_1"/>
    <protectedRange sqref="C87" name="Range2_1_4_2_1_1_1"/>
    <protectedRange sqref="C89:C90" name="Range2_5_1_1_1"/>
    <protectedRange sqref="E92:E93 F93:F94 G94:H95 I90:I91" name="Range2_2_1_1_1_1"/>
    <protectedRange sqref="D90:D91" name="Range2_1_1_1_1_1_1_1_1"/>
    <protectedRange sqref="AS11:AS15" name="Range1_4_1_1_1_1"/>
    <protectedRange sqref="J11:J15 J26:J34" name="Range1_1_2_1_10_1_1_1_1"/>
    <protectedRange sqref="R105" name="Range2_2_1_10_1_1_1_1_1"/>
    <protectedRange sqref="S38:S43" name="Range2_12_3_1_1_1_1"/>
    <protectedRange sqref="D38:H38 F39:G39 N38:R43" name="Range2_12_1_3_1_1_1_1"/>
    <protectedRange sqref="I38:M38 E39 H39:M39 E40:M43" name="Range2_2_12_1_6_1_1_1_1"/>
    <protectedRange sqref="D39:D43" name="Range2_1_1_1_1_11_1_1_1_1_1_1"/>
    <protectedRange sqref="C39:C43" name="Range2_1_2_1_1_1_1_1"/>
    <protectedRange sqref="C38" name="Range2_3_1_1_1_1_1"/>
    <protectedRange sqref="T77:T79" name="Range2_12_5_1_1_3"/>
    <protectedRange sqref="T73:T76" name="Range2_12_5_1_1_2_2"/>
    <protectedRange sqref="T72" name="Range2_12_5_1_1_2_1_1"/>
    <protectedRange sqref="S72" name="Range2_12_4_1_1_1_4_2_2_1_1"/>
    <protectedRange sqref="B85:B87" name="Range2_12_5_1_1_2"/>
    <protectedRange sqref="B84" name="Range2_12_5_1_1_2_1_4_1_1_1_2_1_1_1_1_1_1_1"/>
    <protectedRange sqref="F86 G88:H88" name="Range2_2_12_1_1_1_1_1_1"/>
    <protectedRange sqref="D86:E86" name="Range2_2_12_1_7_1_1_2_1"/>
    <protectedRange sqref="C86" name="Range2_1_1_2_1_1_1"/>
    <protectedRange sqref="B82:B83" name="Range2_12_5_1_1_2_1"/>
    <protectedRange sqref="B81" name="Range2_12_5_1_1_2_1_2_1"/>
    <protectedRange sqref="B80" name="Range2_12_5_1_1_2_1_2_2"/>
    <protectedRange sqref="S84:S87" name="Range2_12_5_1_1_5"/>
    <protectedRange sqref="N84:R87" name="Range2_12_1_6_1_1_1"/>
    <protectedRange sqref="J84:M87" name="Range2_2_12_1_7_1_1_2"/>
    <protectedRange sqref="S81:S83" name="Range2_12_2_1_1_1_2_1_1_1"/>
    <protectedRange sqref="Q82:R83" name="Range2_12_1_4_1_1_1_1_1_1_1_1_1_1_1_1_1_1_1"/>
    <protectedRange sqref="N82:P83" name="Range2_12_1_2_1_1_1_1_1_1_1_1_1_1_1_1_1_1_1_1"/>
    <protectedRange sqref="J82:M83" name="Range2_2_12_1_4_1_1_1_1_1_1_1_1_1_1_1_1_1_1_1_1"/>
    <protectedRange sqref="Q81:R81" name="Range2_12_1_6_1_1_1_2_3_1_1_3_1_1_1_1_1_1_1"/>
    <protectedRange sqref="N81:P81" name="Range2_12_1_2_3_1_1_1_2_3_1_1_3_1_1_1_1_1_1_1"/>
    <protectedRange sqref="J81:M81" name="Range2_2_12_1_4_3_1_1_1_3_3_1_1_3_1_1_1_1_1_1_1"/>
    <protectedRange sqref="S79:S80" name="Range2_12_4_1_1_1_4_2_2_2_1"/>
    <protectedRange sqref="Q79:R80" name="Range2_12_1_6_1_1_1_2_3_2_1_1_3_2"/>
    <protectedRange sqref="N79:P80" name="Range2_12_1_2_3_1_1_1_2_3_2_1_1_3_2"/>
    <protectedRange sqref="K79:M80" name="Range2_2_12_1_4_3_1_1_1_3_3_2_1_1_3_2"/>
    <protectedRange sqref="J79:J80" name="Range2_2_12_1_4_3_1_1_1_3_2_1_2_2_2"/>
    <protectedRange sqref="I79" name="Range2_2_12_1_4_3_1_1_1_3_3_1_1_3_1_1_1_1_1_1_2_2"/>
    <protectedRange sqref="I81:I87" name="Range2_2_12_1_7_1_1_2_2_1_1"/>
    <protectedRange sqref="I80" name="Range2_2_12_1_4_3_1_1_1_3_3_1_1_3_1_1_1_1_1_1_2_1_1"/>
    <protectedRange sqref="G87:H87" name="Range2_2_12_1_3_1_2_1_1_1_2_1_1_1_1_1_1_2_1_1_1_1_1_1_1_1_1"/>
    <protectedRange sqref="F85 G84:H86" name="Range2_2_12_1_3_3_1_1_1_2_1_1_1_1_1_1_1_1_1_1_1_1_1_1_1_1"/>
    <protectedRange sqref="G81:H81" name="Range2_2_12_1_3_1_2_1_1_1_2_1_1_1_1_1_1_2_1_1_1_1_1_2_1"/>
    <protectedRange sqref="F81:F84" name="Range2_2_12_1_3_1_2_1_1_1_3_1_1_1_1_1_3_1_1_1_1_1_1_1_1_1"/>
    <protectedRange sqref="G82:H83" name="Range2_2_12_1_3_1_2_1_1_1_1_2_1_1_1_1_1_1_1_1_1_1_1"/>
    <protectedRange sqref="D81:E82" name="Range2_2_12_1_3_1_2_1_1_1_3_1_1_1_1_1_1_1_2_1_1_1_1_1_1_1"/>
    <protectedRange sqref="B78" name="Range2_12_5_1_1_2_1_4_1_1_1_2_1_1_1_1_1_1_1_1_1_2_1_1_1_1_1"/>
    <protectedRange sqref="B79" name="Range2_12_5_1_1_2_1_2_2_1_1_1_1_1"/>
    <protectedRange sqref="D85:E85" name="Range2_2_12_1_7_1_1_2_1_1"/>
    <protectedRange sqref="C85" name="Range2_1_1_2_1_1_1_1"/>
    <protectedRange sqref="D84" name="Range2_2_12_1_7_1_1_2_1_1_1_1_1_1"/>
    <protectedRange sqref="E84" name="Range2_2_12_1_1_1_1_1_1_1_1_1_1_1_1"/>
    <protectedRange sqref="C84" name="Range2_1_4_2_1_1_1_1_1_1_1_1_1"/>
    <protectedRange sqref="D83:E83" name="Range2_2_12_1_3_1_2_1_1_1_3_1_1_1_1_1_1_1_2_1_1_1_1_1_1_1_1"/>
    <protectedRange sqref="B77" name="Range2_12_5_1_1_2_1_2_2_1_1_1_1"/>
    <protectedRange sqref="S73:S78" name="Range2_12_5_1_1_5_1"/>
    <protectedRange sqref="N75:R78" name="Range2_12_1_6_1_1_1_1"/>
    <protectedRange sqref="J77:M78 L75:M76" name="Range2_2_12_1_7_1_1_2_2"/>
    <protectedRange sqref="I77:I78" name="Range2_2_12_1_7_1_1_2_2_1_1_1"/>
    <protectedRange sqref="B76" name="Range2_12_5_1_1_2_1_2_2_1_1_1_1_2_1_1_1"/>
    <protectedRange sqref="B75" name="Range2_12_5_1_1_2_1_2_2_1_1_1_1_2_1_1_1_2"/>
    <protectedRange sqref="B74" name="Range2_12_5_1_1_2_1_2_2_1_1_1_1_2_1_1_1_2_1_1"/>
    <protectedRange sqref="B41" name="Range2_12_5_1_1_1_1_1_2"/>
    <protectedRange sqref="G58:H61" name="Range2_2_12_1_3_1_1_1_1_1_4_1_1_2"/>
    <protectedRange sqref="E58:F61" name="Range2_2_12_1_7_1_1_3_1_1_2"/>
    <protectedRange sqref="S58:S63 S65:S71" name="Range2_12_5_1_1_2_3_1_1"/>
    <protectedRange sqref="Q58:R63" name="Range2_12_1_6_1_1_1_1_2_1_2"/>
    <protectedRange sqref="N58:P63" name="Range2_12_1_2_3_1_1_1_1_2_1_2"/>
    <protectedRange sqref="L62:M63 I58:M61" name="Range2_2_12_1_4_3_1_1_1_1_2_1_2"/>
    <protectedRange sqref="D58:D61" name="Range2_2_12_1_3_1_2_1_1_1_2_1_2_1_2"/>
    <protectedRange sqref="Q65:R67" name="Range2_12_1_6_1_1_1_1_2_1_1_1"/>
    <protectedRange sqref="N65:P67" name="Range2_12_1_2_3_1_1_1_1_2_1_1_1"/>
    <protectedRange sqref="L65:M67" name="Range2_2_12_1_4_3_1_1_1_1_2_1_1_1"/>
    <protectedRange sqref="B73" name="Range2_12_5_1_1_2_1_2_2_1_1_1_1_2_1_1_1_2_1_1_1_2"/>
    <protectedRange sqref="N68:R74" name="Range2_12_1_6_1_1_1_1_1"/>
    <protectedRange sqref="J70:M71 L72:M74 L68:M69" name="Range2_2_12_1_7_1_1_2_2_1"/>
    <protectedRange sqref="G70:H71" name="Range2_2_12_1_3_1_2_1_1_1_2_1_1_1_1_1_1_2_1_1_1_1"/>
    <protectedRange sqref="I70:I71" name="Range2_2_12_1_4_3_1_1_1_2_1_2_1_1_3_1_1_1_1_1_1_1_1"/>
    <protectedRange sqref="D70:E71" name="Range2_2_12_1_3_1_2_1_1_1_2_1_1_1_1_3_1_1_1_1_1_1_1"/>
    <protectedRange sqref="F70:F71" name="Range2_2_12_1_3_1_2_1_1_1_3_1_1_1_1_1_3_1_1_1_1_1_1_1"/>
    <protectedRange sqref="G80:H80" name="Range2_2_12_1_3_1_2_1_1_1_1_2_1_1_1_1_1_1_2_1_1_2"/>
    <protectedRange sqref="F80" name="Range2_2_12_1_3_1_2_1_1_1_1_2_1_1_1_1_1_1_1_1_1_1_1_2"/>
    <protectedRange sqref="D80:E80" name="Range2_2_12_1_3_1_2_1_1_1_2_1_1_1_1_3_1_1_1_1_1_1_1_1_1_1_2"/>
    <protectedRange sqref="G79:H79" name="Range2_2_12_1_3_1_2_1_1_1_1_2_1_1_1_1_1_1_2_1_1_1_1"/>
    <protectedRange sqref="F79" name="Range2_2_12_1_3_1_2_1_1_1_1_2_1_1_1_1_1_1_1_1_1_1_1_1_1"/>
    <protectedRange sqref="D79:E79" name="Range2_2_12_1_3_1_2_1_1_1_2_1_1_1_1_3_1_1_1_1_1_1_1_1_1_1_1_1"/>
    <protectedRange sqref="D78" name="Range2_2_12_1_7_1_1_1_1"/>
    <protectedRange sqref="E78:F78" name="Range2_2_12_1_1_1_1_1_2_1"/>
    <protectedRange sqref="C78" name="Range2_1_4_2_1_1_1_1_1"/>
    <protectedRange sqref="G78:H78" name="Range2_2_12_1_3_1_2_1_1_1_2_1_1_1_1_1_1_2_1_1_1_1_1_1_1_1_1_1_1"/>
    <protectedRange sqref="F77:H77" name="Range2_2_12_1_3_3_1_1_1_2_1_1_1_1_1_1_1_1_1_1_1_1_1_1_1_1_1_2"/>
    <protectedRange sqref="D77:E77" name="Range2_2_12_1_7_1_1_2_1_1_1_2"/>
    <protectedRange sqref="C77" name="Range2_1_1_2_1_1_1_1_1_2"/>
    <protectedRange sqref="B71" name="Range2_12_5_1_1_2_1_4_1_1_1_2_1_1_1_1_1_1_1_1_1_2_1_1_1_1_2_1_1_1_2_1_1_1_2_2_2_1"/>
    <protectedRange sqref="B72" name="Range2_12_5_1_1_2_1_2_2_1_1_1_1_2_1_1_1_2_1_1_1_2_2_2_1"/>
    <protectedRange sqref="J76:K76" name="Range2_2_12_1_4_3_1_1_1_3_3_1_1_3_1_1_1_1_1_1_1_1"/>
    <protectedRange sqref="K74:K75" name="Range2_2_12_1_4_3_1_1_1_3_3_2_1_1_3_2_1"/>
    <protectedRange sqref="J74:J75" name="Range2_2_12_1_4_3_1_1_1_3_2_1_2_2_2_1"/>
    <protectedRange sqref="I74" name="Range2_2_12_1_4_3_1_1_1_3_3_1_1_3_1_1_1_1_1_1_2_2_2"/>
    <protectedRange sqref="I76" name="Range2_2_12_1_7_1_1_2_2_1_1_2"/>
    <protectedRange sqref="I75" name="Range2_2_12_1_4_3_1_1_1_3_3_1_1_3_1_1_1_1_1_1_2_1_1_1"/>
    <protectedRange sqref="G76:H76" name="Range2_2_12_1_3_1_2_1_1_1_2_1_1_1_1_1_1_2_1_1_1_1_1_2_1_1"/>
    <protectedRange sqref="F76" name="Range2_2_12_1_3_1_2_1_1_1_3_1_1_1_1_1_3_1_1_1_1_1_1_1_1_1_2"/>
    <protectedRange sqref="D76:E76" name="Range2_2_12_1_3_1_2_1_1_1_3_1_1_1_1_1_1_1_2_1_1_1_1_1_1_1_2"/>
    <protectedRange sqref="J72:K73" name="Range2_2_12_1_7_1_1_2_2_2"/>
    <protectedRange sqref="I72:I73" name="Range2_2_12_1_7_1_1_2_2_1_1_1_2"/>
    <protectedRange sqref="G75:H75" name="Range2_2_12_1_3_1_2_1_1_1_1_2_1_1_1_1_1_1_2_1_1_2_1"/>
    <protectedRange sqref="F75" name="Range2_2_12_1_3_1_2_1_1_1_1_2_1_1_1_1_1_1_1_1_1_1_1_2_1"/>
    <protectedRange sqref="D75:E75" name="Range2_2_12_1_3_1_2_1_1_1_2_1_1_1_1_3_1_1_1_1_1_1_1_1_1_1_2_1"/>
    <protectedRange sqref="G74:H74" name="Range2_2_12_1_3_1_2_1_1_1_1_2_1_1_1_1_1_1_2_1_1_1_1_1"/>
    <protectedRange sqref="F74" name="Range2_2_12_1_3_1_2_1_1_1_1_2_1_1_1_1_1_1_1_1_1_1_1_1_1_1"/>
    <protectedRange sqref="D74:E74" name="Range2_2_12_1_3_1_2_1_1_1_2_1_1_1_1_3_1_1_1_1_1_1_1_1_1_1_1_1_1"/>
    <protectedRange sqref="D73" name="Range2_2_12_1_7_1_1_1_1_1"/>
    <protectedRange sqref="E73:F73" name="Range2_2_12_1_1_1_1_1_2_1_1"/>
    <protectedRange sqref="C73" name="Range2_1_4_2_1_1_1_1_1_1"/>
    <protectedRange sqref="G73:H73" name="Range2_2_12_1_3_1_2_1_1_1_2_1_1_1_1_1_1_2_1_1_1_1_1_1_1_1_1_1_1_1"/>
    <protectedRange sqref="F72:H72" name="Range2_2_12_1_3_3_1_1_1_2_1_1_1_1_1_1_1_1_1_1_1_1_1_1_1_1_1_2_1"/>
    <protectedRange sqref="D72:E72" name="Range2_2_12_1_7_1_1_2_1_1_1_2_1"/>
    <protectedRange sqref="C72" name="Range2_1_1_2_1_1_1_1_1_2_1"/>
    <protectedRange sqref="B67" name="Range2_12_5_1_1_2_1_4_1_1_1_2_1_1_1_1_1_1_1_1_1_2_1_1_1_1_2_1_1_1_2_1_1_1_2_2_2_1_1"/>
    <protectedRange sqref="B68" name="Range2_12_5_1_1_2_1_2_2_1_1_1_1_2_1_1_1_2_1_1_1_2_2_2_1_1"/>
    <protectedRange sqref="B64" name="Range2_12_5_1_1_2_1_4_1_1_1_2_1_1_1_1_1_1_1_1_1_2_1_1_1_1_2_1_1_1_2_1_1_1_2_2_2_1_1_1"/>
    <protectedRange sqref="B65" name="Range2_12_5_1_1_2_1_2_2_1_1_1_1_2_1_1_1_2_1_1_1_2_2_2_1_1_1"/>
    <protectedRange sqref="S44" name="Range2_12_3_1_1_1_1_2"/>
    <protectedRange sqref="N44:R44" name="Range2_12_1_3_1_1_1_1_2"/>
    <protectedRange sqref="E44:G44 I44:M44" name="Range2_2_12_1_6_1_1_1_1_2"/>
    <protectedRange sqref="D44" name="Range2_1_1_1_1_11_1_1_1_1_1_1_2"/>
    <protectedRange sqref="E45:F45" name="Range2_2_12_1_3_1_1_1_1_1_4_1_1"/>
    <protectedRange sqref="C45:D45" name="Range2_2_12_1_7_1_1_3_1_1"/>
    <protectedRange sqref="Q45:Q46 S55:S56 R47:R54" name="Range2_12_5_1_1_2_3_1"/>
    <protectedRange sqref="O45:P45" name="Range2_12_1_6_1_1_1_1_2_1"/>
    <protectedRange sqref="L45:N45" name="Range2_12_1_2_3_1_1_1_1_2_1"/>
    <protectedRange sqref="G45:K45" name="Range2_2_12_1_4_3_1_1_1_1_2_1"/>
    <protectedRange sqref="S57" name="Range2_12_4_1_1_1_4_2_2_1_1_1"/>
    <protectedRange sqref="E46:F46 G55:H57 F47:G54" name="Range2_2_12_1_3_1_1_1_1_1_4_1_1_1"/>
    <protectedRange sqref="C46:D46 E55:F57 D47:E54" name="Range2_2_12_1_7_1_1_3_1_1_1"/>
    <protectedRange sqref="O46:P46 Q55:R56 P47:Q54" name="Range2_12_1_6_1_1_1_1_2_1_1"/>
    <protectedRange sqref="L46:N46 N55:P56 M47:O54" name="Range2_12_1_2_3_1_1_1_1_2_1_1"/>
    <protectedRange sqref="G46:K46 I55:M56 H47:L54" name="Range2_2_12_1_4_3_1_1_1_1_2_1_1"/>
    <protectedRange sqref="D55:D57 C47:C54" name="Range2_2_12_1_3_1_2_1_1_1_2_1_2_1_1"/>
    <protectedRange sqref="Q57:R57" name="Range2_12_1_6_1_1_1_2_3_2_1_1_1_1_1"/>
    <protectedRange sqref="N57:P57" name="Range2_12_1_2_3_1_1_1_2_3_2_1_1_1_1_1"/>
    <protectedRange sqref="K57:M57" name="Range2_2_12_1_4_3_1_1_1_3_3_2_1_1_1_1_1"/>
    <protectedRange sqref="J57" name="Range2_2_12_1_4_3_1_1_1_3_2_1_2_1_1_1"/>
    <protectedRange sqref="I57" name="Range2_2_12_1_4_2_1_1_1_4_1_2_1_1_1_2_1_1_1"/>
    <protectedRange sqref="C44" name="Range2_1_2_1_1_1_1_1_1_2"/>
    <protectedRange sqref="Q11:Q34" name="Range1_16_3_1_1_1"/>
    <protectedRange sqref="T64" name="Range2_12_5_1_1_1"/>
    <protectedRange sqref="S64" name="Range2_12_5_1_1_2_3_1_1_1"/>
    <protectedRange sqref="Q64:R64" name="Range2_12_1_6_1_1_1_1_2_1_1_1_1"/>
    <protectedRange sqref="N64:P64" name="Range2_12_1_2_3_1_1_1_1_2_1_1_1_1"/>
    <protectedRange sqref="L64:M64" name="Range2_2_12_1_4_3_1_1_1_1_2_1_1_1_1"/>
    <protectedRange sqref="J62:K63" name="Range2_2_12_1_7_1_1_2_2_3"/>
    <protectedRange sqref="G62:H63" name="Range2_2_12_1_3_1_2_1_1_1_2_1_1_1_1_1_1_2_1_1_1"/>
    <protectedRange sqref="I62:I63" name="Range2_2_12_1_4_3_1_1_1_2_1_2_1_1_3_1_1_1_1_1_1_1"/>
    <protectedRange sqref="D62:E63" name="Range2_2_12_1_3_1_2_1_1_1_2_1_1_1_1_3_1_1_1_1_1_1"/>
    <protectedRange sqref="F62:F63" name="Range2_2_12_1_3_1_2_1_1_1_3_1_1_1_1_1_3_1_1_1_1_1_1"/>
    <protectedRange sqref="AG10" name="Range1_18_1_1_1_1"/>
    <protectedRange sqref="F11:F34" name="Range1_16_3_1_1_2"/>
    <protectedRange sqref="W11:W34" name="Range1_16_3_1_1_4"/>
    <protectedRange sqref="X32:AB34 X17:Y31" name="Range1_16_3_1_1_6"/>
    <protectedRange sqref="G64:H68" name="Range2_2_12_1_3_1_1_1_1_1_4_1_1_1_1_2"/>
    <protectedRange sqref="E64:F68" name="Range2_2_12_1_7_1_1_3_1_1_1_1_2"/>
    <protectedRange sqref="I64:K68" name="Range2_2_12_1_4_3_1_1_1_1_2_1_1_1_2"/>
    <protectedRange sqref="D64:D68" name="Range2_2_12_1_3_1_2_1_1_1_2_1_2_1_1_1_2"/>
    <protectedRange sqref="J69:K69" name="Range2_2_12_1_7_1_1_2_2_1_2"/>
    <protectedRange sqref="I69" name="Range2_2_12_1_7_1_1_2_2_1_1_1_1_1"/>
    <protectedRange sqref="G69:H69" name="Range2_2_12_1_3_3_1_1_1_2_1_1_1_1_1_1_1_1_1_1_1_1_1_1_1_1_1_1_1"/>
    <protectedRange sqref="F69" name="Range2_2_12_1_3_1_2_1_1_1_3_1_1_1_1_1_3_1_1_1_1_1_1_1_1_1_1_1"/>
    <protectedRange sqref="D69" name="Range2_2_12_1_7_1_1_2_1_1_1_1_1_1_1_1"/>
    <protectedRange sqref="E69" name="Range2_2_12_1_1_1_1_1_1_1_1_1_1_1_1_1_1"/>
    <protectedRange sqref="C69" name="Range2_1_4_2_1_1_1_1_1_1_1_1_1_1_1"/>
    <protectedRange sqref="AR11:AR34" name="Range1_16_3_1_1_5"/>
    <protectedRange sqref="H44" name="Range2_12_5_1_1_1_2_1_1_1_1_1_1_1_1_1_1_1_1"/>
    <protectedRange sqref="B62" name="Range2_12_5_1_1_1_2_2_1_1_1_1_1_1_1_1_1_1_1_2_1_1_1_1_1_1_1_1_1_3_1_3_1_1"/>
    <protectedRange sqref="B63" name="Range2_12_5_1_1_2_1_4_1_1_1_2_1_1_1_1_1_1_1_1_1_2_1_1_1_1_2_1_1_1_2_1_1_1_2_2_2_1_1_4_1"/>
    <protectedRange sqref="B61" name="Range2_12_5_1_1_2_1_4_1_1_1_2_1_1_1_1_1_1_1_1_1_2_1_1_1_1_2_1_1_1_2_1_1_1_2_2_2_1_1_1_1_1_1_1_1_1_1_2_1"/>
    <protectedRange sqref="Q10" name="Range1_16_3_1_1_1_1"/>
    <protectedRange sqref="B42 B43" name="Range2_12_5_1_1_1_1_1_2_1_3_1"/>
    <protectedRange sqref="P5:U5" name="Range1_16_1_1_1_1_2"/>
    <protectedRange sqref="B59:B60 B57 B54:B55" name="Range2_12_5_1_1_1_1_1_2_1_2_1_1_1_1"/>
    <protectedRange sqref="B44" name="Range2_12_5_1_1_1_2_2_1_1_1_1_1_1_1_1_1_1_1_1_1_1_1_1_1_1_1_1_1"/>
    <protectedRange sqref="B45" name="Range2_12_5_1_1_1_2_2_1_1_1_1_1_1_1_1_1_1_1_2_1_1_1_1_1_1_1_1_1_1_1_1_1_1_1_1_1_1_1_1_1_1_1_1_1"/>
    <protectedRange sqref="B47" name="Range2_12_5_1_1_1_2_1_1_1_1_1_1_1_1_1_1_1_2_1_2_1_1_1_1_1_1_1_1_1_2_1_1"/>
    <protectedRange sqref="B46" name="Range2_12_5_1_1_1_2_2_1_1_1_1_1_1_1_1_1_1_1_2_1_1_1_2_1_1_1_2_1_1_1_3_1_1_1_1_1_1_1_1_1_1_1_1_1_1_1_1_1_1"/>
    <protectedRange sqref="B48" name="Range2_12_5_1_1_1_1_1_2_1_1_1_1_1_1_1_1_1"/>
    <protectedRange sqref="B49" name="Range2_12_5_1_1_1_1_1_2_1_1_2_1_1_1_1_1_1"/>
    <protectedRange sqref="B50" name="Range2_12_5_1_1_1_2_2_1_1_1_1_1_1_1_1_1_1_1_2_1_1_1_2_1_1_1_1_1"/>
    <protectedRange sqref="B52" name="Range2_12_5_1_1_1_2_2_1_1_1_1_1_1_1_1_1_1_1_2_1_1_1_1_1_1_1_1_1_3_1_3_1_2_1_1_1_1_1_1_1"/>
    <protectedRange sqref="B51" name="Range2_12_5_1_1_1_1_1_2_1_2_1_1_1_2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7:AE34 X11:AE16 Z17:AB31">
    <cfRule type="containsText" dxfId="331" priority="17" operator="containsText" text="N/A">
      <formula>NOT(ISERROR(SEARCH("N/A",X11)))</formula>
    </cfRule>
    <cfRule type="cellIs" dxfId="330" priority="35" operator="equal">
      <formula>0</formula>
    </cfRule>
  </conditionalFormatting>
  <conditionalFormatting sqref="AC17:AE34 X11:AE16 Z17:AB31">
    <cfRule type="cellIs" dxfId="329" priority="34" operator="greaterThanOrEqual">
      <formula>1185</formula>
    </cfRule>
  </conditionalFormatting>
  <conditionalFormatting sqref="AC17:AE34 X11:AE16 Z17:AB31">
    <cfRule type="cellIs" dxfId="328" priority="33" operator="between">
      <formula>0.1</formula>
      <formula>1184</formula>
    </cfRule>
  </conditionalFormatting>
  <conditionalFormatting sqref="X8 AJ16:AJ34 AK16 AJ11:AO15 AL16:AL34 AN16:AO34">
    <cfRule type="cellIs" dxfId="327" priority="32" operator="equal">
      <formula>0</formula>
    </cfRule>
  </conditionalFormatting>
  <conditionalFormatting sqref="X8 AJ16:AJ34 AK16 AJ11:AO15 AL16:AL34 AN16:AO34">
    <cfRule type="cellIs" dxfId="326" priority="31" operator="greaterThan">
      <formula>1179</formula>
    </cfRule>
  </conditionalFormatting>
  <conditionalFormatting sqref="X8 AJ16:AJ34 AK16 AJ11:AO15 AL16:AL34 AN16:AO34">
    <cfRule type="cellIs" dxfId="325" priority="30" operator="greaterThan">
      <formula>99</formula>
    </cfRule>
  </conditionalFormatting>
  <conditionalFormatting sqref="X8 AJ16:AJ34 AK16 AJ11:AO15 AL16:AL34 AN16:AO34">
    <cfRule type="cellIs" dxfId="324" priority="29" operator="greaterThan">
      <formula>0.99</formula>
    </cfRule>
  </conditionalFormatting>
  <conditionalFormatting sqref="AB8">
    <cfRule type="cellIs" dxfId="323" priority="28" operator="equal">
      <formula>0</formula>
    </cfRule>
  </conditionalFormatting>
  <conditionalFormatting sqref="AB8">
    <cfRule type="cellIs" dxfId="322" priority="27" operator="greaterThan">
      <formula>1179</formula>
    </cfRule>
  </conditionalFormatting>
  <conditionalFormatting sqref="AB8">
    <cfRule type="cellIs" dxfId="321" priority="26" operator="greaterThan">
      <formula>99</formula>
    </cfRule>
  </conditionalFormatting>
  <conditionalFormatting sqref="AB8">
    <cfRule type="cellIs" dxfId="320" priority="25" operator="greaterThan">
      <formula>0.99</formula>
    </cfRule>
  </conditionalFormatting>
  <conditionalFormatting sqref="AQ11:AQ34">
    <cfRule type="cellIs" dxfId="319" priority="24" operator="equal">
      <formula>0</formula>
    </cfRule>
  </conditionalFormatting>
  <conditionalFormatting sqref="AQ11:AQ34">
    <cfRule type="cellIs" dxfId="318" priority="23" operator="greaterThan">
      <formula>1179</formula>
    </cfRule>
  </conditionalFormatting>
  <conditionalFormatting sqref="AQ11:AQ34">
    <cfRule type="cellIs" dxfId="317" priority="22" operator="greaterThan">
      <formula>99</formula>
    </cfRule>
  </conditionalFormatting>
  <conditionalFormatting sqref="AQ11:AQ34">
    <cfRule type="cellIs" dxfId="316" priority="21" operator="greaterThan">
      <formula>0.99</formula>
    </cfRule>
  </conditionalFormatting>
  <conditionalFormatting sqref="AI11:AI34">
    <cfRule type="cellIs" dxfId="315" priority="20" operator="greaterThan">
      <formula>$AI$8</formula>
    </cfRule>
  </conditionalFormatting>
  <conditionalFormatting sqref="AH11:AH34">
    <cfRule type="cellIs" dxfId="314" priority="18" operator="greaterThan">
      <formula>$AH$8</formula>
    </cfRule>
    <cfRule type="cellIs" dxfId="313" priority="19" operator="greaterThan">
      <formula>$AH$8</formula>
    </cfRule>
  </conditionalFormatting>
  <conditionalFormatting sqref="AP11:AP34">
    <cfRule type="cellIs" dxfId="312" priority="16" operator="equal">
      <formula>0</formula>
    </cfRule>
  </conditionalFormatting>
  <conditionalFormatting sqref="AP11:AP34">
    <cfRule type="cellIs" dxfId="311" priority="15" operator="greaterThan">
      <formula>1179</formula>
    </cfRule>
  </conditionalFormatting>
  <conditionalFormatting sqref="AP11:AP34">
    <cfRule type="cellIs" dxfId="310" priority="14" operator="greaterThan">
      <formula>99</formula>
    </cfRule>
  </conditionalFormatting>
  <conditionalFormatting sqref="AP11:AP34">
    <cfRule type="cellIs" dxfId="309" priority="13" operator="greaterThan">
      <formula>0.99</formula>
    </cfRule>
  </conditionalFormatting>
  <conditionalFormatting sqref="X32:AB34 X17:Y31">
    <cfRule type="containsText" dxfId="308" priority="9" operator="containsText" text="N/A">
      <formula>NOT(ISERROR(SEARCH("N/A",X17)))</formula>
    </cfRule>
    <cfRule type="cellIs" dxfId="307" priority="12" operator="equal">
      <formula>0</formula>
    </cfRule>
  </conditionalFormatting>
  <conditionalFormatting sqref="X32:AB34 X17:Y31">
    <cfRule type="cellIs" dxfId="306" priority="11" operator="greaterThanOrEqual">
      <formula>1185</formula>
    </cfRule>
  </conditionalFormatting>
  <conditionalFormatting sqref="X32:AB34 X17:Y31">
    <cfRule type="cellIs" dxfId="305" priority="10" operator="between">
      <formula>0.1</formula>
      <formula>1184</formula>
    </cfRule>
  </conditionalFormatting>
  <conditionalFormatting sqref="AM16:AM34">
    <cfRule type="cellIs" dxfId="304" priority="8" operator="equal">
      <formula>0</formula>
    </cfRule>
  </conditionalFormatting>
  <conditionalFormatting sqref="AM16:AM34">
    <cfRule type="cellIs" dxfId="303" priority="7" operator="greaterThan">
      <formula>1179</formula>
    </cfRule>
  </conditionalFormatting>
  <conditionalFormatting sqref="AM16:AM34">
    <cfRule type="cellIs" dxfId="302" priority="6" operator="greaterThan">
      <formula>99</formula>
    </cfRule>
  </conditionalFormatting>
  <conditionalFormatting sqref="AM16:AM34">
    <cfRule type="cellIs" dxfId="301" priority="5" operator="greaterThan">
      <formula>0.99</formula>
    </cfRule>
  </conditionalFormatting>
  <conditionalFormatting sqref="AK17:AK34">
    <cfRule type="cellIs" dxfId="300" priority="4" operator="equal">
      <formula>0</formula>
    </cfRule>
  </conditionalFormatting>
  <conditionalFormatting sqref="AK17:AK34">
    <cfRule type="cellIs" dxfId="299" priority="3" operator="greaterThan">
      <formula>1179</formula>
    </cfRule>
  </conditionalFormatting>
  <conditionalFormatting sqref="AK17:AK34">
    <cfRule type="cellIs" dxfId="298" priority="2" operator="greaterThan">
      <formula>99</formula>
    </cfRule>
  </conditionalFormatting>
  <conditionalFormatting sqref="AK17:AK34">
    <cfRule type="cellIs" dxfId="297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$AY$10:$AY$35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41"/>
  <sheetViews>
    <sheetView showGridLines="0" zoomScaleNormal="100" workbookViewId="0">
      <selection activeCell="B54" sqref="B54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86" t="s">
        <v>126</v>
      </c>
      <c r="Q3" s="287"/>
      <c r="R3" s="287"/>
      <c r="S3" s="287"/>
      <c r="T3" s="287"/>
      <c r="U3" s="28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86" t="s">
        <v>149</v>
      </c>
      <c r="Q4" s="287"/>
      <c r="R4" s="287"/>
      <c r="S4" s="287"/>
      <c r="T4" s="287"/>
      <c r="U4" s="28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86" t="s">
        <v>158</v>
      </c>
      <c r="Q5" s="287"/>
      <c r="R5" s="287"/>
      <c r="S5" s="287"/>
      <c r="T5" s="287"/>
      <c r="U5" s="28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86" t="s">
        <v>6</v>
      </c>
      <c r="C6" s="288"/>
      <c r="D6" s="289" t="s">
        <v>7</v>
      </c>
      <c r="E6" s="290"/>
      <c r="F6" s="290"/>
      <c r="G6" s="290"/>
      <c r="H6" s="291"/>
      <c r="I6" s="102"/>
      <c r="J6" s="102"/>
      <c r="K6" s="150"/>
      <c r="L6" s="292">
        <v>41686</v>
      </c>
      <c r="M6" s="29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5" t="s">
        <v>8</v>
      </c>
      <c r="C7" s="276"/>
      <c r="D7" s="275" t="s">
        <v>9</v>
      </c>
      <c r="E7" s="277"/>
      <c r="F7" s="277"/>
      <c r="G7" s="276"/>
      <c r="H7" s="154" t="s">
        <v>10</v>
      </c>
      <c r="I7" s="153" t="s">
        <v>11</v>
      </c>
      <c r="J7" s="153" t="s">
        <v>12</v>
      </c>
      <c r="K7" s="153" t="s">
        <v>13</v>
      </c>
      <c r="L7" s="11"/>
      <c r="M7" s="11"/>
      <c r="N7" s="11"/>
      <c r="O7" s="154" t="s">
        <v>14</v>
      </c>
      <c r="P7" s="275" t="s">
        <v>15</v>
      </c>
      <c r="Q7" s="277"/>
      <c r="R7" s="277"/>
      <c r="S7" s="277"/>
      <c r="T7" s="276"/>
      <c r="U7" s="274" t="s">
        <v>16</v>
      </c>
      <c r="V7" s="274"/>
      <c r="W7" s="153" t="s">
        <v>17</v>
      </c>
      <c r="X7" s="275" t="s">
        <v>18</v>
      </c>
      <c r="Y7" s="276"/>
      <c r="Z7" s="275" t="s">
        <v>19</v>
      </c>
      <c r="AA7" s="276"/>
      <c r="AB7" s="275" t="s">
        <v>20</v>
      </c>
      <c r="AC7" s="276"/>
      <c r="AD7" s="275" t="s">
        <v>21</v>
      </c>
      <c r="AE7" s="276"/>
      <c r="AF7" s="153" t="s">
        <v>22</v>
      </c>
      <c r="AG7" s="153" t="s">
        <v>23</v>
      </c>
      <c r="AH7" s="153" t="s">
        <v>24</v>
      </c>
      <c r="AI7" s="153" t="s">
        <v>25</v>
      </c>
      <c r="AJ7" s="275" t="s">
        <v>26</v>
      </c>
      <c r="AK7" s="277"/>
      <c r="AL7" s="277"/>
      <c r="AM7" s="277"/>
      <c r="AN7" s="276"/>
      <c r="AO7" s="275" t="s">
        <v>27</v>
      </c>
      <c r="AP7" s="277"/>
      <c r="AQ7" s="276"/>
      <c r="AR7" s="153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78">
        <v>42157</v>
      </c>
      <c r="C8" s="279"/>
      <c r="D8" s="280" t="s">
        <v>29</v>
      </c>
      <c r="E8" s="281"/>
      <c r="F8" s="281"/>
      <c r="G8" s="282"/>
      <c r="H8" s="27"/>
      <c r="I8" s="280" t="s">
        <v>29</v>
      </c>
      <c r="J8" s="281"/>
      <c r="K8" s="28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3" t="s">
        <v>33</v>
      </c>
      <c r="V8" s="283"/>
      <c r="W8" s="29" t="s">
        <v>34</v>
      </c>
      <c r="X8" s="266">
        <v>0</v>
      </c>
      <c r="Y8" s="267"/>
      <c r="Z8" s="284" t="s">
        <v>35</v>
      </c>
      <c r="AA8" s="285"/>
      <c r="AB8" s="266">
        <v>1185</v>
      </c>
      <c r="AC8" s="267"/>
      <c r="AD8" s="268">
        <v>800</v>
      </c>
      <c r="AE8" s="269"/>
      <c r="AF8" s="27"/>
      <c r="AG8" s="29">
        <f>AG34-AG10</f>
        <v>27200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58" t="s">
        <v>39</v>
      </c>
      <c r="C9" s="258"/>
      <c r="D9" s="270" t="s">
        <v>40</v>
      </c>
      <c r="E9" s="271"/>
      <c r="F9" s="272" t="s">
        <v>41</v>
      </c>
      <c r="G9" s="271"/>
      <c r="H9" s="273" t="s">
        <v>42</v>
      </c>
      <c r="I9" s="258" t="s">
        <v>43</v>
      </c>
      <c r="J9" s="258"/>
      <c r="K9" s="258"/>
      <c r="L9" s="153" t="s">
        <v>44</v>
      </c>
      <c r="M9" s="274" t="s">
        <v>45</v>
      </c>
      <c r="N9" s="32" t="s">
        <v>46</v>
      </c>
      <c r="O9" s="264" t="s">
        <v>47</v>
      </c>
      <c r="P9" s="264" t="s">
        <v>48</v>
      </c>
      <c r="Q9" s="33" t="s">
        <v>49</v>
      </c>
      <c r="R9" s="252" t="s">
        <v>50</v>
      </c>
      <c r="S9" s="253"/>
      <c r="T9" s="254"/>
      <c r="U9" s="151" t="s">
        <v>51</v>
      </c>
      <c r="V9" s="151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49" t="s">
        <v>55</v>
      </c>
      <c r="AG9" s="149" t="s">
        <v>56</v>
      </c>
      <c r="AH9" s="247" t="s">
        <v>57</v>
      </c>
      <c r="AI9" s="262" t="s">
        <v>58</v>
      </c>
      <c r="AJ9" s="151" t="s">
        <v>59</v>
      </c>
      <c r="AK9" s="151" t="s">
        <v>60</v>
      </c>
      <c r="AL9" s="151" t="s">
        <v>61</v>
      </c>
      <c r="AM9" s="151" t="s">
        <v>62</v>
      </c>
      <c r="AN9" s="151" t="s">
        <v>63</v>
      </c>
      <c r="AO9" s="151" t="s">
        <v>64</v>
      </c>
      <c r="AP9" s="151" t="s">
        <v>65</v>
      </c>
      <c r="AQ9" s="264" t="s">
        <v>66</v>
      </c>
      <c r="AR9" s="151" t="s">
        <v>67</v>
      </c>
      <c r="AS9" s="24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51" t="s">
        <v>72</v>
      </c>
      <c r="C10" s="151" t="s">
        <v>73</v>
      </c>
      <c r="D10" s="151" t="s">
        <v>74</v>
      </c>
      <c r="E10" s="151" t="s">
        <v>75</v>
      </c>
      <c r="F10" s="151" t="s">
        <v>74</v>
      </c>
      <c r="G10" s="151" t="s">
        <v>75</v>
      </c>
      <c r="H10" s="273"/>
      <c r="I10" s="151" t="s">
        <v>75</v>
      </c>
      <c r="J10" s="151" t="s">
        <v>75</v>
      </c>
      <c r="K10" s="151" t="s">
        <v>75</v>
      </c>
      <c r="L10" s="27" t="s">
        <v>29</v>
      </c>
      <c r="M10" s="274"/>
      <c r="N10" s="27" t="s">
        <v>29</v>
      </c>
      <c r="O10" s="265"/>
      <c r="P10" s="265"/>
      <c r="Q10" s="143">
        <f>'JUNE 1'!Q34</f>
        <v>38902788</v>
      </c>
      <c r="R10" s="255"/>
      <c r="S10" s="256"/>
      <c r="T10" s="257"/>
      <c r="U10" s="151" t="s">
        <v>75</v>
      </c>
      <c r="V10" s="151" t="s">
        <v>75</v>
      </c>
      <c r="W10" s="25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 t="s">
        <v>90</v>
      </c>
      <c r="AG10" s="118">
        <f>'JUNE 1'!AG34</f>
        <v>37514756</v>
      </c>
      <c r="AH10" s="247"/>
      <c r="AI10" s="263"/>
      <c r="AJ10" s="151" t="s">
        <v>84</v>
      </c>
      <c r="AK10" s="151" t="s">
        <v>84</v>
      </c>
      <c r="AL10" s="151" t="s">
        <v>84</v>
      </c>
      <c r="AM10" s="151" t="s">
        <v>84</v>
      </c>
      <c r="AN10" s="151" t="s">
        <v>84</v>
      </c>
      <c r="AO10" s="151" t="s">
        <v>84</v>
      </c>
      <c r="AP10" s="144">
        <f>'JUNE 1'!AP34</f>
        <v>8450928</v>
      </c>
      <c r="AQ10" s="265"/>
      <c r="AR10" s="152" t="s">
        <v>85</v>
      </c>
      <c r="AS10" s="247"/>
      <c r="AV10" s="38" t="s">
        <v>86</v>
      </c>
      <c r="AW10" s="38" t="s">
        <v>87</v>
      </c>
      <c r="AY10" s="79" t="s">
        <v>126</v>
      </c>
    </row>
    <row r="11" spans="2:51" x14ac:dyDescent="0.25">
      <c r="B11" s="39">
        <v>2</v>
      </c>
      <c r="C11" s="39">
        <v>4.1666666666666664E-2</v>
      </c>
      <c r="D11" s="117">
        <v>10</v>
      </c>
      <c r="E11" s="40">
        <f>D11/1.42</f>
        <v>7.042253521126761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129</v>
      </c>
      <c r="P11" s="118">
        <v>95</v>
      </c>
      <c r="Q11" s="118">
        <v>38906640</v>
      </c>
      <c r="R11" s="45">
        <f>Q11-Q10</f>
        <v>3852</v>
      </c>
      <c r="S11" s="46">
        <f>R11*24/1000</f>
        <v>92.447999999999993</v>
      </c>
      <c r="T11" s="46">
        <f>R11/1000</f>
        <v>3.8519999999999999</v>
      </c>
      <c r="U11" s="119">
        <v>5.8</v>
      </c>
      <c r="V11" s="119">
        <f>U11</f>
        <v>5.8</v>
      </c>
      <c r="W11" s="120" t="s">
        <v>124</v>
      </c>
      <c r="X11" s="122">
        <v>0</v>
      </c>
      <c r="Y11" s="122">
        <v>0</v>
      </c>
      <c r="Z11" s="122">
        <v>1066</v>
      </c>
      <c r="AA11" s="122">
        <v>0</v>
      </c>
      <c r="AB11" s="122">
        <v>1077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37515432</v>
      </c>
      <c r="AH11" s="48">
        <f>IF(ISBLANK(AG11),"-",AG11-AG10)</f>
        <v>676</v>
      </c>
      <c r="AI11" s="49">
        <f>AH11/T11</f>
        <v>175.49325025960542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0.5</v>
      </c>
      <c r="AP11" s="122">
        <v>8452085</v>
      </c>
      <c r="AQ11" s="122">
        <f>AP11-AP10</f>
        <v>1157</v>
      </c>
      <c r="AR11" s="50"/>
      <c r="AS11" s="51" t="s">
        <v>113</v>
      </c>
      <c r="AV11" s="38" t="s">
        <v>88</v>
      </c>
      <c r="AW11" s="38" t="s">
        <v>91</v>
      </c>
      <c r="AY11" s="79" t="s">
        <v>149</v>
      </c>
    </row>
    <row r="12" spans="2:51" x14ac:dyDescent="0.25">
      <c r="B12" s="39">
        <v>2.0416666666666701</v>
      </c>
      <c r="C12" s="39">
        <v>8.3333333333333329E-2</v>
      </c>
      <c r="D12" s="117">
        <v>11</v>
      </c>
      <c r="E12" s="40">
        <f t="shared" ref="E12:E34" si="0">D12/1.42</f>
        <v>7.746478873239437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110</v>
      </c>
      <c r="P12" s="118">
        <v>93</v>
      </c>
      <c r="Q12" s="118">
        <v>38910593</v>
      </c>
      <c r="R12" s="45">
        <f t="shared" ref="R12:R34" si="3">Q12-Q11</f>
        <v>3953</v>
      </c>
      <c r="S12" s="46">
        <f t="shared" ref="S12:S34" si="4">R12*24/1000</f>
        <v>94.872</v>
      </c>
      <c r="T12" s="46">
        <f t="shared" ref="T12:T34" si="5">R12/1000</f>
        <v>3.9529999999999998</v>
      </c>
      <c r="U12" s="119">
        <v>7.3</v>
      </c>
      <c r="V12" s="119">
        <f t="shared" ref="V12:V34" si="6">U12</f>
        <v>7.3</v>
      </c>
      <c r="W12" s="120" t="s">
        <v>124</v>
      </c>
      <c r="X12" s="122">
        <v>0</v>
      </c>
      <c r="Y12" s="122">
        <v>0</v>
      </c>
      <c r="Z12" s="122">
        <v>1066</v>
      </c>
      <c r="AA12" s="122">
        <v>0</v>
      </c>
      <c r="AB12" s="122">
        <v>1077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37516116</v>
      </c>
      <c r="AH12" s="48">
        <f>IF(ISBLANK(AG12),"-",AG12-AG11)</f>
        <v>684</v>
      </c>
      <c r="AI12" s="49">
        <f t="shared" ref="AI12:AI34" si="7">AH12/T12</f>
        <v>173.03313938780673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0.5</v>
      </c>
      <c r="AP12" s="122">
        <v>8453252</v>
      </c>
      <c r="AQ12" s="122">
        <f>AP12-AP11</f>
        <v>1167</v>
      </c>
      <c r="AR12" s="52">
        <v>0.93</v>
      </c>
      <c r="AS12" s="51" t="s">
        <v>113</v>
      </c>
      <c r="AV12" s="38" t="s">
        <v>92</v>
      </c>
      <c r="AW12" s="38" t="s">
        <v>93</v>
      </c>
      <c r="AY12" s="79" t="s">
        <v>127</v>
      </c>
    </row>
    <row r="13" spans="2:51" x14ac:dyDescent="0.25">
      <c r="B13" s="39">
        <v>2.0833333333333299</v>
      </c>
      <c r="C13" s="39">
        <v>0.125</v>
      </c>
      <c r="D13" s="117">
        <v>13</v>
      </c>
      <c r="E13" s="40">
        <f t="shared" si="0"/>
        <v>9.1549295774647899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106</v>
      </c>
      <c r="P13" s="118">
        <v>95</v>
      </c>
      <c r="Q13" s="118">
        <v>38914539</v>
      </c>
      <c r="R13" s="45">
        <f t="shared" si="3"/>
        <v>3946</v>
      </c>
      <c r="S13" s="46">
        <f t="shared" si="4"/>
        <v>94.703999999999994</v>
      </c>
      <c r="T13" s="46">
        <f t="shared" si="5"/>
        <v>3.9460000000000002</v>
      </c>
      <c r="U13" s="119">
        <v>8.9</v>
      </c>
      <c r="V13" s="119">
        <f t="shared" si="6"/>
        <v>8.9</v>
      </c>
      <c r="W13" s="120" t="s">
        <v>124</v>
      </c>
      <c r="X13" s="122">
        <v>0</v>
      </c>
      <c r="Y13" s="122">
        <v>0</v>
      </c>
      <c r="Z13" s="122">
        <v>1066</v>
      </c>
      <c r="AA13" s="122">
        <v>0</v>
      </c>
      <c r="AB13" s="122">
        <v>1077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37516784</v>
      </c>
      <c r="AH13" s="48">
        <f>IF(ISBLANK(AG13),"-",AG13-AG12)</f>
        <v>668</v>
      </c>
      <c r="AI13" s="49">
        <f t="shared" si="7"/>
        <v>169.28535225544854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0.5</v>
      </c>
      <c r="AP13" s="122">
        <v>8454420</v>
      </c>
      <c r="AQ13" s="122">
        <f>AP13-AP12</f>
        <v>1168</v>
      </c>
      <c r="AR13" s="50"/>
      <c r="AS13" s="51" t="s">
        <v>113</v>
      </c>
      <c r="AV13" s="38" t="s">
        <v>94</v>
      </c>
      <c r="AW13" s="38" t="s">
        <v>95</v>
      </c>
      <c r="AY13" s="79" t="s">
        <v>158</v>
      </c>
    </row>
    <row r="14" spans="2:51" x14ac:dyDescent="0.25">
      <c r="B14" s="39">
        <v>2.125</v>
      </c>
      <c r="C14" s="39">
        <v>0.16666666666666666</v>
      </c>
      <c r="D14" s="117">
        <v>14</v>
      </c>
      <c r="E14" s="40">
        <f t="shared" si="0"/>
        <v>9.8591549295774659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103</v>
      </c>
      <c r="P14" s="118">
        <v>102</v>
      </c>
      <c r="Q14" s="118">
        <v>38918489</v>
      </c>
      <c r="R14" s="45">
        <f t="shared" si="3"/>
        <v>3950</v>
      </c>
      <c r="S14" s="46">
        <f t="shared" si="4"/>
        <v>94.8</v>
      </c>
      <c r="T14" s="46">
        <f t="shared" si="5"/>
        <v>3.95</v>
      </c>
      <c r="U14" s="119">
        <v>9.5</v>
      </c>
      <c r="V14" s="119">
        <f t="shared" si="6"/>
        <v>9.5</v>
      </c>
      <c r="W14" s="120" t="s">
        <v>124</v>
      </c>
      <c r="X14" s="122">
        <v>0</v>
      </c>
      <c r="Y14" s="122">
        <v>0</v>
      </c>
      <c r="Z14" s="122">
        <v>1066</v>
      </c>
      <c r="AA14" s="122">
        <v>0</v>
      </c>
      <c r="AB14" s="122">
        <v>1077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37517460</v>
      </c>
      <c r="AH14" s="48">
        <f t="shared" ref="AH14:AH34" si="8">IF(ISBLANK(AG14),"-",AG14-AG13)</f>
        <v>676</v>
      </c>
      <c r="AI14" s="49">
        <f t="shared" si="7"/>
        <v>171.13924050632912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0.5</v>
      </c>
      <c r="AP14" s="122">
        <v>8455588</v>
      </c>
      <c r="AQ14" s="122">
        <f>AP14-AP13</f>
        <v>1168</v>
      </c>
      <c r="AR14" s="50"/>
      <c r="AS14" s="51" t="s">
        <v>113</v>
      </c>
      <c r="AT14" s="53"/>
      <c r="AV14" s="38" t="s">
        <v>96</v>
      </c>
      <c r="AW14" s="38" t="s">
        <v>97</v>
      </c>
      <c r="AY14" s="100"/>
    </row>
    <row r="15" spans="2:51" x14ac:dyDescent="0.25">
      <c r="B15" s="39">
        <v>2.1666666666666701</v>
      </c>
      <c r="C15" s="39">
        <v>0.20833333333333301</v>
      </c>
      <c r="D15" s="117">
        <v>15</v>
      </c>
      <c r="E15" s="40">
        <f t="shared" si="0"/>
        <v>10.563380281690142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112</v>
      </c>
      <c r="P15" s="118">
        <v>106</v>
      </c>
      <c r="Q15" s="118">
        <v>38922884</v>
      </c>
      <c r="R15" s="45">
        <f t="shared" si="3"/>
        <v>4395</v>
      </c>
      <c r="S15" s="46">
        <f t="shared" si="4"/>
        <v>105.48</v>
      </c>
      <c r="T15" s="46">
        <f t="shared" si="5"/>
        <v>4.3949999999999996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1066</v>
      </c>
      <c r="AA15" s="122">
        <v>0</v>
      </c>
      <c r="AB15" s="122">
        <v>1077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37518152</v>
      </c>
      <c r="AH15" s="48">
        <f t="shared" si="8"/>
        <v>692</v>
      </c>
      <c r="AI15" s="49">
        <f t="shared" si="7"/>
        <v>157.45164960182026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</v>
      </c>
      <c r="AP15" s="122">
        <v>8455588</v>
      </c>
      <c r="AQ15" s="122">
        <f>AP15-AP14</f>
        <v>0</v>
      </c>
      <c r="AR15" s="50"/>
      <c r="AS15" s="51" t="s">
        <v>113</v>
      </c>
      <c r="AV15" s="38" t="s">
        <v>98</v>
      </c>
      <c r="AW15" s="38" t="s">
        <v>99</v>
      </c>
      <c r="AY15" s="100"/>
    </row>
    <row r="16" spans="2:51" x14ac:dyDescent="0.25">
      <c r="B16" s="39">
        <v>2.2083333333333299</v>
      </c>
      <c r="C16" s="39">
        <v>0.25</v>
      </c>
      <c r="D16" s="117">
        <v>10</v>
      </c>
      <c r="E16" s="40">
        <f t="shared" si="0"/>
        <v>7.042253521126761</v>
      </c>
      <c r="F16" s="103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131</v>
      </c>
      <c r="P16" s="118">
        <v>119</v>
      </c>
      <c r="Q16" s="118">
        <v>38927780</v>
      </c>
      <c r="R16" s="45">
        <f t="shared" si="3"/>
        <v>4896</v>
      </c>
      <c r="S16" s="46">
        <f t="shared" si="4"/>
        <v>117.504</v>
      </c>
      <c r="T16" s="46">
        <f t="shared" si="5"/>
        <v>4.8959999999999999</v>
      </c>
      <c r="U16" s="119">
        <v>9.5</v>
      </c>
      <c r="V16" s="119">
        <f t="shared" si="6"/>
        <v>9.5</v>
      </c>
      <c r="W16" s="120" t="s">
        <v>124</v>
      </c>
      <c r="X16" s="122">
        <v>0</v>
      </c>
      <c r="Y16" s="122">
        <v>0</v>
      </c>
      <c r="Z16" s="122">
        <v>1066</v>
      </c>
      <c r="AA16" s="122">
        <v>0</v>
      </c>
      <c r="AB16" s="122">
        <v>1066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37518940</v>
      </c>
      <c r="AH16" s="48">
        <f t="shared" si="8"/>
        <v>788</v>
      </c>
      <c r="AI16" s="49">
        <f t="shared" si="7"/>
        <v>160.94771241830065</v>
      </c>
      <c r="AJ16" s="101">
        <v>0</v>
      </c>
      <c r="AK16" s="101">
        <v>0</v>
      </c>
      <c r="AL16" s="101">
        <v>1</v>
      </c>
      <c r="AM16" s="101">
        <v>0</v>
      </c>
      <c r="AN16" s="101">
        <v>1</v>
      </c>
      <c r="AO16" s="101">
        <v>0</v>
      </c>
      <c r="AP16" s="122">
        <v>8455588</v>
      </c>
      <c r="AQ16" s="122">
        <f t="shared" ref="AQ16:AQ34" si="10">AP16-AP15</f>
        <v>0</v>
      </c>
      <c r="AR16" s="52">
        <v>0.98</v>
      </c>
      <c r="AS16" s="51" t="s">
        <v>101</v>
      </c>
      <c r="AV16" s="38" t="s">
        <v>102</v>
      </c>
      <c r="AW16" s="38" t="s">
        <v>103</v>
      </c>
      <c r="AY16" s="100"/>
    </row>
    <row r="17" spans="1:51" x14ac:dyDescent="0.25">
      <c r="B17" s="39">
        <v>2.25</v>
      </c>
      <c r="C17" s="39">
        <v>0.29166666666666702</v>
      </c>
      <c r="D17" s="117">
        <v>8</v>
      </c>
      <c r="E17" s="40">
        <f t="shared" si="0"/>
        <v>5.6338028169014089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143</v>
      </c>
      <c r="P17" s="118">
        <v>149</v>
      </c>
      <c r="Q17" s="118">
        <v>38933873</v>
      </c>
      <c r="R17" s="45">
        <f t="shared" si="3"/>
        <v>6093</v>
      </c>
      <c r="S17" s="46">
        <f t="shared" si="4"/>
        <v>146.232</v>
      </c>
      <c r="T17" s="46">
        <f t="shared" si="5"/>
        <v>6.093</v>
      </c>
      <c r="U17" s="119">
        <v>9.1999999999999993</v>
      </c>
      <c r="V17" s="119">
        <f t="shared" si="6"/>
        <v>9.1999999999999993</v>
      </c>
      <c r="W17" s="120" t="s">
        <v>135</v>
      </c>
      <c r="X17" s="122">
        <v>0</v>
      </c>
      <c r="Y17" s="122">
        <v>1010</v>
      </c>
      <c r="Z17" s="122">
        <v>1188</v>
      </c>
      <c r="AA17" s="122">
        <v>1185</v>
      </c>
      <c r="AB17" s="122">
        <v>1188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37520284</v>
      </c>
      <c r="AH17" s="48">
        <f t="shared" si="8"/>
        <v>1344</v>
      </c>
      <c r="AI17" s="49">
        <f t="shared" si="7"/>
        <v>220.58099458394881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22">
        <v>8455588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0"/>
    </row>
    <row r="18" spans="1:51" x14ac:dyDescent="0.25">
      <c r="B18" s="39">
        <v>2.2916666666666701</v>
      </c>
      <c r="C18" s="39">
        <v>0.33333333333333298</v>
      </c>
      <c r="D18" s="117">
        <v>7</v>
      </c>
      <c r="E18" s="40">
        <f t="shared" si="0"/>
        <v>4.9295774647887329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143</v>
      </c>
      <c r="P18" s="118">
        <v>149</v>
      </c>
      <c r="Q18" s="118">
        <v>38940051</v>
      </c>
      <c r="R18" s="45">
        <f t="shared" si="3"/>
        <v>6178</v>
      </c>
      <c r="S18" s="46">
        <f t="shared" si="4"/>
        <v>148.27199999999999</v>
      </c>
      <c r="T18" s="46">
        <f t="shared" si="5"/>
        <v>6.1779999999999999</v>
      </c>
      <c r="U18" s="119">
        <v>8.8000000000000007</v>
      </c>
      <c r="V18" s="119">
        <f t="shared" si="6"/>
        <v>8.8000000000000007</v>
      </c>
      <c r="W18" s="120" t="s">
        <v>135</v>
      </c>
      <c r="X18" s="122">
        <v>0</v>
      </c>
      <c r="Y18" s="122">
        <v>1010</v>
      </c>
      <c r="Z18" s="122">
        <v>1188</v>
      </c>
      <c r="AA18" s="122">
        <v>1185</v>
      </c>
      <c r="AB18" s="122">
        <v>1188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37521656</v>
      </c>
      <c r="AH18" s="48">
        <f t="shared" si="8"/>
        <v>1372</v>
      </c>
      <c r="AI18" s="49">
        <f t="shared" si="7"/>
        <v>222.07834250566526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22">
        <v>8455588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0"/>
    </row>
    <row r="19" spans="1:51" x14ac:dyDescent="0.25">
      <c r="B19" s="39">
        <v>2.3333333333333299</v>
      </c>
      <c r="C19" s="39">
        <v>0.375</v>
      </c>
      <c r="D19" s="117">
        <v>6</v>
      </c>
      <c r="E19" s="40">
        <f t="shared" si="0"/>
        <v>4.2253521126760569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142</v>
      </c>
      <c r="P19" s="118">
        <v>145</v>
      </c>
      <c r="Q19" s="118">
        <v>38946180</v>
      </c>
      <c r="R19" s="45">
        <f t="shared" si="3"/>
        <v>6129</v>
      </c>
      <c r="S19" s="46">
        <f t="shared" si="4"/>
        <v>147.096</v>
      </c>
      <c r="T19" s="46">
        <f t="shared" si="5"/>
        <v>6.1289999999999996</v>
      </c>
      <c r="U19" s="119">
        <v>8.4</v>
      </c>
      <c r="V19" s="119">
        <f t="shared" si="6"/>
        <v>8.4</v>
      </c>
      <c r="W19" s="120" t="s">
        <v>135</v>
      </c>
      <c r="X19" s="122">
        <v>0</v>
      </c>
      <c r="Y19" s="122">
        <v>1010</v>
      </c>
      <c r="Z19" s="122">
        <v>1188</v>
      </c>
      <c r="AA19" s="122">
        <v>1185</v>
      </c>
      <c r="AB19" s="122">
        <v>1188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37523014</v>
      </c>
      <c r="AH19" s="48">
        <f t="shared" si="8"/>
        <v>1358</v>
      </c>
      <c r="AI19" s="49">
        <f t="shared" si="7"/>
        <v>221.56958720835374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22">
        <v>8455588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0"/>
    </row>
    <row r="20" spans="1:51" x14ac:dyDescent="0.25">
      <c r="B20" s="39">
        <v>2.375</v>
      </c>
      <c r="C20" s="39">
        <v>0.41666666666666669</v>
      </c>
      <c r="D20" s="117">
        <v>6</v>
      </c>
      <c r="E20" s="40">
        <f t="shared" si="0"/>
        <v>4.2253521126760569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143</v>
      </c>
      <c r="P20" s="118">
        <v>146</v>
      </c>
      <c r="Q20" s="118">
        <v>38952460</v>
      </c>
      <c r="R20" s="45">
        <f t="shared" si="3"/>
        <v>6280</v>
      </c>
      <c r="S20" s="46">
        <f t="shared" si="4"/>
        <v>150.72</v>
      </c>
      <c r="T20" s="46">
        <f t="shared" si="5"/>
        <v>6.28</v>
      </c>
      <c r="U20" s="119">
        <v>8</v>
      </c>
      <c r="V20" s="119">
        <f t="shared" si="6"/>
        <v>8</v>
      </c>
      <c r="W20" s="120" t="s">
        <v>135</v>
      </c>
      <c r="X20" s="122">
        <v>0</v>
      </c>
      <c r="Y20" s="122">
        <v>1010</v>
      </c>
      <c r="Z20" s="122">
        <v>1188</v>
      </c>
      <c r="AA20" s="122">
        <v>1185</v>
      </c>
      <c r="AB20" s="122">
        <v>1188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37524341</v>
      </c>
      <c r="AH20" s="48">
        <f>IF(ISBLANK(AG20),"-",AG20-AG19)</f>
        <v>1327</v>
      </c>
      <c r="AI20" s="49">
        <f t="shared" si="7"/>
        <v>211.30573248407643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22">
        <v>8455588</v>
      </c>
      <c r="AQ20" s="122">
        <f t="shared" si="10"/>
        <v>0</v>
      </c>
      <c r="AR20" s="52">
        <v>1.01</v>
      </c>
      <c r="AS20" s="51" t="s">
        <v>101</v>
      </c>
      <c r="AY20" s="100"/>
    </row>
    <row r="21" spans="1:51" x14ac:dyDescent="0.25">
      <c r="B21" s="39">
        <v>2.4166666666666701</v>
      </c>
      <c r="C21" s="39">
        <v>0.45833333333333298</v>
      </c>
      <c r="D21" s="117">
        <v>7</v>
      </c>
      <c r="E21" s="40">
        <f t="shared" si="0"/>
        <v>4.9295774647887329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143</v>
      </c>
      <c r="P21" s="118">
        <v>162</v>
      </c>
      <c r="Q21" s="118">
        <v>38958612</v>
      </c>
      <c r="R21" s="45">
        <f>Q21-Q20</f>
        <v>6152</v>
      </c>
      <c r="S21" s="46">
        <f t="shared" si="4"/>
        <v>147.648</v>
      </c>
      <c r="T21" s="46">
        <f t="shared" si="5"/>
        <v>6.1520000000000001</v>
      </c>
      <c r="U21" s="119">
        <v>7.6</v>
      </c>
      <c r="V21" s="119">
        <f t="shared" si="6"/>
        <v>7.6</v>
      </c>
      <c r="W21" s="120" t="s">
        <v>135</v>
      </c>
      <c r="X21" s="122">
        <v>0</v>
      </c>
      <c r="Y21" s="122">
        <v>1010</v>
      </c>
      <c r="Z21" s="122">
        <v>1188</v>
      </c>
      <c r="AA21" s="122">
        <v>1185</v>
      </c>
      <c r="AB21" s="122">
        <v>1188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37525716</v>
      </c>
      <c r="AH21" s="48">
        <f t="shared" si="8"/>
        <v>1375</v>
      </c>
      <c r="AI21" s="49">
        <f t="shared" si="7"/>
        <v>223.50455136540961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22">
        <v>8455588</v>
      </c>
      <c r="AQ21" s="122">
        <f t="shared" si="10"/>
        <v>0</v>
      </c>
      <c r="AR21" s="50"/>
      <c r="AS21" s="51" t="s">
        <v>101</v>
      </c>
      <c r="AY21" s="100"/>
    </row>
    <row r="22" spans="1:51" x14ac:dyDescent="0.25">
      <c r="B22" s="39">
        <v>2.4583333333333299</v>
      </c>
      <c r="C22" s="39">
        <v>0.5</v>
      </c>
      <c r="D22" s="117">
        <v>8</v>
      </c>
      <c r="E22" s="40">
        <f t="shared" si="0"/>
        <v>5.6338028169014089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145</v>
      </c>
      <c r="P22" s="118">
        <v>147</v>
      </c>
      <c r="Q22" s="118">
        <v>38964796</v>
      </c>
      <c r="R22" s="45">
        <f t="shared" si="3"/>
        <v>6184</v>
      </c>
      <c r="S22" s="46">
        <f t="shared" si="4"/>
        <v>148.416</v>
      </c>
      <c r="T22" s="46">
        <f t="shared" si="5"/>
        <v>6.1840000000000002</v>
      </c>
      <c r="U22" s="119">
        <v>7.2</v>
      </c>
      <c r="V22" s="119">
        <f t="shared" si="6"/>
        <v>7.2</v>
      </c>
      <c r="W22" s="120" t="s">
        <v>135</v>
      </c>
      <c r="X22" s="122">
        <v>0</v>
      </c>
      <c r="Y22" s="122">
        <v>1010</v>
      </c>
      <c r="Z22" s="122">
        <v>1188</v>
      </c>
      <c r="AA22" s="122">
        <v>1185</v>
      </c>
      <c r="AB22" s="122">
        <v>1188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37527044</v>
      </c>
      <c r="AH22" s="48">
        <f t="shared" si="8"/>
        <v>1328</v>
      </c>
      <c r="AI22" s="49">
        <f t="shared" si="7"/>
        <v>214.7477360931436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22">
        <v>8455588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125</v>
      </c>
      <c r="B23" s="39">
        <v>2.5</v>
      </c>
      <c r="C23" s="39">
        <v>0.54166666666666696</v>
      </c>
      <c r="D23" s="117">
        <v>6</v>
      </c>
      <c r="E23" s="40">
        <f t="shared" si="0"/>
        <v>4.2253521126760569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140</v>
      </c>
      <c r="P23" s="118">
        <v>148</v>
      </c>
      <c r="Q23" s="118">
        <v>38970941</v>
      </c>
      <c r="R23" s="45">
        <f t="shared" si="3"/>
        <v>6145</v>
      </c>
      <c r="S23" s="46">
        <f t="shared" si="4"/>
        <v>147.47999999999999</v>
      </c>
      <c r="T23" s="46">
        <f t="shared" si="5"/>
        <v>6.1449999999999996</v>
      </c>
      <c r="U23" s="119">
        <v>6.9</v>
      </c>
      <c r="V23" s="119">
        <f t="shared" si="6"/>
        <v>6.9</v>
      </c>
      <c r="W23" s="120" t="s">
        <v>135</v>
      </c>
      <c r="X23" s="122">
        <v>0</v>
      </c>
      <c r="Y23" s="122">
        <v>1007</v>
      </c>
      <c r="Z23" s="122">
        <v>1188</v>
      </c>
      <c r="AA23" s="122">
        <v>1185</v>
      </c>
      <c r="AB23" s="122">
        <v>1188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37528452</v>
      </c>
      <c r="AH23" s="48">
        <f t="shared" si="8"/>
        <v>1408</v>
      </c>
      <c r="AI23" s="49">
        <f t="shared" si="7"/>
        <v>229.12937347436943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8455588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6</v>
      </c>
      <c r="E24" s="40">
        <f t="shared" si="0"/>
        <v>4.2253521126760569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139</v>
      </c>
      <c r="P24" s="118">
        <v>145</v>
      </c>
      <c r="Q24" s="118">
        <v>38976839</v>
      </c>
      <c r="R24" s="45">
        <f t="shared" si="3"/>
        <v>5898</v>
      </c>
      <c r="S24" s="46">
        <f t="shared" si="4"/>
        <v>141.55199999999999</v>
      </c>
      <c r="T24" s="46">
        <f t="shared" si="5"/>
        <v>5.8979999999999997</v>
      </c>
      <c r="U24" s="119">
        <v>6.5</v>
      </c>
      <c r="V24" s="119">
        <f t="shared" si="6"/>
        <v>6.5</v>
      </c>
      <c r="W24" s="120" t="s">
        <v>135</v>
      </c>
      <c r="X24" s="122">
        <v>0</v>
      </c>
      <c r="Y24" s="122">
        <v>1002</v>
      </c>
      <c r="Z24" s="122">
        <v>1188</v>
      </c>
      <c r="AA24" s="122">
        <v>1185</v>
      </c>
      <c r="AB24" s="122">
        <v>1188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37529802</v>
      </c>
      <c r="AH24" s="48">
        <f t="shared" si="8"/>
        <v>1350</v>
      </c>
      <c r="AI24" s="49">
        <f t="shared" si="7"/>
        <v>228.8911495422177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8455588</v>
      </c>
      <c r="AQ24" s="122">
        <f t="shared" si="10"/>
        <v>0</v>
      </c>
      <c r="AR24" s="52">
        <v>0.99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6</v>
      </c>
      <c r="E25" s="40">
        <f t="shared" si="0"/>
        <v>4.2253521126760569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138</v>
      </c>
      <c r="P25" s="118">
        <v>142</v>
      </c>
      <c r="Q25" s="118">
        <v>38982738</v>
      </c>
      <c r="R25" s="45">
        <f t="shared" si="3"/>
        <v>5899</v>
      </c>
      <c r="S25" s="46">
        <f t="shared" si="4"/>
        <v>141.57599999999999</v>
      </c>
      <c r="T25" s="46">
        <f t="shared" si="5"/>
        <v>5.899</v>
      </c>
      <c r="U25" s="119">
        <v>6.2</v>
      </c>
      <c r="V25" s="119">
        <f t="shared" si="6"/>
        <v>6.2</v>
      </c>
      <c r="W25" s="120" t="s">
        <v>135</v>
      </c>
      <c r="X25" s="122">
        <v>0</v>
      </c>
      <c r="Y25" s="122">
        <v>1002</v>
      </c>
      <c r="Z25" s="122">
        <v>1188</v>
      </c>
      <c r="AA25" s="122">
        <v>1185</v>
      </c>
      <c r="AB25" s="122">
        <v>1188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37531152</v>
      </c>
      <c r="AH25" s="48">
        <f t="shared" si="8"/>
        <v>1350</v>
      </c>
      <c r="AI25" s="49">
        <f t="shared" si="7"/>
        <v>228.85234785556875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8455588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6</v>
      </c>
      <c r="E26" s="40">
        <f t="shared" si="0"/>
        <v>4.2253521126760569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135</v>
      </c>
      <c r="P26" s="118">
        <v>141</v>
      </c>
      <c r="Q26" s="118">
        <v>38988645</v>
      </c>
      <c r="R26" s="45">
        <f t="shared" si="3"/>
        <v>5907</v>
      </c>
      <c r="S26" s="46">
        <f t="shared" si="4"/>
        <v>141.768</v>
      </c>
      <c r="T26" s="46">
        <f t="shared" si="5"/>
        <v>5.907</v>
      </c>
      <c r="U26" s="119">
        <v>6</v>
      </c>
      <c r="V26" s="119">
        <f t="shared" si="6"/>
        <v>6</v>
      </c>
      <c r="W26" s="120" t="s">
        <v>135</v>
      </c>
      <c r="X26" s="122">
        <v>0</v>
      </c>
      <c r="Y26" s="122">
        <v>1043</v>
      </c>
      <c r="Z26" s="122">
        <v>1188</v>
      </c>
      <c r="AA26" s="122">
        <v>1185</v>
      </c>
      <c r="AB26" s="122">
        <v>1188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37532484</v>
      </c>
      <c r="AH26" s="48">
        <f t="shared" si="8"/>
        <v>1332</v>
      </c>
      <c r="AI26" s="49">
        <f t="shared" si="7"/>
        <v>225.49517521584559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8455588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3</v>
      </c>
      <c r="E27" s="40">
        <f t="shared" si="0"/>
        <v>2.1126760563380285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135</v>
      </c>
      <c r="P27" s="118">
        <v>139</v>
      </c>
      <c r="Q27" s="118">
        <v>38994533</v>
      </c>
      <c r="R27" s="45">
        <f t="shared" si="3"/>
        <v>5888</v>
      </c>
      <c r="S27" s="46">
        <f t="shared" si="4"/>
        <v>141.31200000000001</v>
      </c>
      <c r="T27" s="46">
        <f t="shared" si="5"/>
        <v>5.8879999999999999</v>
      </c>
      <c r="U27" s="119">
        <v>5.5</v>
      </c>
      <c r="V27" s="119">
        <f t="shared" si="6"/>
        <v>5.5</v>
      </c>
      <c r="W27" s="120" t="s">
        <v>135</v>
      </c>
      <c r="X27" s="122">
        <v>0</v>
      </c>
      <c r="Y27" s="122">
        <v>1043</v>
      </c>
      <c r="Z27" s="122">
        <v>1188</v>
      </c>
      <c r="AA27" s="122">
        <v>1185</v>
      </c>
      <c r="AB27" s="122">
        <v>1188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37533834</v>
      </c>
      <c r="AH27" s="48">
        <f t="shared" si="8"/>
        <v>1350</v>
      </c>
      <c r="AI27" s="49">
        <f t="shared" si="7"/>
        <v>229.27989130434784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8455588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3</v>
      </c>
      <c r="E28" s="40">
        <f t="shared" si="0"/>
        <v>2.1126760563380285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134</v>
      </c>
      <c r="P28" s="118">
        <v>145</v>
      </c>
      <c r="Q28" s="118">
        <v>39000422</v>
      </c>
      <c r="R28" s="45">
        <f t="shared" si="3"/>
        <v>5889</v>
      </c>
      <c r="S28" s="46">
        <f t="shared" si="4"/>
        <v>141.33600000000001</v>
      </c>
      <c r="T28" s="46">
        <f t="shared" si="5"/>
        <v>5.8890000000000002</v>
      </c>
      <c r="U28" s="119">
        <v>5</v>
      </c>
      <c r="V28" s="119">
        <f t="shared" si="6"/>
        <v>5</v>
      </c>
      <c r="W28" s="120" t="s">
        <v>135</v>
      </c>
      <c r="X28" s="122">
        <v>0</v>
      </c>
      <c r="Y28" s="122">
        <v>1043</v>
      </c>
      <c r="Z28" s="122">
        <v>1188</v>
      </c>
      <c r="AA28" s="122">
        <v>1185</v>
      </c>
      <c r="AB28" s="122">
        <v>1188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37535184</v>
      </c>
      <c r="AH28" s="48">
        <f t="shared" si="8"/>
        <v>1350</v>
      </c>
      <c r="AI28" s="49">
        <f t="shared" si="7"/>
        <v>229.24095771777891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22">
        <v>8455588</v>
      </c>
      <c r="AQ28" s="122">
        <f t="shared" si="10"/>
        <v>0</v>
      </c>
      <c r="AR28" s="52">
        <v>1.05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3</v>
      </c>
      <c r="E29" s="40">
        <f t="shared" si="0"/>
        <v>2.1126760563380285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132</v>
      </c>
      <c r="P29" s="118">
        <v>139</v>
      </c>
      <c r="Q29" s="118">
        <v>39006273</v>
      </c>
      <c r="R29" s="45">
        <f t="shared" si="3"/>
        <v>5851</v>
      </c>
      <c r="S29" s="46">
        <f t="shared" si="4"/>
        <v>140.42400000000001</v>
      </c>
      <c r="T29" s="46">
        <f t="shared" si="5"/>
        <v>5.851</v>
      </c>
      <c r="U29" s="119">
        <v>4.4000000000000004</v>
      </c>
      <c r="V29" s="119">
        <f t="shared" si="6"/>
        <v>4.4000000000000004</v>
      </c>
      <c r="W29" s="120" t="s">
        <v>135</v>
      </c>
      <c r="X29" s="122">
        <v>0</v>
      </c>
      <c r="Y29" s="122">
        <v>1043</v>
      </c>
      <c r="Z29" s="122">
        <v>1188</v>
      </c>
      <c r="AA29" s="122">
        <v>1185</v>
      </c>
      <c r="AB29" s="122">
        <v>1188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37536544</v>
      </c>
      <c r="AH29" s="48">
        <f t="shared" si="8"/>
        <v>1360</v>
      </c>
      <c r="AI29" s="49">
        <f t="shared" si="7"/>
        <v>232.43889933344727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22">
        <v>8455588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3</v>
      </c>
      <c r="E30" s="40">
        <f t="shared" si="0"/>
        <v>2.1126760563380285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133</v>
      </c>
      <c r="P30" s="118">
        <v>142</v>
      </c>
      <c r="Q30" s="118">
        <v>39012152</v>
      </c>
      <c r="R30" s="45">
        <f t="shared" si="3"/>
        <v>5879</v>
      </c>
      <c r="S30" s="46">
        <f t="shared" si="4"/>
        <v>141.096</v>
      </c>
      <c r="T30" s="46">
        <f t="shared" si="5"/>
        <v>5.8789999999999996</v>
      </c>
      <c r="U30" s="119">
        <v>3.9</v>
      </c>
      <c r="V30" s="119">
        <f t="shared" si="6"/>
        <v>3.9</v>
      </c>
      <c r="W30" s="120" t="s">
        <v>135</v>
      </c>
      <c r="X30" s="122">
        <v>0</v>
      </c>
      <c r="Y30" s="122">
        <v>1043</v>
      </c>
      <c r="Z30" s="122">
        <v>1188</v>
      </c>
      <c r="AA30" s="122">
        <v>1185</v>
      </c>
      <c r="AB30" s="122">
        <v>1188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37537904</v>
      </c>
      <c r="AH30" s="48">
        <f t="shared" si="8"/>
        <v>1360</v>
      </c>
      <c r="AI30" s="49">
        <f t="shared" si="7"/>
        <v>231.33185915972106</v>
      </c>
      <c r="AJ30" s="101">
        <v>0</v>
      </c>
      <c r="AK30" s="101">
        <v>1</v>
      </c>
      <c r="AL30" s="101">
        <v>1</v>
      </c>
      <c r="AM30" s="101">
        <v>1</v>
      </c>
      <c r="AN30" s="101">
        <v>1</v>
      </c>
      <c r="AO30" s="101">
        <v>0</v>
      </c>
      <c r="AP30" s="122">
        <v>8455588</v>
      </c>
      <c r="AQ30" s="122">
        <f t="shared" si="10"/>
        <v>0</v>
      </c>
      <c r="AR30" s="50"/>
      <c r="AS30" s="51" t="s">
        <v>113</v>
      </c>
      <c r="AV30" s="248" t="s">
        <v>117</v>
      </c>
      <c r="AW30" s="248"/>
      <c r="AY30" s="104"/>
    </row>
    <row r="31" spans="1:51" x14ac:dyDescent="0.25">
      <c r="B31" s="39">
        <v>2.8333333333333299</v>
      </c>
      <c r="C31" s="39">
        <v>0.875000000000004</v>
      </c>
      <c r="D31" s="117">
        <v>6</v>
      </c>
      <c r="E31" s="40">
        <f t="shared" si="0"/>
        <v>4.2253521126760569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127</v>
      </c>
      <c r="P31" s="118">
        <v>113</v>
      </c>
      <c r="Q31" s="118">
        <v>39017579</v>
      </c>
      <c r="R31" s="45">
        <f t="shared" si="3"/>
        <v>5427</v>
      </c>
      <c r="S31" s="46">
        <f t="shared" si="4"/>
        <v>130.24799999999999</v>
      </c>
      <c r="T31" s="46">
        <f t="shared" si="5"/>
        <v>5.4269999999999996</v>
      </c>
      <c r="U31" s="119">
        <v>3</v>
      </c>
      <c r="V31" s="119">
        <f t="shared" si="6"/>
        <v>3</v>
      </c>
      <c r="W31" s="120" t="s">
        <v>144</v>
      </c>
      <c r="X31" s="122">
        <v>0</v>
      </c>
      <c r="Y31" s="122">
        <v>1124</v>
      </c>
      <c r="Z31" s="122">
        <v>1188</v>
      </c>
      <c r="AA31" s="122">
        <v>0</v>
      </c>
      <c r="AB31" s="122">
        <v>1188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37539012</v>
      </c>
      <c r="AH31" s="48">
        <f t="shared" si="8"/>
        <v>1108</v>
      </c>
      <c r="AI31" s="49">
        <f t="shared" si="7"/>
        <v>204.16436336834349</v>
      </c>
      <c r="AJ31" s="101">
        <v>0</v>
      </c>
      <c r="AK31" s="101">
        <v>1</v>
      </c>
      <c r="AL31" s="101">
        <v>1</v>
      </c>
      <c r="AM31" s="101">
        <v>0</v>
      </c>
      <c r="AN31" s="101">
        <v>1</v>
      </c>
      <c r="AO31" s="101">
        <v>0</v>
      </c>
      <c r="AP31" s="122">
        <v>8455588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8</v>
      </c>
      <c r="E32" s="40">
        <f t="shared" si="0"/>
        <v>5.6338028169014089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112</v>
      </c>
      <c r="P32" s="118">
        <v>114</v>
      </c>
      <c r="Q32" s="118">
        <v>39023037</v>
      </c>
      <c r="R32" s="45">
        <f t="shared" si="3"/>
        <v>5458</v>
      </c>
      <c r="S32" s="46">
        <f t="shared" si="4"/>
        <v>130.99199999999999</v>
      </c>
      <c r="T32" s="46">
        <f t="shared" si="5"/>
        <v>5.4580000000000002</v>
      </c>
      <c r="U32" s="119">
        <v>2.2000000000000002</v>
      </c>
      <c r="V32" s="119">
        <f t="shared" si="6"/>
        <v>2.2000000000000002</v>
      </c>
      <c r="W32" s="120" t="s">
        <v>144</v>
      </c>
      <c r="X32" s="122">
        <v>0</v>
      </c>
      <c r="Y32" s="122">
        <v>1126</v>
      </c>
      <c r="Z32" s="122">
        <v>1189</v>
      </c>
      <c r="AA32" s="122">
        <v>0</v>
      </c>
      <c r="AB32" s="122">
        <v>1189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37540088</v>
      </c>
      <c r="AH32" s="48">
        <f t="shared" si="8"/>
        <v>1076</v>
      </c>
      <c r="AI32" s="49">
        <f t="shared" si="7"/>
        <v>197.14181018688163</v>
      </c>
      <c r="AJ32" s="101">
        <v>0</v>
      </c>
      <c r="AK32" s="101">
        <v>1</v>
      </c>
      <c r="AL32" s="101">
        <v>1</v>
      </c>
      <c r="AM32" s="101">
        <v>0</v>
      </c>
      <c r="AN32" s="101">
        <v>1</v>
      </c>
      <c r="AO32" s="101">
        <v>0</v>
      </c>
      <c r="AP32" s="122">
        <v>8455588</v>
      </c>
      <c r="AQ32" s="122">
        <f t="shared" si="10"/>
        <v>0</v>
      </c>
      <c r="AR32" s="52">
        <v>0.97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6</v>
      </c>
      <c r="E33" s="40">
        <f t="shared" si="0"/>
        <v>4.2253521126760569</v>
      </c>
      <c r="F33" s="103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136</v>
      </c>
      <c r="P33" s="118">
        <v>110</v>
      </c>
      <c r="Q33" s="118">
        <v>39027804</v>
      </c>
      <c r="R33" s="45">
        <f t="shared" si="3"/>
        <v>4767</v>
      </c>
      <c r="S33" s="46">
        <f t="shared" si="4"/>
        <v>114.408</v>
      </c>
      <c r="T33" s="46">
        <f t="shared" si="5"/>
        <v>4.7670000000000003</v>
      </c>
      <c r="U33" s="119">
        <v>2.6</v>
      </c>
      <c r="V33" s="119">
        <f t="shared" si="6"/>
        <v>2.6</v>
      </c>
      <c r="W33" s="120" t="s">
        <v>124</v>
      </c>
      <c r="X33" s="122">
        <v>0</v>
      </c>
      <c r="Y33" s="122">
        <v>0</v>
      </c>
      <c r="Z33" s="122">
        <v>1189</v>
      </c>
      <c r="AA33" s="122">
        <v>0</v>
      </c>
      <c r="AB33" s="122">
        <v>1189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37541012</v>
      </c>
      <c r="AH33" s="48">
        <f t="shared" si="8"/>
        <v>924</v>
      </c>
      <c r="AI33" s="49">
        <f t="shared" si="7"/>
        <v>193.83259911894271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0.35</v>
      </c>
      <c r="AP33" s="122">
        <v>8456205</v>
      </c>
      <c r="AQ33" s="122">
        <f t="shared" si="10"/>
        <v>617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7</v>
      </c>
      <c r="E34" s="40">
        <f t="shared" si="0"/>
        <v>4.9295774647887329</v>
      </c>
      <c r="F34" s="103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8">
        <v>132</v>
      </c>
      <c r="P34" s="118">
        <v>120</v>
      </c>
      <c r="Q34" s="118">
        <v>39032568</v>
      </c>
      <c r="R34" s="45">
        <f t="shared" si="3"/>
        <v>4764</v>
      </c>
      <c r="S34" s="46">
        <f t="shared" si="4"/>
        <v>114.336</v>
      </c>
      <c r="T34" s="46">
        <f t="shared" si="5"/>
        <v>4.7640000000000002</v>
      </c>
      <c r="U34" s="119">
        <v>3.5</v>
      </c>
      <c r="V34" s="119">
        <f t="shared" si="6"/>
        <v>3.5</v>
      </c>
      <c r="W34" s="120" t="s">
        <v>124</v>
      </c>
      <c r="X34" s="122">
        <v>0</v>
      </c>
      <c r="Y34" s="122">
        <v>0</v>
      </c>
      <c r="Z34" s="122">
        <v>1189</v>
      </c>
      <c r="AA34" s="122">
        <v>0</v>
      </c>
      <c r="AB34" s="122">
        <v>1189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37541956</v>
      </c>
      <c r="AH34" s="48">
        <f t="shared" si="8"/>
        <v>944</v>
      </c>
      <c r="AI34" s="49">
        <f t="shared" si="7"/>
        <v>198.15281276238454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0.35</v>
      </c>
      <c r="AP34" s="122">
        <v>8457078</v>
      </c>
      <c r="AQ34" s="122">
        <f t="shared" si="10"/>
        <v>873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49" t="s">
        <v>120</v>
      </c>
      <c r="M35" s="250"/>
      <c r="N35" s="251"/>
      <c r="O35" s="62"/>
      <c r="P35" s="62">
        <f>AVERAGE(P11:P34)</f>
        <v>129.41666666666666</v>
      </c>
      <c r="Q35" s="63">
        <f>Q34-Q10</f>
        <v>129780</v>
      </c>
      <c r="R35" s="64">
        <f>SUM(R11:R34)</f>
        <v>129780</v>
      </c>
      <c r="S35" s="123">
        <f>AVERAGE(S11:S34)</f>
        <v>129.77999999999997</v>
      </c>
      <c r="T35" s="123">
        <f>SUM(T11:T34)</f>
        <v>129.78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27200</v>
      </c>
      <c r="AH35" s="66">
        <f>SUM(AH11:AH34)</f>
        <v>27200</v>
      </c>
      <c r="AI35" s="67">
        <f>$AH$35/$T35</f>
        <v>209.5854523038989</v>
      </c>
      <c r="AJ35" s="92"/>
      <c r="AK35" s="93"/>
      <c r="AL35" s="93"/>
      <c r="AM35" s="93"/>
      <c r="AN35" s="94"/>
      <c r="AO35" s="68"/>
      <c r="AP35" s="69">
        <f>AP34-AP10</f>
        <v>6150</v>
      </c>
      <c r="AQ35" s="70">
        <f>SUM(AQ11:AQ34)</f>
        <v>6150</v>
      </c>
      <c r="AR35" s="145">
        <f>SUM(AR11:AR34)</f>
        <v>5.93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P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0"/>
    </row>
    <row r="38" spans="2:51" x14ac:dyDescent="0.25">
      <c r="B38" s="81" t="s">
        <v>128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0"/>
    </row>
    <row r="39" spans="2:51" x14ac:dyDescent="0.25">
      <c r="B39" s="115" t="s">
        <v>129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0"/>
    </row>
    <row r="40" spans="2:51" x14ac:dyDescent="0.25">
      <c r="B40" s="80" t="s">
        <v>133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150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15" t="s">
        <v>140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15" t="s">
        <v>141</v>
      </c>
      <c r="C43" s="109"/>
      <c r="D43" s="109"/>
      <c r="E43" s="109"/>
      <c r="F43" s="109"/>
      <c r="G43" s="109"/>
      <c r="H43" s="115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84" t="s">
        <v>136</v>
      </c>
      <c r="C44" s="109"/>
      <c r="D44" s="109"/>
      <c r="E44" s="114"/>
      <c r="F44" s="114"/>
      <c r="G44" s="114"/>
      <c r="H44" s="109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3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84" t="s">
        <v>137</v>
      </c>
      <c r="C45" s="147"/>
      <c r="D45" s="147"/>
      <c r="E45" s="146"/>
      <c r="F45" s="146"/>
      <c r="G45" s="146"/>
      <c r="H45" s="147"/>
      <c r="I45" s="148"/>
      <c r="J45" s="148"/>
      <c r="K45" s="110"/>
      <c r="L45" s="110"/>
      <c r="M45" s="110"/>
      <c r="N45" s="110"/>
      <c r="O45" s="110"/>
      <c r="P45" s="110"/>
      <c r="Q45" s="110"/>
      <c r="R45" s="110"/>
      <c r="S45" s="113"/>
      <c r="T45" s="82"/>
      <c r="U45" s="82"/>
      <c r="V45" s="82"/>
      <c r="W45" s="105"/>
      <c r="X45" s="105"/>
      <c r="Y45" s="105"/>
      <c r="Z45" s="105"/>
      <c r="AA45" s="105"/>
      <c r="AB45" s="105"/>
      <c r="AC45" s="105"/>
      <c r="AD45" s="105"/>
      <c r="AE45" s="105"/>
      <c r="AM45" s="19"/>
      <c r="AN45" s="102"/>
      <c r="AO45" s="102"/>
      <c r="AP45" s="102"/>
      <c r="AQ45" s="102"/>
      <c r="AR45" s="105"/>
      <c r="AV45" s="136"/>
      <c r="AW45" s="136"/>
      <c r="AY45" s="100"/>
    </row>
    <row r="46" spans="2:51" x14ac:dyDescent="0.25">
      <c r="B46" s="115" t="s">
        <v>151</v>
      </c>
      <c r="C46" s="148"/>
      <c r="D46" s="110"/>
      <c r="E46" s="110"/>
      <c r="F46" s="110"/>
      <c r="G46" s="110"/>
      <c r="H46" s="110"/>
      <c r="I46" s="110"/>
      <c r="J46" s="110"/>
      <c r="K46" s="110"/>
      <c r="L46" s="113"/>
      <c r="M46" s="82"/>
      <c r="N46" s="82"/>
      <c r="O46" s="82"/>
      <c r="P46" s="105"/>
      <c r="Q46" s="105"/>
      <c r="R46" s="105"/>
      <c r="S46" s="105"/>
      <c r="T46" s="105"/>
      <c r="U46" s="105"/>
      <c r="V46" s="105"/>
      <c r="W46" s="105"/>
      <c r="X46" s="105"/>
      <c r="AF46" s="19"/>
      <c r="AG46" s="102"/>
      <c r="AH46" s="102"/>
      <c r="AI46" s="102"/>
      <c r="AJ46" s="102"/>
      <c r="AK46" s="105"/>
      <c r="AL46" s="11"/>
      <c r="AM46" s="102"/>
      <c r="AN46" s="102"/>
      <c r="AO46" s="136"/>
      <c r="AP46" s="136"/>
      <c r="AQ46" s="102"/>
      <c r="AS46" s="100"/>
      <c r="AT46" s="100"/>
      <c r="AU46" s="100"/>
      <c r="AV46" s="100"/>
      <c r="AW46" s="100"/>
      <c r="AX46" s="100"/>
      <c r="AY46" s="100"/>
    </row>
    <row r="47" spans="2:51" x14ac:dyDescent="0.25">
      <c r="B47" s="115" t="s">
        <v>145</v>
      </c>
      <c r="C47" s="148"/>
      <c r="D47" s="110"/>
      <c r="E47" s="110"/>
      <c r="F47" s="110"/>
      <c r="G47" s="110"/>
      <c r="H47" s="110"/>
      <c r="I47" s="110"/>
      <c r="J47" s="110"/>
      <c r="K47" s="110"/>
      <c r="L47" s="113"/>
      <c r="M47" s="112"/>
      <c r="N47" s="112"/>
      <c r="O47" s="112"/>
      <c r="P47" s="105"/>
      <c r="Q47" s="105"/>
      <c r="R47" s="105"/>
      <c r="S47" s="105"/>
      <c r="T47" s="105"/>
      <c r="U47" s="105"/>
      <c r="V47" s="105"/>
      <c r="W47" s="105"/>
      <c r="X47" s="105"/>
      <c r="AF47" s="106"/>
      <c r="AG47" s="106"/>
      <c r="AH47" s="106"/>
      <c r="AI47" s="106"/>
      <c r="AJ47" s="106"/>
      <c r="AK47" s="106"/>
      <c r="AL47" s="107"/>
      <c r="AM47" s="102"/>
      <c r="AN47" s="102"/>
      <c r="AO47" s="104"/>
      <c r="AS47" s="100"/>
      <c r="AT47" s="100"/>
      <c r="AU47" s="100"/>
      <c r="AV47" s="100"/>
      <c r="AW47" s="100"/>
      <c r="AX47" s="100"/>
      <c r="AY47" s="100"/>
    </row>
    <row r="48" spans="2:51" x14ac:dyDescent="0.25">
      <c r="B48" s="115" t="s">
        <v>142</v>
      </c>
      <c r="C48" s="148"/>
      <c r="D48" s="110"/>
      <c r="E48" s="110"/>
      <c r="F48" s="110"/>
      <c r="G48" s="110"/>
      <c r="H48" s="110"/>
      <c r="I48" s="110"/>
      <c r="J48" s="110"/>
      <c r="K48" s="110"/>
      <c r="L48" s="113"/>
      <c r="M48" s="112"/>
      <c r="N48" s="112"/>
      <c r="O48" s="112"/>
      <c r="P48" s="105"/>
      <c r="Q48" s="105"/>
      <c r="R48" s="105"/>
      <c r="S48" s="105"/>
      <c r="T48" s="105"/>
      <c r="U48" s="105"/>
      <c r="V48" s="105"/>
      <c r="W48" s="105"/>
      <c r="X48" s="105"/>
      <c r="AF48" s="106"/>
      <c r="AG48" s="106"/>
      <c r="AH48" s="106"/>
      <c r="AI48" s="106"/>
      <c r="AJ48" s="106"/>
      <c r="AK48" s="106"/>
      <c r="AL48" s="107"/>
      <c r="AM48" s="102"/>
      <c r="AN48" s="102"/>
      <c r="AO48" s="104"/>
      <c r="AS48" s="100"/>
      <c r="AT48" s="100"/>
      <c r="AU48" s="100"/>
      <c r="AV48" s="100"/>
      <c r="AW48" s="100"/>
      <c r="AX48" s="100"/>
      <c r="AY48" s="100"/>
    </row>
    <row r="49" spans="2:51" x14ac:dyDescent="0.25">
      <c r="B49" s="115" t="s">
        <v>143</v>
      </c>
      <c r="C49" s="148"/>
      <c r="D49" s="110"/>
      <c r="E49" s="110"/>
      <c r="F49" s="110"/>
      <c r="G49" s="110"/>
      <c r="H49" s="110"/>
      <c r="I49" s="110"/>
      <c r="J49" s="110"/>
      <c r="K49" s="110"/>
      <c r="L49" s="113"/>
      <c r="M49" s="112"/>
      <c r="N49" s="112"/>
      <c r="O49" s="112"/>
      <c r="P49" s="105"/>
      <c r="Q49" s="105"/>
      <c r="R49" s="105"/>
      <c r="S49" s="105"/>
      <c r="T49" s="105"/>
      <c r="U49" s="105"/>
      <c r="V49" s="105"/>
      <c r="W49" s="105"/>
      <c r="X49" s="105"/>
      <c r="AF49" s="106"/>
      <c r="AG49" s="106"/>
      <c r="AH49" s="106"/>
      <c r="AI49" s="106"/>
      <c r="AJ49" s="106"/>
      <c r="AK49" s="106"/>
      <c r="AL49" s="107"/>
      <c r="AM49" s="102"/>
      <c r="AN49" s="102"/>
      <c r="AO49" s="104"/>
      <c r="AS49" s="100"/>
      <c r="AT49" s="100"/>
      <c r="AU49" s="100"/>
      <c r="AV49" s="100"/>
      <c r="AW49" s="100"/>
      <c r="AX49" s="100"/>
      <c r="AY49" s="100"/>
    </row>
    <row r="50" spans="2:51" x14ac:dyDescent="0.25">
      <c r="B50" s="84" t="s">
        <v>152</v>
      </c>
      <c r="C50" s="148"/>
      <c r="D50" s="110"/>
      <c r="E50" s="110"/>
      <c r="F50" s="110"/>
      <c r="G50" s="110"/>
      <c r="H50" s="110"/>
      <c r="I50" s="110"/>
      <c r="J50" s="110"/>
      <c r="K50" s="110"/>
      <c r="L50" s="113"/>
      <c r="M50" s="112"/>
      <c r="N50" s="112"/>
      <c r="O50" s="112"/>
      <c r="P50" s="105"/>
      <c r="Q50" s="105"/>
      <c r="R50" s="105"/>
      <c r="S50" s="105"/>
      <c r="T50" s="105"/>
      <c r="U50" s="105"/>
      <c r="V50" s="105"/>
      <c r="W50" s="105"/>
      <c r="X50" s="105"/>
      <c r="AF50" s="106"/>
      <c r="AG50" s="106"/>
      <c r="AH50" s="106"/>
      <c r="AI50" s="106"/>
      <c r="AJ50" s="106"/>
      <c r="AK50" s="106"/>
      <c r="AL50" s="107"/>
      <c r="AM50" s="102"/>
      <c r="AN50" s="102"/>
      <c r="AO50" s="104"/>
      <c r="AS50" s="100"/>
      <c r="AT50" s="100"/>
      <c r="AU50" s="100"/>
      <c r="AV50" s="100"/>
      <c r="AW50" s="100"/>
      <c r="AX50" s="100"/>
      <c r="AY50" s="100"/>
    </row>
    <row r="51" spans="2:51" x14ac:dyDescent="0.25">
      <c r="B51" s="115" t="s">
        <v>146</v>
      </c>
      <c r="C51" s="147"/>
      <c r="D51" s="147"/>
      <c r="E51" s="146"/>
      <c r="F51" s="146"/>
      <c r="G51" s="146"/>
      <c r="H51" s="147"/>
      <c r="I51" s="148"/>
      <c r="J51" s="148"/>
      <c r="K51" s="110"/>
      <c r="L51" s="110"/>
      <c r="M51" s="110"/>
      <c r="N51" s="110"/>
      <c r="O51" s="110"/>
      <c r="P51" s="110"/>
      <c r="Q51" s="110"/>
      <c r="R51" s="110"/>
      <c r="S51" s="113"/>
      <c r="T51" s="112"/>
      <c r="U51" s="112"/>
      <c r="V51" s="112"/>
      <c r="W51" s="105"/>
      <c r="X51" s="105"/>
      <c r="Y51" s="105"/>
      <c r="Z51" s="105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2:51" x14ac:dyDescent="0.25">
      <c r="B52" s="111" t="s">
        <v>148</v>
      </c>
      <c r="C52" s="147"/>
      <c r="D52" s="147"/>
      <c r="E52" s="147"/>
      <c r="F52" s="147"/>
      <c r="G52" s="147"/>
      <c r="H52" s="147"/>
      <c r="I52" s="148"/>
      <c r="J52" s="148"/>
      <c r="K52" s="110"/>
      <c r="L52" s="110"/>
      <c r="M52" s="110"/>
      <c r="N52" s="110"/>
      <c r="O52" s="110"/>
      <c r="P52" s="110"/>
      <c r="Q52" s="110"/>
      <c r="R52" s="110"/>
      <c r="S52" s="113"/>
      <c r="T52" s="112"/>
      <c r="U52" s="112"/>
      <c r="V52" s="112"/>
      <c r="W52" s="105"/>
      <c r="X52" s="105"/>
      <c r="Y52" s="105"/>
      <c r="Z52" s="105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2:51" x14ac:dyDescent="0.25">
      <c r="B53" s="84" t="s">
        <v>153</v>
      </c>
      <c r="C53" s="147"/>
      <c r="D53" s="147"/>
      <c r="E53" s="147"/>
      <c r="F53" s="147"/>
      <c r="G53" s="147"/>
      <c r="H53" s="147"/>
      <c r="I53" s="148"/>
      <c r="J53" s="148"/>
      <c r="K53" s="110"/>
      <c r="L53" s="110"/>
      <c r="M53" s="110"/>
      <c r="N53" s="110"/>
      <c r="O53" s="110"/>
      <c r="P53" s="110"/>
      <c r="Q53" s="110"/>
      <c r="R53" s="110"/>
      <c r="S53" s="113"/>
      <c r="T53" s="112"/>
      <c r="U53" s="112"/>
      <c r="V53" s="112"/>
      <c r="W53" s="105"/>
      <c r="X53" s="105"/>
      <c r="Y53" s="105"/>
      <c r="Z53" s="105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2:51" x14ac:dyDescent="0.25">
      <c r="B54" s="108"/>
      <c r="C54" s="147"/>
      <c r="D54" s="147"/>
      <c r="E54" s="146"/>
      <c r="F54" s="146"/>
      <c r="G54" s="146"/>
      <c r="H54" s="147"/>
      <c r="I54" s="148"/>
      <c r="J54" s="148"/>
      <c r="K54" s="110"/>
      <c r="L54" s="110"/>
      <c r="M54" s="110"/>
      <c r="N54" s="110"/>
      <c r="O54" s="110"/>
      <c r="P54" s="110"/>
      <c r="Q54" s="110"/>
      <c r="R54" s="110"/>
      <c r="S54" s="113"/>
      <c r="T54" s="112"/>
      <c r="U54" s="112"/>
      <c r="V54" s="112"/>
      <c r="W54" s="105"/>
      <c r="X54" s="105"/>
      <c r="Y54" s="105"/>
      <c r="Z54" s="105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2:51" x14ac:dyDescent="0.25">
      <c r="B55" s="88"/>
      <c r="C55" s="147"/>
      <c r="D55" s="147"/>
      <c r="E55" s="146"/>
      <c r="F55" s="146"/>
      <c r="G55" s="146"/>
      <c r="H55" s="147"/>
      <c r="I55" s="148"/>
      <c r="J55" s="148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B56" s="108"/>
      <c r="C56" s="147"/>
      <c r="D56" s="147"/>
      <c r="E56" s="146"/>
      <c r="F56" s="146"/>
      <c r="G56" s="146"/>
      <c r="H56" s="147"/>
      <c r="I56" s="148"/>
      <c r="J56" s="148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B57" s="88"/>
      <c r="C57" s="109"/>
      <c r="D57" s="109"/>
      <c r="E57" s="109"/>
      <c r="F57" s="109"/>
      <c r="G57" s="109"/>
      <c r="H57" s="109"/>
      <c r="I57" s="124"/>
      <c r="J57" s="110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88"/>
      <c r="C58" s="109"/>
      <c r="D58" s="109"/>
      <c r="E58" s="109"/>
      <c r="F58" s="109"/>
      <c r="G58" s="109"/>
      <c r="H58" s="109"/>
      <c r="I58" s="124"/>
      <c r="J58" s="110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88"/>
      <c r="C59" s="109"/>
      <c r="D59" s="109"/>
      <c r="E59" s="114"/>
      <c r="F59" s="114"/>
      <c r="G59" s="114"/>
      <c r="H59" s="109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84"/>
      <c r="C60" s="109"/>
      <c r="D60" s="109"/>
      <c r="E60" s="114"/>
      <c r="F60" s="114"/>
      <c r="G60" s="114"/>
      <c r="H60" s="109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88"/>
      <c r="C61" s="109"/>
      <c r="D61" s="109"/>
      <c r="E61" s="114"/>
      <c r="F61" s="114"/>
      <c r="G61" s="114"/>
      <c r="H61" s="109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88"/>
      <c r="C62" s="109"/>
      <c r="D62" s="109"/>
      <c r="E62" s="114"/>
      <c r="F62" s="114"/>
      <c r="G62" s="114"/>
      <c r="H62" s="109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115"/>
      <c r="C63" s="109"/>
      <c r="D63" s="109"/>
      <c r="E63" s="114"/>
      <c r="F63" s="114"/>
      <c r="G63" s="114"/>
      <c r="H63" s="109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84"/>
      <c r="C64" s="111"/>
      <c r="D64" s="109"/>
      <c r="E64" s="87"/>
      <c r="F64" s="109"/>
      <c r="G64" s="109"/>
      <c r="H64" s="109"/>
      <c r="I64" s="109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88"/>
      <c r="C65" s="109"/>
      <c r="D65" s="109"/>
      <c r="E65" s="109"/>
      <c r="F65" s="109"/>
      <c r="G65" s="109"/>
      <c r="H65" s="109"/>
      <c r="I65" s="124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8"/>
      <c r="C66" s="109"/>
      <c r="D66" s="109"/>
      <c r="E66" s="109"/>
      <c r="F66" s="109"/>
      <c r="G66" s="109"/>
      <c r="H66" s="109"/>
      <c r="I66" s="124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88"/>
      <c r="C67" s="111"/>
      <c r="D67" s="109"/>
      <c r="E67" s="109"/>
      <c r="F67" s="109"/>
      <c r="G67" s="109"/>
      <c r="H67" s="109"/>
      <c r="I67" s="109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8"/>
      <c r="C68" s="111"/>
      <c r="D68" s="109"/>
      <c r="E68" s="87"/>
      <c r="F68" s="109"/>
      <c r="G68" s="109"/>
      <c r="H68" s="109"/>
      <c r="I68" s="109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88"/>
      <c r="C69" s="109"/>
      <c r="D69" s="109"/>
      <c r="E69" s="109"/>
      <c r="F69" s="109"/>
      <c r="G69" s="87"/>
      <c r="H69" s="87"/>
      <c r="I69" s="124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88"/>
      <c r="C70" s="109"/>
      <c r="D70" s="109"/>
      <c r="E70" s="109"/>
      <c r="F70" s="109"/>
      <c r="G70" s="87"/>
      <c r="H70" s="87"/>
      <c r="I70" s="116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8"/>
      <c r="C71" s="115"/>
      <c r="D71" s="109"/>
      <c r="E71" s="87"/>
      <c r="F71" s="109"/>
      <c r="G71" s="109"/>
      <c r="H71" s="109"/>
      <c r="I71" s="109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11"/>
      <c r="D72" s="109"/>
      <c r="E72" s="109"/>
      <c r="F72" s="109"/>
      <c r="G72" s="109"/>
      <c r="H72" s="109"/>
      <c r="I72" s="109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11"/>
      <c r="D73" s="109"/>
      <c r="E73" s="87"/>
      <c r="F73" s="109"/>
      <c r="G73" s="109"/>
      <c r="H73" s="109"/>
      <c r="I73" s="109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09"/>
      <c r="D74" s="109"/>
      <c r="E74" s="109"/>
      <c r="F74" s="109"/>
      <c r="G74" s="87"/>
      <c r="H74" s="87"/>
      <c r="I74" s="124"/>
      <c r="J74" s="110"/>
      <c r="K74" s="110"/>
      <c r="L74" s="110"/>
      <c r="M74" s="110"/>
      <c r="N74" s="110"/>
      <c r="O74" s="110"/>
      <c r="P74" s="110"/>
      <c r="Q74" s="110"/>
      <c r="R74" s="110"/>
      <c r="S74" s="113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09"/>
      <c r="D75" s="109"/>
      <c r="E75" s="109"/>
      <c r="F75" s="109"/>
      <c r="G75" s="87"/>
      <c r="H75" s="87"/>
      <c r="I75" s="116"/>
      <c r="J75" s="110"/>
      <c r="K75" s="110"/>
      <c r="L75" s="110"/>
      <c r="M75" s="110"/>
      <c r="N75" s="110"/>
      <c r="O75" s="110"/>
      <c r="P75" s="110"/>
      <c r="Q75" s="110"/>
      <c r="R75" s="110"/>
      <c r="S75" s="113"/>
      <c r="T75" s="113"/>
      <c r="U75" s="113"/>
      <c r="V75" s="113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15"/>
      <c r="D76" s="109"/>
      <c r="E76" s="87"/>
      <c r="F76" s="109"/>
      <c r="G76" s="109"/>
      <c r="H76" s="109"/>
      <c r="I76" s="109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3"/>
      <c r="U76" s="113"/>
      <c r="V76" s="113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15"/>
      <c r="D77" s="109"/>
      <c r="E77" s="87"/>
      <c r="F77" s="109"/>
      <c r="G77" s="109"/>
      <c r="H77" s="109"/>
      <c r="I77" s="109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3"/>
      <c r="U77" s="77"/>
      <c r="V77" s="77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15"/>
      <c r="D78" s="109"/>
      <c r="E78" s="87"/>
      <c r="F78" s="109"/>
      <c r="G78" s="109"/>
      <c r="H78" s="109"/>
      <c r="I78" s="109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3"/>
      <c r="U78" s="77"/>
      <c r="V78" s="77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11"/>
      <c r="D79" s="109"/>
      <c r="E79" s="87"/>
      <c r="F79" s="109"/>
      <c r="G79" s="109"/>
      <c r="H79" s="109"/>
      <c r="I79" s="109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3"/>
      <c r="U79" s="77"/>
      <c r="V79" s="77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11"/>
      <c r="D80" s="109"/>
      <c r="E80" s="109"/>
      <c r="F80" s="109"/>
      <c r="G80" s="109"/>
      <c r="H80" s="109"/>
      <c r="I80" s="109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3"/>
      <c r="U80" s="77"/>
      <c r="V80" s="77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1:51" x14ac:dyDescent="0.25">
      <c r="B81" s="88"/>
      <c r="C81" s="111"/>
      <c r="D81" s="109"/>
      <c r="E81" s="109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77"/>
      <c r="V81" s="77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1:51" x14ac:dyDescent="0.25">
      <c r="B82" s="125"/>
      <c r="C82" s="111"/>
      <c r="D82" s="109"/>
      <c r="E82" s="87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1:51" x14ac:dyDescent="0.25">
      <c r="B83" s="125"/>
      <c r="C83" s="111"/>
      <c r="D83" s="109"/>
      <c r="E83" s="109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1:51" x14ac:dyDescent="0.25">
      <c r="B84" s="128"/>
      <c r="C84" s="108"/>
      <c r="D84" s="109"/>
      <c r="E84" s="109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8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1:51" x14ac:dyDescent="0.25">
      <c r="B85" s="128"/>
      <c r="C85" s="108"/>
      <c r="D85" s="87"/>
      <c r="E85" s="109"/>
      <c r="F85" s="109"/>
      <c r="G85" s="109"/>
      <c r="H85" s="109"/>
      <c r="I85" s="87"/>
      <c r="J85" s="110"/>
      <c r="K85" s="110"/>
      <c r="L85" s="110"/>
      <c r="M85" s="110"/>
      <c r="N85" s="110"/>
      <c r="O85" s="110"/>
      <c r="P85" s="110"/>
      <c r="Q85" s="110"/>
      <c r="R85" s="110"/>
      <c r="S85" s="85"/>
      <c r="T85" s="85"/>
      <c r="U85" s="85"/>
      <c r="V85" s="85"/>
      <c r="W85" s="85"/>
      <c r="X85" s="85"/>
      <c r="Y85" s="85"/>
      <c r="Z85" s="78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104"/>
      <c r="AW85" s="100"/>
      <c r="AX85" s="100"/>
      <c r="AY85" s="100"/>
    </row>
    <row r="86" spans="1:51" x14ac:dyDescent="0.25">
      <c r="B86" s="128"/>
      <c r="C86" s="115"/>
      <c r="D86" s="87"/>
      <c r="E86" s="109"/>
      <c r="F86" s="109"/>
      <c r="G86" s="109"/>
      <c r="H86" s="109"/>
      <c r="I86" s="87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78"/>
      <c r="X86" s="78"/>
      <c r="Y86" s="78"/>
      <c r="Z86" s="105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104"/>
      <c r="AW86" s="100"/>
      <c r="AX86" s="100"/>
      <c r="AY86" s="100"/>
    </row>
    <row r="87" spans="1:51" x14ac:dyDescent="0.25">
      <c r="B87" s="128"/>
      <c r="C87" s="115"/>
      <c r="D87" s="109"/>
      <c r="E87" s="87"/>
      <c r="F87" s="109"/>
      <c r="G87" s="109"/>
      <c r="H87" s="109"/>
      <c r="I87" s="109"/>
      <c r="J87" s="85"/>
      <c r="K87" s="85"/>
      <c r="L87" s="85"/>
      <c r="M87" s="85"/>
      <c r="N87" s="85"/>
      <c r="O87" s="85"/>
      <c r="P87" s="85"/>
      <c r="Q87" s="85"/>
      <c r="R87" s="85"/>
      <c r="S87" s="110"/>
      <c r="T87" s="113"/>
      <c r="U87" s="77"/>
      <c r="V87" s="77"/>
      <c r="W87" s="105"/>
      <c r="X87" s="105"/>
      <c r="Y87" s="105"/>
      <c r="Z87" s="105"/>
      <c r="AA87" s="105"/>
      <c r="AB87" s="105"/>
      <c r="AC87" s="105"/>
      <c r="AD87" s="105"/>
      <c r="AE87" s="105"/>
      <c r="AM87" s="106"/>
      <c r="AN87" s="106"/>
      <c r="AO87" s="106"/>
      <c r="AP87" s="106"/>
      <c r="AQ87" s="106"/>
      <c r="AR87" s="106"/>
      <c r="AS87" s="107"/>
      <c r="AV87" s="104"/>
      <c r="AW87" s="100"/>
      <c r="AX87" s="100"/>
      <c r="AY87" s="100"/>
    </row>
    <row r="88" spans="1:51" x14ac:dyDescent="0.25">
      <c r="B88" s="78"/>
      <c r="C88" s="111"/>
      <c r="D88" s="109"/>
      <c r="E88" s="87"/>
      <c r="F88" s="87"/>
      <c r="G88" s="109"/>
      <c r="H88" s="109"/>
      <c r="I88" s="109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3"/>
      <c r="U88" s="77"/>
      <c r="V88" s="77"/>
      <c r="W88" s="105"/>
      <c r="X88" s="105"/>
      <c r="Y88" s="105"/>
      <c r="Z88" s="10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1:51" x14ac:dyDescent="0.25">
      <c r="B89" s="78"/>
      <c r="C89" s="111"/>
      <c r="D89" s="109"/>
      <c r="E89" s="109"/>
      <c r="F89" s="87"/>
      <c r="G89" s="87"/>
      <c r="H89" s="87"/>
      <c r="I89" s="109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3"/>
      <c r="U89" s="77"/>
      <c r="V89" s="77"/>
      <c r="W89" s="105"/>
      <c r="X89" s="105"/>
      <c r="Y89" s="105"/>
      <c r="Z89" s="105"/>
      <c r="AA89" s="105"/>
      <c r="AB89" s="105"/>
      <c r="AC89" s="105"/>
      <c r="AD89" s="105"/>
      <c r="AE89" s="105"/>
      <c r="AM89" s="106"/>
      <c r="AN89" s="106"/>
      <c r="AO89" s="106"/>
      <c r="AP89" s="106"/>
      <c r="AQ89" s="106"/>
      <c r="AR89" s="106"/>
      <c r="AS89" s="107"/>
      <c r="AV89" s="104"/>
      <c r="AW89" s="100"/>
      <c r="AX89" s="100"/>
      <c r="AY89" s="130"/>
    </row>
    <row r="90" spans="1:51" x14ac:dyDescent="0.25">
      <c r="B90" s="128"/>
      <c r="C90" s="85"/>
      <c r="D90" s="109"/>
      <c r="E90" s="109"/>
      <c r="F90" s="109"/>
      <c r="G90" s="87"/>
      <c r="H90" s="87"/>
      <c r="I90" s="109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3"/>
      <c r="U90" s="77"/>
      <c r="V90" s="77"/>
      <c r="W90" s="105"/>
      <c r="X90" s="105"/>
      <c r="Y90" s="105"/>
      <c r="Z90" s="105"/>
      <c r="AA90" s="105"/>
      <c r="AB90" s="105"/>
      <c r="AC90" s="105"/>
      <c r="AD90" s="105"/>
      <c r="AE90" s="105"/>
      <c r="AM90" s="106"/>
      <c r="AN90" s="106"/>
      <c r="AO90" s="106"/>
      <c r="AP90" s="106"/>
      <c r="AQ90" s="106"/>
      <c r="AR90" s="106"/>
      <c r="AS90" s="107"/>
      <c r="AV90" s="104"/>
      <c r="AW90" s="100"/>
      <c r="AX90" s="100"/>
      <c r="AY90" s="100"/>
    </row>
    <row r="91" spans="1:51" x14ac:dyDescent="0.25">
      <c r="C91" s="115"/>
      <c r="D91" s="85"/>
      <c r="E91" s="109"/>
      <c r="F91" s="109"/>
      <c r="G91" s="109"/>
      <c r="H91" s="109"/>
      <c r="I91" s="85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3"/>
      <c r="U91" s="77"/>
      <c r="V91" s="77"/>
      <c r="W91" s="105"/>
      <c r="X91" s="105"/>
      <c r="Y91" s="105"/>
      <c r="Z91" s="105"/>
      <c r="AA91" s="105"/>
      <c r="AB91" s="105"/>
      <c r="AC91" s="105"/>
      <c r="AD91" s="105"/>
      <c r="AE91" s="105"/>
      <c r="AM91" s="106"/>
      <c r="AN91" s="106"/>
      <c r="AO91" s="106"/>
      <c r="AP91" s="106"/>
      <c r="AQ91" s="106"/>
      <c r="AR91" s="106"/>
      <c r="AS91" s="107"/>
      <c r="AV91" s="104"/>
      <c r="AW91" s="100"/>
      <c r="AX91" s="100"/>
      <c r="AY91" s="100"/>
    </row>
    <row r="92" spans="1:51" x14ac:dyDescent="0.25">
      <c r="C92" s="131"/>
      <c r="D92" s="78"/>
      <c r="E92" s="126"/>
      <c r="F92" s="126"/>
      <c r="G92" s="126"/>
      <c r="H92" s="126"/>
      <c r="I92" s="78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32"/>
      <c r="U92" s="133"/>
      <c r="V92" s="133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U92" s="100"/>
      <c r="AV92" s="104"/>
      <c r="AW92" s="100"/>
      <c r="AX92" s="100"/>
      <c r="AY92" s="100"/>
    </row>
    <row r="93" spans="1:51" s="130" customFormat="1" x14ac:dyDescent="0.25">
      <c r="B93" s="100"/>
      <c r="C93" s="134"/>
      <c r="D93" s="126"/>
      <c r="E93" s="78"/>
      <c r="F93" s="126"/>
      <c r="G93" s="126"/>
      <c r="H93" s="126"/>
      <c r="I93" s="126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32"/>
      <c r="U93" s="133"/>
      <c r="V93" s="133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T93" s="19"/>
      <c r="AV93" s="104"/>
      <c r="AY93" s="100"/>
    </row>
    <row r="94" spans="1:51" x14ac:dyDescent="0.25">
      <c r="A94" s="105"/>
      <c r="C94" s="129"/>
      <c r="D94" s="126"/>
      <c r="E94" s="78"/>
      <c r="F94" s="78"/>
      <c r="G94" s="126"/>
      <c r="H94" s="126"/>
      <c r="I94" s="106"/>
      <c r="J94" s="106"/>
      <c r="K94" s="106"/>
      <c r="L94" s="106"/>
      <c r="M94" s="106"/>
      <c r="N94" s="106"/>
      <c r="O94" s="107"/>
      <c r="P94" s="102"/>
      <c r="R94" s="104"/>
      <c r="AS94" s="100"/>
      <c r="AT94" s="100"/>
      <c r="AU94" s="100"/>
      <c r="AV94" s="100"/>
      <c r="AW94" s="100"/>
      <c r="AX94" s="100"/>
      <c r="AY94" s="100"/>
    </row>
    <row r="95" spans="1:51" x14ac:dyDescent="0.25">
      <c r="A95" s="105"/>
      <c r="C95" s="130"/>
      <c r="D95" s="130"/>
      <c r="E95" s="130"/>
      <c r="F95" s="130"/>
      <c r="G95" s="78"/>
      <c r="H95" s="78"/>
      <c r="I95" s="106"/>
      <c r="J95" s="106"/>
      <c r="K95" s="106"/>
      <c r="L95" s="106"/>
      <c r="M95" s="106"/>
      <c r="N95" s="106"/>
      <c r="O95" s="107"/>
      <c r="P95" s="102"/>
      <c r="R95" s="102"/>
      <c r="AS95" s="100"/>
      <c r="AT95" s="100"/>
      <c r="AU95" s="100"/>
      <c r="AV95" s="100"/>
      <c r="AW95" s="100"/>
      <c r="AX95" s="100"/>
      <c r="AY95" s="100"/>
    </row>
    <row r="96" spans="1:51" x14ac:dyDescent="0.25">
      <c r="A96" s="105"/>
      <c r="C96" s="130"/>
      <c r="D96" s="130"/>
      <c r="E96" s="130"/>
      <c r="F96" s="130"/>
      <c r="G96" s="78"/>
      <c r="H96" s="78"/>
      <c r="I96" s="106"/>
      <c r="J96" s="106"/>
      <c r="K96" s="106"/>
      <c r="L96" s="106"/>
      <c r="M96" s="106"/>
      <c r="N96" s="106"/>
      <c r="O96" s="107"/>
      <c r="P96" s="102"/>
      <c r="R96" s="102"/>
      <c r="AS96" s="100"/>
      <c r="AT96" s="100"/>
      <c r="AU96" s="100"/>
      <c r="AV96" s="100"/>
      <c r="AW96" s="100"/>
      <c r="AX96" s="100"/>
      <c r="AY96" s="100"/>
    </row>
    <row r="97" spans="1:51" x14ac:dyDescent="0.25">
      <c r="A97" s="105"/>
      <c r="C97" s="130"/>
      <c r="D97" s="130"/>
      <c r="E97" s="130"/>
      <c r="F97" s="130"/>
      <c r="G97" s="130"/>
      <c r="H97" s="130"/>
      <c r="I97" s="106"/>
      <c r="J97" s="106"/>
      <c r="K97" s="106"/>
      <c r="L97" s="106"/>
      <c r="M97" s="106"/>
      <c r="N97" s="106"/>
      <c r="O97" s="107"/>
      <c r="P97" s="102"/>
      <c r="R97" s="102"/>
      <c r="AS97" s="100"/>
      <c r="AT97" s="100"/>
      <c r="AU97" s="100"/>
      <c r="AV97" s="100"/>
      <c r="AW97" s="100"/>
      <c r="AX97" s="100"/>
      <c r="AY97" s="100"/>
    </row>
    <row r="98" spans="1:51" x14ac:dyDescent="0.25">
      <c r="A98" s="105"/>
      <c r="C98" s="130"/>
      <c r="D98" s="130"/>
      <c r="E98" s="130"/>
      <c r="F98" s="130"/>
      <c r="G98" s="130"/>
      <c r="H98" s="130"/>
      <c r="I98" s="106"/>
      <c r="J98" s="106"/>
      <c r="K98" s="106"/>
      <c r="L98" s="106"/>
      <c r="M98" s="106"/>
      <c r="N98" s="106"/>
      <c r="O98" s="107"/>
      <c r="P98" s="102"/>
      <c r="R98" s="102"/>
      <c r="AS98" s="100"/>
      <c r="AT98" s="100"/>
      <c r="AU98" s="100"/>
      <c r="AV98" s="100"/>
      <c r="AW98" s="100"/>
      <c r="AX98" s="100"/>
      <c r="AY98" s="100"/>
    </row>
    <row r="99" spans="1:51" x14ac:dyDescent="0.25">
      <c r="A99" s="105"/>
      <c r="C99" s="130"/>
      <c r="D99" s="130"/>
      <c r="E99" s="130"/>
      <c r="F99" s="130"/>
      <c r="G99" s="130"/>
      <c r="H99" s="130"/>
      <c r="I99" s="106"/>
      <c r="J99" s="106"/>
      <c r="K99" s="106"/>
      <c r="L99" s="106"/>
      <c r="M99" s="106"/>
      <c r="N99" s="106"/>
      <c r="O99" s="107"/>
      <c r="P99" s="102"/>
      <c r="R99" s="102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C100" s="130"/>
      <c r="D100" s="130"/>
      <c r="E100" s="130"/>
      <c r="F100" s="130"/>
      <c r="G100" s="130"/>
      <c r="H100" s="130"/>
      <c r="I100" s="106"/>
      <c r="J100" s="106"/>
      <c r="K100" s="106"/>
      <c r="L100" s="106"/>
      <c r="M100" s="106"/>
      <c r="N100" s="106"/>
      <c r="O100" s="107"/>
      <c r="P100" s="102"/>
      <c r="R100" s="78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I101" s="106"/>
      <c r="J101" s="106"/>
      <c r="K101" s="106"/>
      <c r="L101" s="106"/>
      <c r="M101" s="106"/>
      <c r="N101" s="106"/>
      <c r="O101" s="107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O102" s="107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O103" s="107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O104" s="107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O105" s="107"/>
      <c r="R105" s="102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O106" s="107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Q112" s="102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1"/>
      <c r="P113" s="102"/>
      <c r="Q113" s="102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1"/>
      <c r="P114" s="102"/>
      <c r="Q114" s="102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1"/>
      <c r="P115" s="102"/>
      <c r="Q115" s="102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1"/>
      <c r="P116" s="102"/>
      <c r="Q116" s="102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1"/>
      <c r="P117" s="102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R122" s="102"/>
      <c r="S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R123" s="102"/>
      <c r="S123" s="102"/>
      <c r="T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R124" s="102"/>
      <c r="S124" s="102"/>
      <c r="T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T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02"/>
      <c r="Q126" s="102"/>
      <c r="R126" s="102"/>
      <c r="S126" s="102"/>
      <c r="AS126" s="100"/>
      <c r="AT126" s="100"/>
      <c r="AU126" s="100"/>
      <c r="AV126" s="100"/>
      <c r="AW126" s="100"/>
      <c r="AX126" s="100"/>
    </row>
    <row r="127" spans="15:51" x14ac:dyDescent="0.25">
      <c r="O127" s="11"/>
      <c r="P127" s="102"/>
      <c r="Q127" s="102"/>
      <c r="R127" s="102"/>
      <c r="S127" s="102"/>
      <c r="T127" s="102"/>
      <c r="AS127" s="100"/>
      <c r="AT127" s="100"/>
      <c r="AU127" s="100"/>
      <c r="AV127" s="100"/>
      <c r="AW127" s="100"/>
      <c r="AX127" s="100"/>
    </row>
    <row r="128" spans="15:51" x14ac:dyDescent="0.25">
      <c r="O128" s="11"/>
      <c r="P128" s="102"/>
      <c r="Q128" s="102"/>
      <c r="R128" s="102"/>
      <c r="S128" s="102"/>
      <c r="T128" s="102"/>
      <c r="U128" s="102"/>
      <c r="AS128" s="100"/>
      <c r="AT128" s="100"/>
      <c r="AU128" s="100"/>
      <c r="AV128" s="100"/>
      <c r="AW128" s="100"/>
      <c r="AX128" s="100"/>
    </row>
    <row r="129" spans="15:51" x14ac:dyDescent="0.25">
      <c r="O129" s="11"/>
      <c r="P129" s="102"/>
      <c r="T129" s="102"/>
      <c r="U129" s="102"/>
      <c r="AS129" s="100"/>
      <c r="AT129" s="100"/>
      <c r="AU129" s="100"/>
      <c r="AV129" s="100"/>
      <c r="AW129" s="100"/>
      <c r="AX129" s="100"/>
    </row>
    <row r="137" spans="15:51" x14ac:dyDescent="0.25">
      <c r="AY137" s="100"/>
    </row>
    <row r="141" spans="15:51" x14ac:dyDescent="0.25">
      <c r="AS141" s="100"/>
      <c r="AT141" s="100"/>
      <c r="AU141" s="100"/>
      <c r="AV141" s="100"/>
      <c r="AW141" s="100"/>
      <c r="AX141" s="100"/>
    </row>
  </sheetData>
  <protectedRanges>
    <protectedRange sqref="N85:R85 B90 S87:T93 B82:B87 S83:T84 N88:R93 T75:T82 M47:M50 T60:T66 T51:T58" name="Range2_12_5_1_1"/>
    <protectedRange sqref="N10 L10 L6 D6 D8 AD8 AF8 O8:U8 AJ8:AR8 AF10 L24:N31 N12:N23 N32:N34 N11:P11 E11:E34 G11:G34 AC17:AF34 R11:V34 O12:P34 X11:AF16" name="Range1_16_3_1_1"/>
    <protectedRange sqref="I90 J88:M93 J85:M85 I93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4:H94 F93 E92" name="Range2_2_2_9_2_1_1"/>
    <protectedRange sqref="D90 D93:D94" name="Range2_1_1_1_1_1_9_2_1_1"/>
    <protectedRange sqref="AG11:AG34" name="Range1_18_1_1_1"/>
    <protectedRange sqref="C91 C93" name="Range2_4_1_1_1"/>
    <protectedRange sqref="AS16:AS34" name="Range1_1_1_1"/>
    <protectedRange sqref="P3:U5" name="Range1_16_1_1_1_1"/>
    <protectedRange sqref="C94 C92 C89" name="Range2_1_3_1_1"/>
    <protectedRange sqref="H11:H34" name="Range1_1_1_1_1_1_1"/>
    <protectedRange sqref="B88:B89 J86:R87 D91:D92 I91:I92 Z84:Z85 S85:Y86 AA85:AU86 E93:E94 G95:H96 F94" name="Range2_2_1_10_1_1_1_2"/>
    <protectedRange sqref="C90" name="Range2_2_1_10_2_1_1_1"/>
    <protectedRange sqref="N83:R84 G91:H91 D87 F90 E89" name="Range2_12_1_6_1_1"/>
    <protectedRange sqref="D82:D83 I87:I89 I83:M84 G92:H93 G85:H87 E90:E91 F91:F92 F84:F86 E83:E85" name="Range2_2_12_1_7_1_1"/>
    <protectedRange sqref="D88:D89" name="Range2_1_1_1_1_11_1_2_1_1"/>
    <protectedRange sqref="E86 G88:H88 F87" name="Range2_2_2_9_1_1_1_1"/>
    <protectedRange sqref="D84" name="Range2_1_1_1_1_1_9_1_1_1_1"/>
    <protectedRange sqref="C88 C83" name="Range2_1_1_2_1_1"/>
    <protectedRange sqref="C87" name="Range2_1_2_2_1_1"/>
    <protectedRange sqref="C86" name="Range2_3_2_1_1"/>
    <protectedRange sqref="F82:F83 E82 G84:H84" name="Range2_2_12_1_1_1_1_1"/>
    <protectedRange sqref="C82" name="Range2_1_4_2_1_1_1"/>
    <protectedRange sqref="C84:C85" name="Range2_5_1_1_1"/>
    <protectedRange sqref="E87:E88 F88:F89 G89:H90 I85:I86" name="Range2_2_1_1_1_1"/>
    <protectedRange sqref="D85:D86" name="Range2_1_1_1_1_1_1_1_1"/>
    <protectedRange sqref="AS11:AS15" name="Range1_4_1_1_1_1"/>
    <protectedRange sqref="J11:J15 J26:J34" name="Range1_1_2_1_10_1_1_1_1"/>
    <protectedRange sqref="R100" name="Range2_2_1_10_1_1_1_1_1"/>
    <protectedRange sqref="S38:S42" name="Range2_12_3_1_1_1_1"/>
    <protectedRange sqref="D38:H38 F39:G39 N38:R42" name="Range2_12_1_3_1_1_1_1"/>
    <protectedRange sqref="I38:M38 E39 H39:M39 E40:M42" name="Range2_2_12_1_6_1_1_1_1"/>
    <protectedRange sqref="D39:D42" name="Range2_1_1_1_1_11_1_1_1_1_1_1"/>
    <protectedRange sqref="C39:C42" name="Range2_1_2_1_1_1_1_1"/>
    <protectedRange sqref="C38" name="Range2_3_1_1_1_1_1"/>
    <protectedRange sqref="T72:T74" name="Range2_12_5_1_1_3"/>
    <protectedRange sqref="T68:T71" name="Range2_12_5_1_1_2_2"/>
    <protectedRange sqref="T67" name="Range2_12_5_1_1_2_1_1"/>
    <protectedRange sqref="S67" name="Range2_12_4_1_1_1_4_2_2_1_1"/>
    <protectedRange sqref="B79:B81" name="Range2_12_5_1_1_2"/>
    <protectedRange sqref="B78" name="Range2_12_5_1_1_2_1_4_1_1_1_2_1_1_1_1_1_1_1"/>
    <protectedRange sqref="F81 G83:H83" name="Range2_2_12_1_1_1_1_1_1"/>
    <protectedRange sqref="D81:E81" name="Range2_2_12_1_7_1_1_2_1"/>
    <protectedRange sqref="C81" name="Range2_1_1_2_1_1_1"/>
    <protectedRange sqref="B76:B77" name="Range2_12_5_1_1_2_1"/>
    <protectedRange sqref="B75" name="Range2_12_5_1_1_2_1_2_1"/>
    <protectedRange sqref="B74" name="Range2_12_5_1_1_2_1_2_2"/>
    <protectedRange sqref="S79:S82" name="Range2_12_5_1_1_5"/>
    <protectedRange sqref="N79:R82" name="Range2_12_1_6_1_1_1"/>
    <protectedRange sqref="J79:M82" name="Range2_2_12_1_7_1_1_2"/>
    <protectedRange sqref="S76:S78" name="Range2_12_2_1_1_1_2_1_1_1"/>
    <protectedRange sqref="Q77:R78" name="Range2_12_1_4_1_1_1_1_1_1_1_1_1_1_1_1_1_1_1"/>
    <protectedRange sqref="N77:P78" name="Range2_12_1_2_1_1_1_1_1_1_1_1_1_1_1_1_1_1_1_1"/>
    <protectedRange sqref="J77:M78" name="Range2_2_12_1_4_1_1_1_1_1_1_1_1_1_1_1_1_1_1_1_1"/>
    <protectedRange sqref="Q76:R76" name="Range2_12_1_6_1_1_1_2_3_1_1_3_1_1_1_1_1_1_1"/>
    <protectedRange sqref="N76:P76" name="Range2_12_1_2_3_1_1_1_2_3_1_1_3_1_1_1_1_1_1_1"/>
    <protectedRange sqref="J76:M76" name="Range2_2_12_1_4_3_1_1_1_3_3_1_1_3_1_1_1_1_1_1_1"/>
    <protectedRange sqref="S74:S75" name="Range2_12_4_1_1_1_4_2_2_2_1"/>
    <protectedRange sqref="Q74:R75" name="Range2_12_1_6_1_1_1_2_3_2_1_1_3_2"/>
    <protectedRange sqref="N74:P75" name="Range2_12_1_2_3_1_1_1_2_3_2_1_1_3_2"/>
    <protectedRange sqref="K74:M75" name="Range2_2_12_1_4_3_1_1_1_3_3_2_1_1_3_2"/>
    <protectedRange sqref="J74:J75" name="Range2_2_12_1_4_3_1_1_1_3_2_1_2_2_2"/>
    <protectedRange sqref="I74" name="Range2_2_12_1_4_3_1_1_1_3_3_1_1_3_1_1_1_1_1_1_2_2"/>
    <protectedRange sqref="I76:I82" name="Range2_2_12_1_7_1_1_2_2_1_1"/>
    <protectedRange sqref="I75" name="Range2_2_12_1_4_3_1_1_1_3_3_1_1_3_1_1_1_1_1_1_2_1_1"/>
    <protectedRange sqref="G82:H82" name="Range2_2_12_1_3_1_2_1_1_1_2_1_1_1_1_1_1_2_1_1_1_1_1_1_1_1_1"/>
    <protectedRange sqref="F80 G79:H81" name="Range2_2_12_1_3_3_1_1_1_2_1_1_1_1_1_1_1_1_1_1_1_1_1_1_1_1"/>
    <protectedRange sqref="G76:H76" name="Range2_2_12_1_3_1_2_1_1_1_2_1_1_1_1_1_1_2_1_1_1_1_1_2_1"/>
    <protectedRange sqref="F76:F79" name="Range2_2_12_1_3_1_2_1_1_1_3_1_1_1_1_1_3_1_1_1_1_1_1_1_1_1"/>
    <protectedRange sqref="G77:H78" name="Range2_2_12_1_3_1_2_1_1_1_1_2_1_1_1_1_1_1_1_1_1_1_1"/>
    <protectedRange sqref="D76:E77" name="Range2_2_12_1_3_1_2_1_1_1_3_1_1_1_1_1_1_1_2_1_1_1_1_1_1_1"/>
    <protectedRange sqref="B72" name="Range2_12_5_1_1_2_1_4_1_1_1_2_1_1_1_1_1_1_1_1_1_2_1_1_1_1_1"/>
    <protectedRange sqref="B73" name="Range2_12_5_1_1_2_1_2_2_1_1_1_1_1"/>
    <protectedRange sqref="D80:E80" name="Range2_2_12_1_7_1_1_2_1_1"/>
    <protectedRange sqref="C80" name="Range2_1_1_2_1_1_1_1"/>
    <protectedRange sqref="D79" name="Range2_2_12_1_7_1_1_2_1_1_1_1_1_1"/>
    <protectedRange sqref="E79" name="Range2_2_12_1_1_1_1_1_1_1_1_1_1_1_1"/>
    <protectedRange sqref="C79" name="Range2_1_4_2_1_1_1_1_1_1_1_1_1"/>
    <protectedRange sqref="D78:E78" name="Range2_2_12_1_3_1_2_1_1_1_3_1_1_1_1_1_1_1_2_1_1_1_1_1_1_1_1"/>
    <protectedRange sqref="B71" name="Range2_12_5_1_1_2_1_2_2_1_1_1_1"/>
    <protectedRange sqref="S68:S73" name="Range2_12_5_1_1_5_1"/>
    <protectedRange sqref="N70:R73" name="Range2_12_1_6_1_1_1_1"/>
    <protectedRange sqref="J72:M73 L70:M71" name="Range2_2_12_1_7_1_1_2_2"/>
    <protectedRange sqref="I72:I73" name="Range2_2_12_1_7_1_1_2_2_1_1_1"/>
    <protectedRange sqref="B70" name="Range2_12_5_1_1_2_1_2_2_1_1_1_1_2_1_1_1"/>
    <protectedRange sqref="B69" name="Range2_12_5_1_1_2_1_2_2_1_1_1_1_2_1_1_1_2"/>
    <protectedRange sqref="B68" name="Range2_12_5_1_1_2_1_2_2_1_1_1_1_2_1_1_1_2_1_1"/>
    <protectedRange sqref="B41" name="Range2_12_5_1_1_1_1_1_2"/>
    <protectedRange sqref="G53:H56" name="Range2_2_12_1_3_1_1_1_1_1_4_1_1_2"/>
    <protectedRange sqref="E53:F56" name="Range2_2_12_1_7_1_1_3_1_1_2"/>
    <protectedRange sqref="S53:S58 S60:S66" name="Range2_12_5_1_1_2_3_1_1"/>
    <protectedRange sqref="Q53:R58" name="Range2_12_1_6_1_1_1_1_2_1_2"/>
    <protectedRange sqref="N53:P58" name="Range2_12_1_2_3_1_1_1_1_2_1_2"/>
    <protectedRange sqref="L57:M58 I53:M56" name="Range2_2_12_1_4_3_1_1_1_1_2_1_2"/>
    <protectedRange sqref="D53:D56" name="Range2_2_12_1_3_1_2_1_1_1_2_1_2_1_2"/>
    <protectedRange sqref="Q60:R62" name="Range2_12_1_6_1_1_1_1_2_1_1_1"/>
    <protectedRange sqref="N60:P62" name="Range2_12_1_2_3_1_1_1_1_2_1_1_1"/>
    <protectedRange sqref="L60:M62" name="Range2_2_12_1_4_3_1_1_1_1_2_1_1_1"/>
    <protectedRange sqref="B67" name="Range2_12_5_1_1_2_1_2_2_1_1_1_1_2_1_1_1_2_1_1_1_2"/>
    <protectedRange sqref="N63:R69" name="Range2_12_1_6_1_1_1_1_1"/>
    <protectedRange sqref="J65:M66 L67:M69 L63:M64" name="Range2_2_12_1_7_1_1_2_2_1"/>
    <protectedRange sqref="G65:H66" name="Range2_2_12_1_3_1_2_1_1_1_2_1_1_1_1_1_1_2_1_1_1_1"/>
    <protectedRange sqref="I65:I66" name="Range2_2_12_1_4_3_1_1_1_2_1_2_1_1_3_1_1_1_1_1_1_1_1"/>
    <protectedRange sqref="D65:E66" name="Range2_2_12_1_3_1_2_1_1_1_2_1_1_1_1_3_1_1_1_1_1_1_1"/>
    <protectedRange sqref="F65:F66" name="Range2_2_12_1_3_1_2_1_1_1_3_1_1_1_1_1_3_1_1_1_1_1_1_1"/>
    <protectedRange sqref="G75:H75" name="Range2_2_12_1_3_1_2_1_1_1_1_2_1_1_1_1_1_1_2_1_1_2"/>
    <protectedRange sqref="F75" name="Range2_2_12_1_3_1_2_1_1_1_1_2_1_1_1_1_1_1_1_1_1_1_1_2"/>
    <protectedRange sqref="D75:E75" name="Range2_2_12_1_3_1_2_1_1_1_2_1_1_1_1_3_1_1_1_1_1_1_1_1_1_1_2"/>
    <protectedRange sqref="G74:H74" name="Range2_2_12_1_3_1_2_1_1_1_1_2_1_1_1_1_1_1_2_1_1_1_1"/>
    <protectedRange sqref="F74" name="Range2_2_12_1_3_1_2_1_1_1_1_2_1_1_1_1_1_1_1_1_1_1_1_1_1"/>
    <protectedRange sqref="D74:E74" name="Range2_2_12_1_3_1_2_1_1_1_2_1_1_1_1_3_1_1_1_1_1_1_1_1_1_1_1_1"/>
    <protectedRange sqref="D73" name="Range2_2_12_1_7_1_1_1_1"/>
    <protectedRange sqref="E73:F73" name="Range2_2_12_1_1_1_1_1_2_1"/>
    <protectedRange sqref="C73" name="Range2_1_4_2_1_1_1_1_1"/>
    <protectedRange sqref="G73:H73" name="Range2_2_12_1_3_1_2_1_1_1_2_1_1_1_1_1_1_2_1_1_1_1_1_1_1_1_1_1_1"/>
    <protectedRange sqref="F72:H72" name="Range2_2_12_1_3_3_1_1_1_2_1_1_1_1_1_1_1_1_1_1_1_1_1_1_1_1_1_2"/>
    <protectedRange sqref="D72:E72" name="Range2_2_12_1_7_1_1_2_1_1_1_2"/>
    <protectedRange sqref="C72" name="Range2_1_1_2_1_1_1_1_1_2"/>
    <protectedRange sqref="B65" name="Range2_12_5_1_1_2_1_4_1_1_1_2_1_1_1_1_1_1_1_1_1_2_1_1_1_1_2_1_1_1_2_1_1_1_2_2_2_1"/>
    <protectedRange sqref="B66" name="Range2_12_5_1_1_2_1_2_2_1_1_1_1_2_1_1_1_2_1_1_1_2_2_2_1"/>
    <protectedRange sqref="J71:K71" name="Range2_2_12_1_4_3_1_1_1_3_3_1_1_3_1_1_1_1_1_1_1_1"/>
    <protectedRange sqref="K69:K70" name="Range2_2_12_1_4_3_1_1_1_3_3_2_1_1_3_2_1"/>
    <protectedRange sqref="J69:J70" name="Range2_2_12_1_4_3_1_1_1_3_2_1_2_2_2_1"/>
    <protectedRange sqref="I69" name="Range2_2_12_1_4_3_1_1_1_3_3_1_1_3_1_1_1_1_1_1_2_2_2"/>
    <protectedRange sqref="I71" name="Range2_2_12_1_7_1_1_2_2_1_1_2"/>
    <protectedRange sqref="I70" name="Range2_2_12_1_4_3_1_1_1_3_3_1_1_3_1_1_1_1_1_1_2_1_1_1"/>
    <protectedRange sqref="G71:H71" name="Range2_2_12_1_3_1_2_1_1_1_2_1_1_1_1_1_1_2_1_1_1_1_1_2_1_1"/>
    <protectedRange sqref="F71" name="Range2_2_12_1_3_1_2_1_1_1_3_1_1_1_1_1_3_1_1_1_1_1_1_1_1_1_2"/>
    <protectedRange sqref="D71:E71" name="Range2_2_12_1_3_1_2_1_1_1_3_1_1_1_1_1_1_1_2_1_1_1_1_1_1_1_2"/>
    <protectedRange sqref="J67:K68" name="Range2_2_12_1_7_1_1_2_2_2"/>
    <protectedRange sqref="I67:I68" name="Range2_2_12_1_7_1_1_2_2_1_1_1_2"/>
    <protectedRange sqref="G70:H70" name="Range2_2_12_1_3_1_2_1_1_1_1_2_1_1_1_1_1_1_2_1_1_2_1"/>
    <protectedRange sqref="F70" name="Range2_2_12_1_3_1_2_1_1_1_1_2_1_1_1_1_1_1_1_1_1_1_1_2_1"/>
    <protectedRange sqref="D70:E70" name="Range2_2_12_1_3_1_2_1_1_1_2_1_1_1_1_3_1_1_1_1_1_1_1_1_1_1_2_1"/>
    <protectedRange sqref="G69:H69" name="Range2_2_12_1_3_1_2_1_1_1_1_2_1_1_1_1_1_1_2_1_1_1_1_1"/>
    <protectedRange sqref="F69" name="Range2_2_12_1_3_1_2_1_1_1_1_2_1_1_1_1_1_1_1_1_1_1_1_1_1_1"/>
    <protectedRange sqref="D69:E69" name="Range2_2_12_1_3_1_2_1_1_1_2_1_1_1_1_3_1_1_1_1_1_1_1_1_1_1_1_1_1"/>
    <protectedRange sqref="D68" name="Range2_2_12_1_7_1_1_1_1_1"/>
    <protectedRange sqref="E68:F68" name="Range2_2_12_1_1_1_1_1_2_1_1"/>
    <protectedRange sqref="C68" name="Range2_1_4_2_1_1_1_1_1_1"/>
    <protectedRange sqref="G68:H68" name="Range2_2_12_1_3_1_2_1_1_1_2_1_1_1_1_1_1_2_1_1_1_1_1_1_1_1_1_1_1_1"/>
    <protectedRange sqref="F67:H67" name="Range2_2_12_1_3_3_1_1_1_2_1_1_1_1_1_1_1_1_1_1_1_1_1_1_1_1_1_2_1"/>
    <protectedRange sqref="D67:E67" name="Range2_2_12_1_7_1_1_2_1_1_1_2_1"/>
    <protectedRange sqref="C67" name="Range2_1_1_2_1_1_1_1_1_2_1"/>
    <protectedRange sqref="B61" name="Range2_12_5_1_1_2_1_4_1_1_1_2_1_1_1_1_1_1_1_1_1_2_1_1_1_1_2_1_1_1_2_1_1_1_2_2_2_1_1"/>
    <protectedRange sqref="B62" name="Range2_12_5_1_1_2_1_2_2_1_1_1_1_2_1_1_1_2_1_1_1_2_2_2_1_1"/>
    <protectedRange sqref="B58" name="Range2_12_5_1_1_2_1_4_1_1_1_2_1_1_1_1_1_1_1_1_1_2_1_1_1_1_2_1_1_1_2_1_1_1_2_2_2_1_1_1"/>
    <protectedRange sqref="B59" name="Range2_12_5_1_1_2_1_2_2_1_1_1_1_2_1_1_1_2_1_1_1_2_2_2_1_1_1"/>
    <protectedRange sqref="S43" name="Range2_12_3_1_1_1_1_2"/>
    <protectedRange sqref="N43:R43" name="Range2_12_1_3_1_1_1_1_2"/>
    <protectedRange sqref="E43:G43 I43:M43" name="Range2_2_12_1_6_1_1_1_1_2"/>
    <protectedRange sqref="D43" name="Range2_1_1_1_1_11_1_1_1_1_1_1_2"/>
    <protectedRange sqref="G44:H44" name="Range2_2_12_1_3_1_1_1_1_1_4_1_1"/>
    <protectedRange sqref="E44:F44" name="Range2_2_12_1_7_1_1_3_1_1"/>
    <protectedRange sqref="L46:L50 S44:S45 S51" name="Range2_12_5_1_1_2_3_1"/>
    <protectedRange sqref="Q44:R44" name="Range2_12_1_6_1_1_1_1_2_1"/>
    <protectedRange sqref="N44:P44" name="Range2_12_1_2_3_1_1_1_1_2_1"/>
    <protectedRange sqref="I44:M44" name="Range2_2_12_1_4_3_1_1_1_1_2_1"/>
    <protectedRange sqref="D44" name="Range2_2_12_1_3_1_2_1_1_1_2_1_2_1"/>
    <protectedRange sqref="S52" name="Range2_12_4_1_1_1_4_2_2_1_1_1"/>
    <protectedRange sqref="G51:H51 G45:H45" name="Range2_2_12_1_3_1_1_1_1_1_4_1_1_1"/>
    <protectedRange sqref="E51:F51 E45:F45" name="Range2_2_12_1_7_1_1_3_1_1_1"/>
    <protectedRange sqref="J46:K50 Q45:R45 Q51:R51" name="Range2_12_1_6_1_1_1_1_2_1_1"/>
    <protectedRange sqref="G46:I50 N45:P45 N51:P51" name="Range2_12_1_2_3_1_1_1_1_2_1_1"/>
    <protectedRange sqref="C46:F50 I45:M45 I51:M51" name="Range2_2_12_1_4_3_1_1_1_1_2_1_1"/>
    <protectedRange sqref="D51 D45" name="Range2_2_12_1_3_1_2_1_1_1_2_1_2_1_1"/>
    <protectedRange sqref="E52:H52" name="Range2_2_12_1_3_1_2_1_1_1_1_2_1_1_1_1_1_1_1"/>
    <protectedRange sqref="D52" name="Range2_2_12_1_3_1_2_1_1_1_2_1_2_3_1_1_1_1_2"/>
    <protectedRange sqref="Q52:R52" name="Range2_12_1_6_1_1_1_2_3_2_1_1_1_1_1"/>
    <protectedRange sqref="N52:P52" name="Range2_12_1_2_3_1_1_1_2_3_2_1_1_1_1_1"/>
    <protectedRange sqref="K52:M52" name="Range2_2_12_1_4_3_1_1_1_3_3_2_1_1_1_1_1"/>
    <protectedRange sqref="J52" name="Range2_2_12_1_4_3_1_1_1_3_2_1_2_1_1_1"/>
    <protectedRange sqref="I52" name="Range2_2_12_1_4_2_1_1_1_4_1_2_1_1_1_2_1_1_1"/>
    <protectedRange sqref="C43" name="Range2_1_2_1_1_1_1_1_1_2"/>
    <protectedRange sqref="Q11:Q34" name="Range1_16_3_1_1_1"/>
    <protectedRange sqref="T59" name="Range2_12_5_1_1_1"/>
    <protectedRange sqref="S59" name="Range2_12_5_1_1_2_3_1_1_1"/>
    <protectedRange sqref="Q59:R59" name="Range2_12_1_6_1_1_1_1_2_1_1_1_1"/>
    <protectedRange sqref="N59:P59" name="Range2_12_1_2_3_1_1_1_1_2_1_1_1_1"/>
    <protectedRange sqref="L59:M59" name="Range2_2_12_1_4_3_1_1_1_1_2_1_1_1_1"/>
    <protectedRange sqref="J57:K58" name="Range2_2_12_1_7_1_1_2_2_3"/>
    <protectedRange sqref="G57:H58" name="Range2_2_12_1_3_1_2_1_1_1_2_1_1_1_1_1_1_2_1_1_1"/>
    <protectedRange sqref="I57:I58" name="Range2_2_12_1_4_3_1_1_1_2_1_2_1_1_3_1_1_1_1_1_1_1"/>
    <protectedRange sqref="D57:E58" name="Range2_2_12_1_3_1_2_1_1_1_2_1_1_1_1_3_1_1_1_1_1_1"/>
    <protectedRange sqref="F57:F58" name="Range2_2_12_1_3_1_2_1_1_1_3_1_1_1_1_1_3_1_1_1_1_1_1"/>
    <protectedRange sqref="AG10" name="Range1_18_1_1_1_1"/>
    <protectedRange sqref="F11:F34" name="Range1_16_3_1_1_2"/>
    <protectedRange sqref="W11:W34" name="Range1_16_3_1_1_4"/>
    <protectedRange sqref="X17:AB34" name="Range1_16_3_1_1_6"/>
    <protectedRange sqref="B42" name="Range2_12_5_1_1_1_1_1_2_1"/>
    <protectedRange sqref="G59:H63" name="Range2_2_12_1_3_1_1_1_1_1_4_1_1_1_1_2"/>
    <protectedRange sqref="E59:F63" name="Range2_2_12_1_7_1_1_3_1_1_1_1_2"/>
    <protectedRange sqref="I59:K63" name="Range2_2_12_1_4_3_1_1_1_1_2_1_1_1_2"/>
    <protectedRange sqref="D59:D63" name="Range2_2_12_1_3_1_2_1_1_1_2_1_2_1_1_1_2"/>
    <protectedRange sqref="J64:K64" name="Range2_2_12_1_7_1_1_2_2_1_2"/>
    <protectedRange sqref="I64" name="Range2_2_12_1_7_1_1_2_2_1_1_1_1_1"/>
    <protectedRange sqref="G64:H64" name="Range2_2_12_1_3_3_1_1_1_2_1_1_1_1_1_1_1_1_1_1_1_1_1_1_1_1_1_1_1"/>
    <protectedRange sqref="F64" name="Range2_2_12_1_3_1_2_1_1_1_3_1_1_1_1_1_3_1_1_1_1_1_1_1_1_1_1_1"/>
    <protectedRange sqref="D64" name="Range2_2_12_1_7_1_1_2_1_1_1_1_1_1_1_1"/>
    <protectedRange sqref="E64" name="Range2_2_12_1_1_1_1_1_1_1_1_1_1_1_1_1_1"/>
    <protectedRange sqref="C64" name="Range2_1_4_2_1_1_1_1_1_1_1_1_1_1_1"/>
    <protectedRange sqref="AR11:AR34" name="Range1_16_3_1_1_5"/>
    <protectedRange sqref="H43" name="Range2_12_5_1_1_1_2_1_1_1_1_1_1_1_1_1_1_1_1"/>
    <protectedRange sqref="B56" name="Range2_12_5_1_1_1_2_2_1_1_1_1_1_1_1_1_1_1_1_2_1_1_1_1_1_1_1_1_1_3_1_3_1_1"/>
    <protectedRange sqref="B57" name="Range2_12_5_1_1_2_1_4_1_1_1_2_1_1_1_1_1_1_1_1_1_2_1_1_1_1_2_1_1_1_2_1_1_1_2_2_2_1_1_4_1"/>
    <protectedRange sqref="B55" name="Range2_12_5_1_1_2_1_4_1_1_1_2_1_1_1_1_1_1_1_1_1_2_1_1_1_1_2_1_1_1_2_1_1_1_2_2_2_1_1_1_1_1_1_1_1_1_1_2_1"/>
    <protectedRange sqref="Q10" name="Range1_16_3_1_1_1_1"/>
    <protectedRange sqref="B43" name="Range2_12_5_1_1_1_2_1_1_1_1_1_1_1_1_1_1_1_2_1_1"/>
    <protectedRange sqref="B44" name="Range2_12_5_1_1_1_2_2_1_1_1_1_1_1_1_1_1_1_1_1"/>
    <protectedRange sqref="B45" name="Range2_12_5_1_1_1_2_2_1_1_1_1_1_1_1_1_1_1_1_2_1_1_1_1_1_1_1_1_1_1_1_1_1_1_1"/>
    <protectedRange sqref="B47" name="Range2_12_5_1_1_1_2_1_1_1_1_1_1_1_1_1_1_1_2_1_2"/>
    <protectedRange sqref="B46" name="Range2_12_5_1_1_1_2_2_1_1_1_1_1_1_1_1_1_1_1_2_1_1_1_2_1_1_1_2_1_1_1_3_1_1_1_1_1_1"/>
    <protectedRange sqref="B48 B49" name="Range2_12_5_1_1_1_1_1_2_1_1"/>
    <protectedRange sqref="B50" name="Range2_12_5_1_1_1_2_2_1_1_1_1_1_1_1_1_1_1_1_2"/>
    <protectedRange sqref="B51" name="Range2_12_5_1_1_1_1_1_2_1_2"/>
    <protectedRange sqref="B52" name="Range2_12_5_1_1_1_2_2_1_1_1_1_1_1_1_1_1_1_1_2_1_1_1_1_1_1_1_1_1_3_1_3_1"/>
    <protectedRange sqref="B54" name="Range2_12_5_1_1_1_2_2_1_1_1_1_1_1_1_1_1_1_1_2_1_1_1_1_1_1_1_1_1_3_1_3_1_1_2_1_1_2_1_2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7:AE34 X11:AE16">
    <cfRule type="containsText" dxfId="926" priority="17" operator="containsText" text="N/A">
      <formula>NOT(ISERROR(SEARCH("N/A",X11)))</formula>
    </cfRule>
    <cfRule type="cellIs" dxfId="925" priority="35" operator="equal">
      <formula>0</formula>
    </cfRule>
  </conditionalFormatting>
  <conditionalFormatting sqref="AC17:AE34 X11:AE16">
    <cfRule type="cellIs" dxfId="924" priority="34" operator="greaterThanOrEqual">
      <formula>1185</formula>
    </cfRule>
  </conditionalFormatting>
  <conditionalFormatting sqref="AC17:AE34 X11:AE16">
    <cfRule type="cellIs" dxfId="923" priority="33" operator="between">
      <formula>0.1</formula>
      <formula>1184</formula>
    </cfRule>
  </conditionalFormatting>
  <conditionalFormatting sqref="X8 AJ16:AJ34 AO16:AO34 AJ11:AO15">
    <cfRule type="cellIs" dxfId="922" priority="32" operator="equal">
      <formula>0</formula>
    </cfRule>
  </conditionalFormatting>
  <conditionalFormatting sqref="X8 AJ16:AJ34 AO16:AO34 AJ11:AO15">
    <cfRule type="cellIs" dxfId="921" priority="31" operator="greaterThan">
      <formula>1179</formula>
    </cfRule>
  </conditionalFormatting>
  <conditionalFormatting sqref="X8 AJ16:AJ34 AO16:AO34 AJ11:AO15">
    <cfRule type="cellIs" dxfId="920" priority="30" operator="greaterThan">
      <formula>99</formula>
    </cfRule>
  </conditionalFormatting>
  <conditionalFormatting sqref="X8 AJ16:AJ34 AO16:AO34 AJ11:AO15">
    <cfRule type="cellIs" dxfId="919" priority="29" operator="greaterThan">
      <formula>0.99</formula>
    </cfRule>
  </conditionalFormatting>
  <conditionalFormatting sqref="AB8">
    <cfRule type="cellIs" dxfId="918" priority="28" operator="equal">
      <formula>0</formula>
    </cfRule>
  </conditionalFormatting>
  <conditionalFormatting sqref="AB8">
    <cfRule type="cellIs" dxfId="917" priority="27" operator="greaterThan">
      <formula>1179</formula>
    </cfRule>
  </conditionalFormatting>
  <conditionalFormatting sqref="AB8">
    <cfRule type="cellIs" dxfId="916" priority="26" operator="greaterThan">
      <formula>99</formula>
    </cfRule>
  </conditionalFormatting>
  <conditionalFormatting sqref="AB8">
    <cfRule type="cellIs" dxfId="915" priority="25" operator="greaterThan">
      <formula>0.99</formula>
    </cfRule>
  </conditionalFormatting>
  <conditionalFormatting sqref="AQ11:AQ34">
    <cfRule type="cellIs" dxfId="914" priority="24" operator="equal">
      <formula>0</formula>
    </cfRule>
  </conditionalFormatting>
  <conditionalFormatting sqref="AQ11:AQ34">
    <cfRule type="cellIs" dxfId="913" priority="23" operator="greaterThan">
      <formula>1179</formula>
    </cfRule>
  </conditionalFormatting>
  <conditionalFormatting sqref="AQ11:AQ34">
    <cfRule type="cellIs" dxfId="912" priority="22" operator="greaterThan">
      <formula>99</formula>
    </cfRule>
  </conditionalFormatting>
  <conditionalFormatting sqref="AQ11:AQ34">
    <cfRule type="cellIs" dxfId="911" priority="21" operator="greaterThan">
      <formula>0.99</formula>
    </cfRule>
  </conditionalFormatting>
  <conditionalFormatting sqref="AI11:AI34">
    <cfRule type="cellIs" dxfId="910" priority="20" operator="greaterThan">
      <formula>$AI$8</formula>
    </cfRule>
  </conditionalFormatting>
  <conditionalFormatting sqref="AH11:AH34">
    <cfRule type="cellIs" dxfId="909" priority="18" operator="greaterThan">
      <formula>$AH$8</formula>
    </cfRule>
    <cfRule type="cellIs" dxfId="908" priority="19" operator="greaterThan">
      <formula>$AH$8</formula>
    </cfRule>
  </conditionalFormatting>
  <conditionalFormatting sqref="AP11:AP34">
    <cfRule type="cellIs" dxfId="907" priority="16" operator="equal">
      <formula>0</formula>
    </cfRule>
  </conditionalFormatting>
  <conditionalFormatting sqref="AP11:AP34">
    <cfRule type="cellIs" dxfId="906" priority="15" operator="greaterThan">
      <formula>1179</formula>
    </cfRule>
  </conditionalFormatting>
  <conditionalFormatting sqref="AP11:AP34">
    <cfRule type="cellIs" dxfId="905" priority="14" operator="greaterThan">
      <formula>99</formula>
    </cfRule>
  </conditionalFormatting>
  <conditionalFormatting sqref="AP11:AP34">
    <cfRule type="cellIs" dxfId="904" priority="13" operator="greaterThan">
      <formula>0.99</formula>
    </cfRule>
  </conditionalFormatting>
  <conditionalFormatting sqref="X17:AB34">
    <cfRule type="containsText" dxfId="903" priority="9" operator="containsText" text="N/A">
      <formula>NOT(ISERROR(SEARCH("N/A",X17)))</formula>
    </cfRule>
    <cfRule type="cellIs" dxfId="902" priority="12" operator="equal">
      <formula>0</formula>
    </cfRule>
  </conditionalFormatting>
  <conditionalFormatting sqref="X17:AB34">
    <cfRule type="cellIs" dxfId="901" priority="11" operator="greaterThanOrEqual">
      <formula>1185</formula>
    </cfRule>
  </conditionalFormatting>
  <conditionalFormatting sqref="X17:AB34">
    <cfRule type="cellIs" dxfId="900" priority="10" operator="between">
      <formula>0.1</formula>
      <formula>1184</formula>
    </cfRule>
  </conditionalFormatting>
  <conditionalFormatting sqref="AL16:AN34">
    <cfRule type="cellIs" dxfId="899" priority="8" operator="equal">
      <formula>0</formula>
    </cfRule>
  </conditionalFormatting>
  <conditionalFormatting sqref="AL16:AN34">
    <cfRule type="cellIs" dxfId="898" priority="7" operator="greaterThan">
      <formula>1179</formula>
    </cfRule>
  </conditionalFormatting>
  <conditionalFormatting sqref="AL16:AN34">
    <cfRule type="cellIs" dxfId="897" priority="6" operator="greaterThan">
      <formula>99</formula>
    </cfRule>
  </conditionalFormatting>
  <conditionalFormatting sqref="AL16:AN34">
    <cfRule type="cellIs" dxfId="896" priority="5" operator="greaterThan">
      <formula>0.99</formula>
    </cfRule>
  </conditionalFormatting>
  <conditionalFormatting sqref="AK16:AK34">
    <cfRule type="cellIs" dxfId="895" priority="4" operator="equal">
      <formula>0</formula>
    </cfRule>
  </conditionalFormatting>
  <conditionalFormatting sqref="AK16:AK34">
    <cfRule type="cellIs" dxfId="894" priority="3" operator="greaterThan">
      <formula>1179</formula>
    </cfRule>
  </conditionalFormatting>
  <conditionalFormatting sqref="AK16:AK34">
    <cfRule type="cellIs" dxfId="893" priority="2" operator="greaterThan">
      <formula>99</formula>
    </cfRule>
  </conditionalFormatting>
  <conditionalFormatting sqref="AK16:AK34">
    <cfRule type="cellIs" dxfId="892" priority="1" operator="greaterThan">
      <formula>0.99</formula>
    </cfRule>
  </conditionalFormatting>
  <dataValidations count="4">
    <dataValidation type="list" allowBlank="1" showInputMessage="1" showErrorMessage="1" sqref="P3:P5">
      <formula1>$AY$10:$AY$35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46"/>
  <sheetViews>
    <sheetView showGridLines="0" topLeftCell="A9" zoomScaleNormal="100" workbookViewId="0">
      <selection activeCell="B51" sqref="B51:B53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86" t="s">
        <v>126</v>
      </c>
      <c r="Q3" s="287"/>
      <c r="R3" s="287"/>
      <c r="S3" s="287"/>
      <c r="T3" s="287"/>
      <c r="U3" s="28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86" t="s">
        <v>149</v>
      </c>
      <c r="Q4" s="287"/>
      <c r="R4" s="287"/>
      <c r="S4" s="287"/>
      <c r="T4" s="287"/>
      <c r="U4" s="28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86" t="s">
        <v>158</v>
      </c>
      <c r="Q5" s="287"/>
      <c r="R5" s="287"/>
      <c r="S5" s="287"/>
      <c r="T5" s="287"/>
      <c r="U5" s="28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86" t="s">
        <v>6</v>
      </c>
      <c r="C6" s="288"/>
      <c r="D6" s="289" t="s">
        <v>7</v>
      </c>
      <c r="E6" s="290"/>
      <c r="F6" s="290"/>
      <c r="G6" s="290"/>
      <c r="H6" s="291"/>
      <c r="I6" s="102"/>
      <c r="J6" s="102"/>
      <c r="K6" s="203"/>
      <c r="L6" s="292">
        <v>41686</v>
      </c>
      <c r="M6" s="29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5" t="s">
        <v>8</v>
      </c>
      <c r="C7" s="276"/>
      <c r="D7" s="275" t="s">
        <v>9</v>
      </c>
      <c r="E7" s="277"/>
      <c r="F7" s="277"/>
      <c r="G7" s="276"/>
      <c r="H7" s="198" t="s">
        <v>10</v>
      </c>
      <c r="I7" s="199" t="s">
        <v>11</v>
      </c>
      <c r="J7" s="199" t="s">
        <v>12</v>
      </c>
      <c r="K7" s="199" t="s">
        <v>13</v>
      </c>
      <c r="L7" s="11"/>
      <c r="M7" s="11"/>
      <c r="N7" s="11"/>
      <c r="O7" s="198" t="s">
        <v>14</v>
      </c>
      <c r="P7" s="275" t="s">
        <v>15</v>
      </c>
      <c r="Q7" s="277"/>
      <c r="R7" s="277"/>
      <c r="S7" s="277"/>
      <c r="T7" s="276"/>
      <c r="U7" s="274" t="s">
        <v>16</v>
      </c>
      <c r="V7" s="274"/>
      <c r="W7" s="199" t="s">
        <v>17</v>
      </c>
      <c r="X7" s="275" t="s">
        <v>18</v>
      </c>
      <c r="Y7" s="276"/>
      <c r="Z7" s="275" t="s">
        <v>19</v>
      </c>
      <c r="AA7" s="276"/>
      <c r="AB7" s="275" t="s">
        <v>20</v>
      </c>
      <c r="AC7" s="276"/>
      <c r="AD7" s="275" t="s">
        <v>21</v>
      </c>
      <c r="AE7" s="276"/>
      <c r="AF7" s="199" t="s">
        <v>22</v>
      </c>
      <c r="AG7" s="199" t="s">
        <v>23</v>
      </c>
      <c r="AH7" s="199" t="s">
        <v>24</v>
      </c>
      <c r="AI7" s="199" t="s">
        <v>25</v>
      </c>
      <c r="AJ7" s="275" t="s">
        <v>26</v>
      </c>
      <c r="AK7" s="277"/>
      <c r="AL7" s="277"/>
      <c r="AM7" s="277"/>
      <c r="AN7" s="276"/>
      <c r="AO7" s="275" t="s">
        <v>27</v>
      </c>
      <c r="AP7" s="277"/>
      <c r="AQ7" s="276"/>
      <c r="AR7" s="199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78">
        <v>42175</v>
      </c>
      <c r="C8" s="279"/>
      <c r="D8" s="280" t="s">
        <v>29</v>
      </c>
      <c r="E8" s="281"/>
      <c r="F8" s="281"/>
      <c r="G8" s="282"/>
      <c r="H8" s="27"/>
      <c r="I8" s="280" t="s">
        <v>29</v>
      </c>
      <c r="J8" s="281"/>
      <c r="K8" s="28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3" t="s">
        <v>33</v>
      </c>
      <c r="V8" s="283"/>
      <c r="W8" s="29" t="s">
        <v>34</v>
      </c>
      <c r="X8" s="266">
        <v>0</v>
      </c>
      <c r="Y8" s="267"/>
      <c r="Z8" s="284" t="s">
        <v>35</v>
      </c>
      <c r="AA8" s="285"/>
      <c r="AB8" s="266">
        <v>1185</v>
      </c>
      <c r="AC8" s="267"/>
      <c r="AD8" s="268">
        <v>800</v>
      </c>
      <c r="AE8" s="269"/>
      <c r="AF8" s="27"/>
      <c r="AG8" s="29">
        <f>AG34-AG10</f>
        <v>27956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58" t="s">
        <v>39</v>
      </c>
      <c r="C9" s="258"/>
      <c r="D9" s="270" t="s">
        <v>40</v>
      </c>
      <c r="E9" s="271"/>
      <c r="F9" s="272" t="s">
        <v>41</v>
      </c>
      <c r="G9" s="271"/>
      <c r="H9" s="273" t="s">
        <v>42</v>
      </c>
      <c r="I9" s="258" t="s">
        <v>43</v>
      </c>
      <c r="J9" s="258"/>
      <c r="K9" s="258"/>
      <c r="L9" s="199" t="s">
        <v>44</v>
      </c>
      <c r="M9" s="274" t="s">
        <v>45</v>
      </c>
      <c r="N9" s="32" t="s">
        <v>46</v>
      </c>
      <c r="O9" s="264" t="s">
        <v>47</v>
      </c>
      <c r="P9" s="264" t="s">
        <v>48</v>
      </c>
      <c r="Q9" s="33" t="s">
        <v>49</v>
      </c>
      <c r="R9" s="252" t="s">
        <v>50</v>
      </c>
      <c r="S9" s="253"/>
      <c r="T9" s="254"/>
      <c r="U9" s="200" t="s">
        <v>51</v>
      </c>
      <c r="V9" s="200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202" t="s">
        <v>55</v>
      </c>
      <c r="AG9" s="202" t="s">
        <v>56</v>
      </c>
      <c r="AH9" s="247" t="s">
        <v>57</v>
      </c>
      <c r="AI9" s="262" t="s">
        <v>58</v>
      </c>
      <c r="AJ9" s="200" t="s">
        <v>59</v>
      </c>
      <c r="AK9" s="200" t="s">
        <v>60</v>
      </c>
      <c r="AL9" s="200" t="s">
        <v>61</v>
      </c>
      <c r="AM9" s="200" t="s">
        <v>62</v>
      </c>
      <c r="AN9" s="200" t="s">
        <v>63</v>
      </c>
      <c r="AO9" s="200" t="s">
        <v>64</v>
      </c>
      <c r="AP9" s="200" t="s">
        <v>65</v>
      </c>
      <c r="AQ9" s="264" t="s">
        <v>66</v>
      </c>
      <c r="AR9" s="200" t="s">
        <v>67</v>
      </c>
      <c r="AS9" s="24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200" t="s">
        <v>72</v>
      </c>
      <c r="C10" s="200" t="s">
        <v>73</v>
      </c>
      <c r="D10" s="200" t="s">
        <v>74</v>
      </c>
      <c r="E10" s="200" t="s">
        <v>75</v>
      </c>
      <c r="F10" s="200" t="s">
        <v>74</v>
      </c>
      <c r="G10" s="200" t="s">
        <v>75</v>
      </c>
      <c r="H10" s="273"/>
      <c r="I10" s="200" t="s">
        <v>75</v>
      </c>
      <c r="J10" s="200" t="s">
        <v>75</v>
      </c>
      <c r="K10" s="200" t="s">
        <v>75</v>
      </c>
      <c r="L10" s="27" t="s">
        <v>29</v>
      </c>
      <c r="M10" s="274"/>
      <c r="N10" s="27" t="s">
        <v>29</v>
      </c>
      <c r="O10" s="265"/>
      <c r="P10" s="265"/>
      <c r="Q10" s="143">
        <f>'JUNE 19'!Q34</f>
        <v>41177378</v>
      </c>
      <c r="R10" s="255"/>
      <c r="S10" s="256"/>
      <c r="T10" s="257"/>
      <c r="U10" s="200" t="s">
        <v>75</v>
      </c>
      <c r="V10" s="200" t="s">
        <v>75</v>
      </c>
      <c r="W10" s="25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 t="s">
        <v>90</v>
      </c>
      <c r="AG10" s="118">
        <f>'JUNE 19'!AG34</f>
        <v>38014200</v>
      </c>
      <c r="AH10" s="247"/>
      <c r="AI10" s="263"/>
      <c r="AJ10" s="200" t="s">
        <v>84</v>
      </c>
      <c r="AK10" s="200" t="s">
        <v>84</v>
      </c>
      <c r="AL10" s="200" t="s">
        <v>84</v>
      </c>
      <c r="AM10" s="200" t="s">
        <v>84</v>
      </c>
      <c r="AN10" s="200" t="s">
        <v>84</v>
      </c>
      <c r="AO10" s="200" t="s">
        <v>84</v>
      </c>
      <c r="AP10" s="144">
        <f>'JUNE 19'!AP34</f>
        <v>8571242</v>
      </c>
      <c r="AQ10" s="265"/>
      <c r="AR10" s="201" t="s">
        <v>85</v>
      </c>
      <c r="AS10" s="247"/>
      <c r="AV10" s="38" t="s">
        <v>86</v>
      </c>
      <c r="AW10" s="38" t="s">
        <v>87</v>
      </c>
      <c r="AY10" s="79" t="s">
        <v>126</v>
      </c>
    </row>
    <row r="11" spans="2:51" x14ac:dyDescent="0.25">
      <c r="B11" s="39">
        <v>2</v>
      </c>
      <c r="C11" s="39">
        <v>4.1666666666666664E-2</v>
      </c>
      <c r="D11" s="117">
        <v>11</v>
      </c>
      <c r="E11" s="40">
        <f>D11/1.42</f>
        <v>7.746478873239437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136</v>
      </c>
      <c r="P11" s="118">
        <v>98</v>
      </c>
      <c r="Q11" s="118">
        <v>41181203</v>
      </c>
      <c r="R11" s="45">
        <f>Q11-Q10</f>
        <v>3825</v>
      </c>
      <c r="S11" s="46">
        <f>R11*24/1000</f>
        <v>91.8</v>
      </c>
      <c r="T11" s="46">
        <f>R11/1000</f>
        <v>3.8250000000000002</v>
      </c>
      <c r="U11" s="119">
        <v>5.0999999999999996</v>
      </c>
      <c r="V11" s="119">
        <f>U11</f>
        <v>5.0999999999999996</v>
      </c>
      <c r="W11" s="120" t="s">
        <v>124</v>
      </c>
      <c r="X11" s="122">
        <v>0</v>
      </c>
      <c r="Y11" s="122">
        <v>0</v>
      </c>
      <c r="Z11" s="122">
        <v>1187</v>
      </c>
      <c r="AA11" s="122">
        <v>0</v>
      </c>
      <c r="AB11" s="122">
        <v>1188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38015092</v>
      </c>
      <c r="AH11" s="48">
        <f>IF(ISBLANK(AG11),"-",AG11-AG10)</f>
        <v>892</v>
      </c>
      <c r="AI11" s="49">
        <f>AH11/T11</f>
        <v>233.20261437908496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0.75</v>
      </c>
      <c r="AP11" s="122">
        <v>8572269</v>
      </c>
      <c r="AQ11" s="122">
        <f>AP11-AP10</f>
        <v>1027</v>
      </c>
      <c r="AR11" s="50"/>
      <c r="AS11" s="51" t="s">
        <v>113</v>
      </c>
      <c r="AV11" s="38" t="s">
        <v>88</v>
      </c>
      <c r="AW11" s="38" t="s">
        <v>91</v>
      </c>
      <c r="AY11" s="79" t="s">
        <v>149</v>
      </c>
    </row>
    <row r="12" spans="2:51" x14ac:dyDescent="0.25">
      <c r="B12" s="39">
        <v>2.0416666666666701</v>
      </c>
      <c r="C12" s="39">
        <v>8.3333333333333329E-2</v>
      </c>
      <c r="D12" s="117">
        <v>12</v>
      </c>
      <c r="E12" s="40">
        <f t="shared" ref="E12:E34" si="0">D12/1.42</f>
        <v>8.4507042253521139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132</v>
      </c>
      <c r="P12" s="118">
        <v>105</v>
      </c>
      <c r="Q12" s="118">
        <v>41184608</v>
      </c>
      <c r="R12" s="45">
        <f t="shared" ref="R12:R34" si="3">Q12-Q11</f>
        <v>3405</v>
      </c>
      <c r="S12" s="46">
        <f t="shared" ref="S12:S34" si="4">R12*24/1000</f>
        <v>81.72</v>
      </c>
      <c r="T12" s="46">
        <f t="shared" ref="T12:T34" si="5">R12/1000</f>
        <v>3.4049999999999998</v>
      </c>
      <c r="U12" s="119">
        <v>6.4</v>
      </c>
      <c r="V12" s="119">
        <f t="shared" ref="V12:V34" si="6">U12</f>
        <v>6.4</v>
      </c>
      <c r="W12" s="120" t="s">
        <v>124</v>
      </c>
      <c r="X12" s="122">
        <v>0</v>
      </c>
      <c r="Y12" s="122">
        <v>0</v>
      </c>
      <c r="Z12" s="122">
        <v>1086</v>
      </c>
      <c r="AA12" s="122">
        <v>0</v>
      </c>
      <c r="AB12" s="122">
        <v>1188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38015892</v>
      </c>
      <c r="AH12" s="48">
        <f>IF(ISBLANK(AG12),"-",AG12-AG11)</f>
        <v>800</v>
      </c>
      <c r="AI12" s="49">
        <f t="shared" ref="AI12:AI34" si="7">AH12/T12</f>
        <v>234.94860499265786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0.75</v>
      </c>
      <c r="AP12" s="122">
        <v>8573530</v>
      </c>
      <c r="AQ12" s="122">
        <f>AP12-AP11</f>
        <v>1261</v>
      </c>
      <c r="AR12" s="52">
        <v>0.98</v>
      </c>
      <c r="AS12" s="51" t="s">
        <v>113</v>
      </c>
      <c r="AV12" s="38" t="s">
        <v>92</v>
      </c>
      <c r="AW12" s="38" t="s">
        <v>93</v>
      </c>
      <c r="AY12" s="79" t="s">
        <v>127</v>
      </c>
    </row>
    <row r="13" spans="2:51" x14ac:dyDescent="0.25">
      <c r="B13" s="39">
        <v>2.0833333333333299</v>
      </c>
      <c r="C13" s="39">
        <v>0.125</v>
      </c>
      <c r="D13" s="117">
        <v>14</v>
      </c>
      <c r="E13" s="40">
        <f t="shared" si="0"/>
        <v>9.8591549295774659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133</v>
      </c>
      <c r="P13" s="118">
        <v>96</v>
      </c>
      <c r="Q13" s="118">
        <v>41188231</v>
      </c>
      <c r="R13" s="45">
        <f t="shared" si="3"/>
        <v>3623</v>
      </c>
      <c r="S13" s="46">
        <f t="shared" si="4"/>
        <v>86.951999999999998</v>
      </c>
      <c r="T13" s="46">
        <f t="shared" si="5"/>
        <v>3.6230000000000002</v>
      </c>
      <c r="U13" s="119">
        <v>7.6</v>
      </c>
      <c r="V13" s="119">
        <f t="shared" si="6"/>
        <v>7.6</v>
      </c>
      <c r="W13" s="120" t="s">
        <v>124</v>
      </c>
      <c r="X13" s="122">
        <v>0</v>
      </c>
      <c r="Y13" s="122">
        <v>0</v>
      </c>
      <c r="Z13" s="122">
        <v>1087</v>
      </c>
      <c r="AA13" s="122">
        <v>0</v>
      </c>
      <c r="AB13" s="122">
        <v>1188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38016692</v>
      </c>
      <c r="AH13" s="48">
        <f>IF(ISBLANK(AG13),"-",AG13-AG12)</f>
        <v>800</v>
      </c>
      <c r="AI13" s="49">
        <f t="shared" si="7"/>
        <v>220.81148219707424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0.75</v>
      </c>
      <c r="AP13" s="122">
        <v>8574648</v>
      </c>
      <c r="AQ13" s="122">
        <f>AP13-AP12</f>
        <v>1118</v>
      </c>
      <c r="AR13" s="50"/>
      <c r="AS13" s="51" t="s">
        <v>113</v>
      </c>
      <c r="AV13" s="38" t="s">
        <v>94</v>
      </c>
      <c r="AW13" s="38" t="s">
        <v>95</v>
      </c>
      <c r="AY13" s="79" t="s">
        <v>158</v>
      </c>
    </row>
    <row r="14" spans="2:51" x14ac:dyDescent="0.25">
      <c r="B14" s="39">
        <v>2.125</v>
      </c>
      <c r="C14" s="39">
        <v>0.16666666666666666</v>
      </c>
      <c r="D14" s="117">
        <v>10</v>
      </c>
      <c r="E14" s="40">
        <f t="shared" si="0"/>
        <v>7.042253521126761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121</v>
      </c>
      <c r="P14" s="118">
        <v>100</v>
      </c>
      <c r="Q14" s="118">
        <v>41191867</v>
      </c>
      <c r="R14" s="45">
        <f t="shared" si="3"/>
        <v>3636</v>
      </c>
      <c r="S14" s="46">
        <f t="shared" si="4"/>
        <v>87.263999999999996</v>
      </c>
      <c r="T14" s="46">
        <f t="shared" si="5"/>
        <v>3.6360000000000001</v>
      </c>
      <c r="U14" s="119">
        <v>8.5</v>
      </c>
      <c r="V14" s="119">
        <f t="shared" si="6"/>
        <v>8.5</v>
      </c>
      <c r="W14" s="120" t="s">
        <v>124</v>
      </c>
      <c r="X14" s="122">
        <v>0</v>
      </c>
      <c r="Y14" s="122">
        <v>0</v>
      </c>
      <c r="Z14" s="122">
        <v>1086</v>
      </c>
      <c r="AA14" s="122">
        <v>0</v>
      </c>
      <c r="AB14" s="122">
        <v>1188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38017500</v>
      </c>
      <c r="AH14" s="48">
        <f t="shared" ref="AH14:AH34" si="8">IF(ISBLANK(AG14),"-",AG14-AG13)</f>
        <v>808</v>
      </c>
      <c r="AI14" s="49">
        <f t="shared" si="7"/>
        <v>222.22222222222223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0.75</v>
      </c>
      <c r="AP14" s="122">
        <v>8575651</v>
      </c>
      <c r="AQ14" s="122">
        <f>AP14-AP13</f>
        <v>1003</v>
      </c>
      <c r="AR14" s="50"/>
      <c r="AS14" s="51" t="s">
        <v>113</v>
      </c>
      <c r="AT14" s="53"/>
      <c r="AV14" s="38" t="s">
        <v>96</v>
      </c>
      <c r="AW14" s="38" t="s">
        <v>97</v>
      </c>
      <c r="AY14" s="79" t="s">
        <v>205</v>
      </c>
    </row>
    <row r="15" spans="2:51" x14ac:dyDescent="0.25">
      <c r="B15" s="39">
        <v>2.1666666666666701</v>
      </c>
      <c r="C15" s="39">
        <v>0.20833333333333301</v>
      </c>
      <c r="D15" s="117">
        <v>15</v>
      </c>
      <c r="E15" s="40">
        <f t="shared" si="0"/>
        <v>10.563380281690142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114</v>
      </c>
      <c r="P15" s="118">
        <v>105</v>
      </c>
      <c r="Q15" s="118">
        <v>41195624</v>
      </c>
      <c r="R15" s="45">
        <f t="shared" si="3"/>
        <v>3757</v>
      </c>
      <c r="S15" s="46">
        <f t="shared" si="4"/>
        <v>90.168000000000006</v>
      </c>
      <c r="T15" s="46">
        <f t="shared" si="5"/>
        <v>3.7570000000000001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1087</v>
      </c>
      <c r="AA15" s="122">
        <v>0</v>
      </c>
      <c r="AB15" s="122">
        <v>1188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38018316</v>
      </c>
      <c r="AH15" s="48">
        <f t="shared" si="8"/>
        <v>816</v>
      </c>
      <c r="AI15" s="49">
        <f t="shared" si="7"/>
        <v>217.1945701357466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0.75</v>
      </c>
      <c r="AP15" s="122">
        <v>8576559</v>
      </c>
      <c r="AQ15" s="122">
        <f>AP15-AP14</f>
        <v>908</v>
      </c>
      <c r="AR15" s="50"/>
      <c r="AS15" s="51" t="s">
        <v>113</v>
      </c>
      <c r="AV15" s="38" t="s">
        <v>98</v>
      </c>
      <c r="AW15" s="38" t="s">
        <v>99</v>
      </c>
      <c r="AY15" s="79"/>
    </row>
    <row r="16" spans="2:51" x14ac:dyDescent="0.25">
      <c r="B16" s="39">
        <v>2.2083333333333299</v>
      </c>
      <c r="C16" s="39">
        <v>0.25</v>
      </c>
      <c r="D16" s="117">
        <v>11</v>
      </c>
      <c r="E16" s="40">
        <f t="shared" si="0"/>
        <v>7.746478873239437</v>
      </c>
      <c r="F16" s="103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130</v>
      </c>
      <c r="P16" s="118">
        <v>113</v>
      </c>
      <c r="Q16" s="118">
        <v>41200225</v>
      </c>
      <c r="R16" s="45">
        <f t="shared" si="3"/>
        <v>4601</v>
      </c>
      <c r="S16" s="46">
        <f t="shared" si="4"/>
        <v>110.42400000000001</v>
      </c>
      <c r="T16" s="46">
        <f t="shared" si="5"/>
        <v>4.601</v>
      </c>
      <c r="U16" s="119">
        <v>9.5</v>
      </c>
      <c r="V16" s="119">
        <f t="shared" si="6"/>
        <v>9.5</v>
      </c>
      <c r="W16" s="120" t="s">
        <v>124</v>
      </c>
      <c r="X16" s="122">
        <v>0</v>
      </c>
      <c r="Y16" s="122">
        <v>0</v>
      </c>
      <c r="Z16" s="122">
        <v>1187</v>
      </c>
      <c r="AA16" s="122">
        <v>0</v>
      </c>
      <c r="AB16" s="122">
        <v>1188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38019228</v>
      </c>
      <c r="AH16" s="48">
        <f t="shared" si="8"/>
        <v>912</v>
      </c>
      <c r="AI16" s="49">
        <f t="shared" si="7"/>
        <v>198.21777874375135</v>
      </c>
      <c r="AJ16" s="101">
        <v>0</v>
      </c>
      <c r="AK16" s="101">
        <v>0</v>
      </c>
      <c r="AL16" s="101">
        <v>1</v>
      </c>
      <c r="AM16" s="101">
        <v>0</v>
      </c>
      <c r="AN16" s="101">
        <v>1</v>
      </c>
      <c r="AO16" s="101">
        <v>0</v>
      </c>
      <c r="AP16" s="122">
        <v>8576559</v>
      </c>
      <c r="AQ16" s="122">
        <f t="shared" ref="AQ16:AQ34" si="10">AP16-AP15</f>
        <v>0</v>
      </c>
      <c r="AR16" s="52">
        <v>1.05</v>
      </c>
      <c r="AS16" s="51" t="s">
        <v>101</v>
      </c>
      <c r="AV16" s="38" t="s">
        <v>102</v>
      </c>
      <c r="AW16" s="38" t="s">
        <v>103</v>
      </c>
      <c r="AY16" s="100"/>
    </row>
    <row r="17" spans="1:51" x14ac:dyDescent="0.25">
      <c r="B17" s="39">
        <v>2.25</v>
      </c>
      <c r="C17" s="39">
        <v>0.29166666666666702</v>
      </c>
      <c r="D17" s="117">
        <v>9</v>
      </c>
      <c r="E17" s="40">
        <f t="shared" si="0"/>
        <v>6.3380281690140849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144</v>
      </c>
      <c r="P17" s="118">
        <v>122</v>
      </c>
      <c r="Q17" s="118">
        <v>41205922</v>
      </c>
      <c r="R17" s="45">
        <f t="shared" si="3"/>
        <v>5697</v>
      </c>
      <c r="S17" s="46">
        <f t="shared" si="4"/>
        <v>136.72800000000001</v>
      </c>
      <c r="T17" s="46">
        <f t="shared" si="5"/>
        <v>5.6970000000000001</v>
      </c>
      <c r="U17" s="119">
        <v>9.5</v>
      </c>
      <c r="V17" s="119">
        <f t="shared" si="6"/>
        <v>9.5</v>
      </c>
      <c r="W17" s="120" t="s">
        <v>135</v>
      </c>
      <c r="X17" s="122">
        <v>0</v>
      </c>
      <c r="Y17" s="122">
        <v>1007</v>
      </c>
      <c r="Z17" s="122">
        <v>1187</v>
      </c>
      <c r="AA17" s="122">
        <v>1185</v>
      </c>
      <c r="AB17" s="122">
        <v>1188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38020532</v>
      </c>
      <c r="AH17" s="48">
        <f t="shared" si="8"/>
        <v>1304</v>
      </c>
      <c r="AI17" s="49">
        <f t="shared" si="7"/>
        <v>228.89239950851325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22">
        <v>8576559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0"/>
    </row>
    <row r="18" spans="1:51" x14ac:dyDescent="0.25">
      <c r="B18" s="39">
        <v>2.2916666666666701</v>
      </c>
      <c r="C18" s="39">
        <v>0.33333333333333298</v>
      </c>
      <c r="D18" s="117">
        <v>7</v>
      </c>
      <c r="E18" s="40">
        <f t="shared" si="0"/>
        <v>4.9295774647887329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144</v>
      </c>
      <c r="P18" s="118">
        <v>147</v>
      </c>
      <c r="Q18" s="118">
        <v>41211999</v>
      </c>
      <c r="R18" s="45">
        <f t="shared" si="3"/>
        <v>6077</v>
      </c>
      <c r="S18" s="46">
        <f t="shared" si="4"/>
        <v>145.84800000000001</v>
      </c>
      <c r="T18" s="46">
        <f t="shared" si="5"/>
        <v>6.077</v>
      </c>
      <c r="U18" s="119">
        <v>9.1</v>
      </c>
      <c r="V18" s="119">
        <f t="shared" si="6"/>
        <v>9.1</v>
      </c>
      <c r="W18" s="120" t="s">
        <v>135</v>
      </c>
      <c r="X18" s="122">
        <v>0</v>
      </c>
      <c r="Y18" s="122">
        <v>1007</v>
      </c>
      <c r="Z18" s="122">
        <v>1187</v>
      </c>
      <c r="AA18" s="122">
        <v>1185</v>
      </c>
      <c r="AB18" s="122">
        <v>1188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38021904</v>
      </c>
      <c r="AH18" s="48">
        <f t="shared" si="8"/>
        <v>1372</v>
      </c>
      <c r="AI18" s="49">
        <f t="shared" si="7"/>
        <v>225.76929405956886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22">
        <v>8576559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0"/>
    </row>
    <row r="19" spans="1:51" x14ac:dyDescent="0.25">
      <c r="B19" s="39">
        <v>2.3333333333333299</v>
      </c>
      <c r="C19" s="39">
        <v>0.375</v>
      </c>
      <c r="D19" s="117">
        <v>6</v>
      </c>
      <c r="E19" s="40">
        <f t="shared" si="0"/>
        <v>4.2253521126760569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144</v>
      </c>
      <c r="P19" s="118">
        <v>131</v>
      </c>
      <c r="Q19" s="118">
        <v>41218092</v>
      </c>
      <c r="R19" s="45">
        <f t="shared" si="3"/>
        <v>6093</v>
      </c>
      <c r="S19" s="46">
        <f t="shared" si="4"/>
        <v>146.232</v>
      </c>
      <c r="T19" s="46">
        <f t="shared" si="5"/>
        <v>6.093</v>
      </c>
      <c r="U19" s="119">
        <v>8.6999999999999993</v>
      </c>
      <c r="V19" s="119">
        <f t="shared" si="6"/>
        <v>8.6999999999999993</v>
      </c>
      <c r="W19" s="120" t="s">
        <v>135</v>
      </c>
      <c r="X19" s="122">
        <v>0</v>
      </c>
      <c r="Y19" s="122">
        <v>1007</v>
      </c>
      <c r="Z19" s="122">
        <v>1187</v>
      </c>
      <c r="AA19" s="122">
        <v>1185</v>
      </c>
      <c r="AB19" s="122">
        <v>1188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38023268</v>
      </c>
      <c r="AH19" s="48">
        <f t="shared" si="8"/>
        <v>1364</v>
      </c>
      <c r="AI19" s="49">
        <f t="shared" si="7"/>
        <v>223.86344986049565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22">
        <v>8576559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0"/>
    </row>
    <row r="20" spans="1:51" x14ac:dyDescent="0.25">
      <c r="B20" s="39">
        <v>2.375</v>
      </c>
      <c r="C20" s="39">
        <v>0.41666666666666669</v>
      </c>
      <c r="D20" s="117">
        <v>7</v>
      </c>
      <c r="E20" s="40">
        <f t="shared" si="0"/>
        <v>4.9295774647887329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143</v>
      </c>
      <c r="P20" s="118">
        <v>151</v>
      </c>
      <c r="Q20" s="118">
        <v>41224187</v>
      </c>
      <c r="R20" s="45">
        <f t="shared" si="3"/>
        <v>6095</v>
      </c>
      <c r="S20" s="46">
        <f t="shared" si="4"/>
        <v>146.28</v>
      </c>
      <c r="T20" s="46">
        <f t="shared" si="5"/>
        <v>6.0949999999999998</v>
      </c>
      <c r="U20" s="119">
        <v>8</v>
      </c>
      <c r="V20" s="119">
        <f t="shared" si="6"/>
        <v>8</v>
      </c>
      <c r="W20" s="120" t="s">
        <v>135</v>
      </c>
      <c r="X20" s="122">
        <v>0</v>
      </c>
      <c r="Y20" s="122">
        <v>1046</v>
      </c>
      <c r="Z20" s="122">
        <v>1187</v>
      </c>
      <c r="AA20" s="122">
        <v>1185</v>
      </c>
      <c r="AB20" s="122">
        <v>1188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38024661</v>
      </c>
      <c r="AH20" s="48">
        <f>IF(ISBLANK(AG20),"-",AG20-AG19)</f>
        <v>1393</v>
      </c>
      <c r="AI20" s="49">
        <f t="shared" si="7"/>
        <v>228.54799015586548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22">
        <v>8576559</v>
      </c>
      <c r="AQ20" s="122">
        <f t="shared" si="10"/>
        <v>0</v>
      </c>
      <c r="AR20" s="52">
        <v>1.1000000000000001</v>
      </c>
      <c r="AS20" s="51" t="s">
        <v>101</v>
      </c>
      <c r="AY20" s="100"/>
    </row>
    <row r="21" spans="1:51" x14ac:dyDescent="0.25">
      <c r="B21" s="39">
        <v>2.4166666666666701</v>
      </c>
      <c r="C21" s="39">
        <v>0.45833333333333298</v>
      </c>
      <c r="D21" s="117">
        <v>7</v>
      </c>
      <c r="E21" s="40">
        <f t="shared" si="0"/>
        <v>4.9295774647887329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141</v>
      </c>
      <c r="P21" s="118">
        <v>149</v>
      </c>
      <c r="Q21" s="118">
        <v>41230394</v>
      </c>
      <c r="R21" s="45">
        <f>Q21-Q20</f>
        <v>6207</v>
      </c>
      <c r="S21" s="46">
        <f t="shared" si="4"/>
        <v>148.96799999999999</v>
      </c>
      <c r="T21" s="46">
        <f t="shared" si="5"/>
        <v>6.2069999999999999</v>
      </c>
      <c r="U21" s="119">
        <v>7.5</v>
      </c>
      <c r="V21" s="119">
        <f t="shared" si="6"/>
        <v>7.5</v>
      </c>
      <c r="W21" s="120" t="s">
        <v>135</v>
      </c>
      <c r="X21" s="122">
        <v>0</v>
      </c>
      <c r="Y21" s="122">
        <v>1046</v>
      </c>
      <c r="Z21" s="122">
        <v>1187</v>
      </c>
      <c r="AA21" s="122">
        <v>1185</v>
      </c>
      <c r="AB21" s="122">
        <v>1188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38026076</v>
      </c>
      <c r="AH21" s="48">
        <f t="shared" si="8"/>
        <v>1415</v>
      </c>
      <c r="AI21" s="49">
        <f t="shared" si="7"/>
        <v>227.96842274850977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22">
        <v>8576559</v>
      </c>
      <c r="AQ21" s="122">
        <f t="shared" si="10"/>
        <v>0</v>
      </c>
      <c r="AR21" s="50"/>
      <c r="AS21" s="51" t="s">
        <v>101</v>
      </c>
      <c r="AY21" s="100"/>
    </row>
    <row r="22" spans="1:51" x14ac:dyDescent="0.25">
      <c r="B22" s="39">
        <v>2.4583333333333299</v>
      </c>
      <c r="C22" s="39">
        <v>0.5</v>
      </c>
      <c r="D22" s="117">
        <v>6</v>
      </c>
      <c r="E22" s="40">
        <f t="shared" si="0"/>
        <v>4.2253521126760569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137</v>
      </c>
      <c r="P22" s="118">
        <v>152</v>
      </c>
      <c r="Q22" s="118">
        <v>41236312</v>
      </c>
      <c r="R22" s="45">
        <f t="shared" si="3"/>
        <v>5918</v>
      </c>
      <c r="S22" s="46">
        <f t="shared" si="4"/>
        <v>142.03200000000001</v>
      </c>
      <c r="T22" s="46">
        <f t="shared" si="5"/>
        <v>5.9180000000000001</v>
      </c>
      <c r="U22" s="119">
        <v>6.9</v>
      </c>
      <c r="V22" s="119">
        <f t="shared" si="6"/>
        <v>6.9</v>
      </c>
      <c r="W22" s="120" t="s">
        <v>135</v>
      </c>
      <c r="X22" s="122">
        <v>0</v>
      </c>
      <c r="Y22" s="122">
        <v>1046</v>
      </c>
      <c r="Z22" s="122">
        <v>1187</v>
      </c>
      <c r="AA22" s="122">
        <v>1185</v>
      </c>
      <c r="AB22" s="122">
        <v>1188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38027444</v>
      </c>
      <c r="AH22" s="48">
        <f t="shared" si="8"/>
        <v>1368</v>
      </c>
      <c r="AI22" s="49">
        <f t="shared" si="7"/>
        <v>231.15917539709361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22">
        <v>8576559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125</v>
      </c>
      <c r="B23" s="39">
        <v>2.5</v>
      </c>
      <c r="C23" s="39">
        <v>0.54166666666666696</v>
      </c>
      <c r="D23" s="117">
        <v>3</v>
      </c>
      <c r="E23" s="40">
        <f t="shared" si="0"/>
        <v>2.1126760563380285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133</v>
      </c>
      <c r="P23" s="118">
        <v>121</v>
      </c>
      <c r="Q23" s="118">
        <v>41241927</v>
      </c>
      <c r="R23" s="45">
        <f t="shared" si="3"/>
        <v>5615</v>
      </c>
      <c r="S23" s="46">
        <f t="shared" si="4"/>
        <v>134.76</v>
      </c>
      <c r="T23" s="46">
        <f t="shared" si="5"/>
        <v>5.6150000000000002</v>
      </c>
      <c r="U23" s="119">
        <v>6.3</v>
      </c>
      <c r="V23" s="119">
        <f t="shared" si="6"/>
        <v>6.3</v>
      </c>
      <c r="W23" s="120" t="s">
        <v>135</v>
      </c>
      <c r="X23" s="122">
        <v>0</v>
      </c>
      <c r="Y23" s="122">
        <v>1046</v>
      </c>
      <c r="Z23" s="122">
        <v>1187</v>
      </c>
      <c r="AA23" s="122">
        <v>1185</v>
      </c>
      <c r="AB23" s="122">
        <v>1188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38028816</v>
      </c>
      <c r="AH23" s="48">
        <f t="shared" si="8"/>
        <v>1372</v>
      </c>
      <c r="AI23" s="49">
        <f t="shared" si="7"/>
        <v>244.34550311665183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8576559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3</v>
      </c>
      <c r="E24" s="40">
        <f t="shared" si="0"/>
        <v>2.1126760563380285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134</v>
      </c>
      <c r="P24" s="118">
        <v>147</v>
      </c>
      <c r="Q24" s="118">
        <v>41247548</v>
      </c>
      <c r="R24" s="45">
        <f t="shared" si="3"/>
        <v>5621</v>
      </c>
      <c r="S24" s="46">
        <f t="shared" si="4"/>
        <v>134.904</v>
      </c>
      <c r="T24" s="46">
        <f t="shared" si="5"/>
        <v>5.6210000000000004</v>
      </c>
      <c r="U24" s="119">
        <v>5.7</v>
      </c>
      <c r="V24" s="119">
        <f t="shared" si="6"/>
        <v>5.7</v>
      </c>
      <c r="W24" s="120" t="s">
        <v>135</v>
      </c>
      <c r="X24" s="122">
        <v>0</v>
      </c>
      <c r="Y24" s="122">
        <v>1046</v>
      </c>
      <c r="Z24" s="122">
        <v>1187</v>
      </c>
      <c r="AA24" s="122">
        <v>1185</v>
      </c>
      <c r="AB24" s="122">
        <v>1188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38030144</v>
      </c>
      <c r="AH24" s="48">
        <f t="shared" si="8"/>
        <v>1328</v>
      </c>
      <c r="AI24" s="49">
        <f t="shared" si="7"/>
        <v>236.25689379114036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8576559</v>
      </c>
      <c r="AQ24" s="122">
        <f t="shared" si="10"/>
        <v>0</v>
      </c>
      <c r="AR24" s="52">
        <v>0.89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4</v>
      </c>
      <c r="E25" s="40">
        <f t="shared" si="0"/>
        <v>2.8169014084507045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135</v>
      </c>
      <c r="P25" s="118">
        <v>133</v>
      </c>
      <c r="Q25" s="118">
        <v>41252839</v>
      </c>
      <c r="R25" s="45">
        <f t="shared" si="3"/>
        <v>5291</v>
      </c>
      <c r="S25" s="46">
        <f t="shared" si="4"/>
        <v>126.98399999999999</v>
      </c>
      <c r="T25" s="46">
        <f t="shared" si="5"/>
        <v>5.2910000000000004</v>
      </c>
      <c r="U25" s="119">
        <v>5.0999999999999996</v>
      </c>
      <c r="V25" s="119">
        <f t="shared" si="6"/>
        <v>5.0999999999999996</v>
      </c>
      <c r="W25" s="120" t="s">
        <v>135</v>
      </c>
      <c r="X25" s="122">
        <v>0</v>
      </c>
      <c r="Y25" s="122">
        <v>1036</v>
      </c>
      <c r="Z25" s="122">
        <v>1187</v>
      </c>
      <c r="AA25" s="122">
        <v>1185</v>
      </c>
      <c r="AB25" s="122">
        <v>1188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38031528</v>
      </c>
      <c r="AH25" s="48">
        <f t="shared" si="8"/>
        <v>1384</v>
      </c>
      <c r="AI25" s="49">
        <f t="shared" si="7"/>
        <v>261.57626157626157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8576559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5</v>
      </c>
      <c r="E26" s="40">
        <f t="shared" si="0"/>
        <v>3.5211267605633805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134</v>
      </c>
      <c r="P26" s="118">
        <v>145</v>
      </c>
      <c r="Q26" s="118">
        <v>41258492</v>
      </c>
      <c r="R26" s="45">
        <f t="shared" si="3"/>
        <v>5653</v>
      </c>
      <c r="S26" s="46">
        <f t="shared" si="4"/>
        <v>135.672</v>
      </c>
      <c r="T26" s="46">
        <f t="shared" si="5"/>
        <v>5.6529999999999996</v>
      </c>
      <c r="U26" s="119">
        <v>4.7</v>
      </c>
      <c r="V26" s="119">
        <f t="shared" si="6"/>
        <v>4.7</v>
      </c>
      <c r="W26" s="120" t="s">
        <v>135</v>
      </c>
      <c r="X26" s="122">
        <v>0</v>
      </c>
      <c r="Y26" s="122">
        <v>1036</v>
      </c>
      <c r="Z26" s="122">
        <v>1187</v>
      </c>
      <c r="AA26" s="122">
        <v>1185</v>
      </c>
      <c r="AB26" s="122">
        <v>1188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38032892</v>
      </c>
      <c r="AH26" s="48">
        <f t="shared" si="8"/>
        <v>1364</v>
      </c>
      <c r="AI26" s="49">
        <f t="shared" si="7"/>
        <v>241.28781178135506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8576559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3</v>
      </c>
      <c r="E27" s="40">
        <f t="shared" si="0"/>
        <v>2.1126760563380285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134</v>
      </c>
      <c r="P27" s="118">
        <v>139</v>
      </c>
      <c r="Q27" s="118">
        <v>41263938</v>
      </c>
      <c r="R27" s="45">
        <f t="shared" si="3"/>
        <v>5446</v>
      </c>
      <c r="S27" s="46">
        <f t="shared" si="4"/>
        <v>130.70400000000001</v>
      </c>
      <c r="T27" s="46">
        <f t="shared" si="5"/>
        <v>5.4459999999999997</v>
      </c>
      <c r="U27" s="119">
        <v>4.2</v>
      </c>
      <c r="V27" s="119">
        <f t="shared" si="6"/>
        <v>4.2</v>
      </c>
      <c r="W27" s="120" t="s">
        <v>135</v>
      </c>
      <c r="X27" s="122">
        <v>0</v>
      </c>
      <c r="Y27" s="122">
        <v>1036</v>
      </c>
      <c r="Z27" s="122">
        <v>1187</v>
      </c>
      <c r="AA27" s="122">
        <v>1185</v>
      </c>
      <c r="AB27" s="122">
        <v>1188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38034236</v>
      </c>
      <c r="AH27" s="48">
        <f t="shared" si="8"/>
        <v>1344</v>
      </c>
      <c r="AI27" s="49">
        <f t="shared" si="7"/>
        <v>246.78663239074552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8576559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3</v>
      </c>
      <c r="E28" s="40">
        <f t="shared" si="0"/>
        <v>2.1126760563380285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135</v>
      </c>
      <c r="P28" s="118">
        <v>113</v>
      </c>
      <c r="Q28" s="118">
        <v>41269187</v>
      </c>
      <c r="R28" s="45">
        <f t="shared" si="3"/>
        <v>5249</v>
      </c>
      <c r="S28" s="46">
        <f t="shared" si="4"/>
        <v>125.976</v>
      </c>
      <c r="T28" s="46">
        <f t="shared" si="5"/>
        <v>5.2489999999999997</v>
      </c>
      <c r="U28" s="119">
        <v>3.7</v>
      </c>
      <c r="V28" s="119">
        <f t="shared" si="6"/>
        <v>3.7</v>
      </c>
      <c r="W28" s="120" t="s">
        <v>135</v>
      </c>
      <c r="X28" s="122">
        <v>0</v>
      </c>
      <c r="Y28" s="122">
        <v>1026</v>
      </c>
      <c r="Z28" s="122">
        <v>1187</v>
      </c>
      <c r="AA28" s="122">
        <v>1185</v>
      </c>
      <c r="AB28" s="122">
        <v>1188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38035568</v>
      </c>
      <c r="AH28" s="48">
        <f t="shared" si="8"/>
        <v>1332</v>
      </c>
      <c r="AI28" s="49">
        <f t="shared" si="7"/>
        <v>253.76262145170512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22">
        <v>8576559</v>
      </c>
      <c r="AQ28" s="122">
        <f t="shared" si="10"/>
        <v>0</v>
      </c>
      <c r="AR28" s="52">
        <v>0.94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4</v>
      </c>
      <c r="E29" s="40">
        <f t="shared" si="0"/>
        <v>2.8169014084507045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135</v>
      </c>
      <c r="P29" s="118">
        <v>114</v>
      </c>
      <c r="Q29" s="118">
        <v>41274638</v>
      </c>
      <c r="R29" s="45">
        <f t="shared" si="3"/>
        <v>5451</v>
      </c>
      <c r="S29" s="46">
        <f t="shared" si="4"/>
        <v>130.82400000000001</v>
      </c>
      <c r="T29" s="46">
        <f t="shared" si="5"/>
        <v>5.4509999999999996</v>
      </c>
      <c r="U29" s="119">
        <v>3.5</v>
      </c>
      <c r="V29" s="119">
        <f t="shared" si="6"/>
        <v>3.5</v>
      </c>
      <c r="W29" s="120" t="s">
        <v>135</v>
      </c>
      <c r="X29" s="122">
        <v>0</v>
      </c>
      <c r="Y29" s="122">
        <v>1008</v>
      </c>
      <c r="Z29" s="122">
        <v>1187</v>
      </c>
      <c r="AA29" s="122">
        <v>1185</v>
      </c>
      <c r="AB29" s="122">
        <v>1188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38036900</v>
      </c>
      <c r="AH29" s="48">
        <f t="shared" si="8"/>
        <v>1332</v>
      </c>
      <c r="AI29" s="49">
        <f t="shared" si="7"/>
        <v>244.35883324160707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22">
        <v>8576559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5</v>
      </c>
      <c r="E30" s="40">
        <f t="shared" si="0"/>
        <v>3.5211267605633805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139</v>
      </c>
      <c r="P30" s="118">
        <v>134</v>
      </c>
      <c r="Q30" s="118">
        <v>41279892</v>
      </c>
      <c r="R30" s="45">
        <f t="shared" si="3"/>
        <v>5254</v>
      </c>
      <c r="S30" s="46">
        <f t="shared" si="4"/>
        <v>126.096</v>
      </c>
      <c r="T30" s="46">
        <f t="shared" si="5"/>
        <v>5.2539999999999996</v>
      </c>
      <c r="U30" s="119">
        <v>3.3</v>
      </c>
      <c r="V30" s="119">
        <f t="shared" si="6"/>
        <v>3.3</v>
      </c>
      <c r="W30" s="120" t="s">
        <v>144</v>
      </c>
      <c r="X30" s="122">
        <v>0</v>
      </c>
      <c r="Y30" s="122">
        <v>1008</v>
      </c>
      <c r="Z30" s="122">
        <v>1187</v>
      </c>
      <c r="AA30" s="122">
        <v>1185</v>
      </c>
      <c r="AB30" s="122">
        <v>1188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38038220</v>
      </c>
      <c r="AH30" s="48">
        <f t="shared" si="8"/>
        <v>1320</v>
      </c>
      <c r="AI30" s="49">
        <f t="shared" si="7"/>
        <v>251.23715264560337</v>
      </c>
      <c r="AJ30" s="101">
        <v>0</v>
      </c>
      <c r="AK30" s="101">
        <v>1</v>
      </c>
      <c r="AL30" s="101">
        <v>1</v>
      </c>
      <c r="AM30" s="101">
        <v>1</v>
      </c>
      <c r="AN30" s="101">
        <v>1</v>
      </c>
      <c r="AO30" s="101">
        <v>0</v>
      </c>
      <c r="AP30" s="122">
        <v>8576559</v>
      </c>
      <c r="AQ30" s="122">
        <f t="shared" si="10"/>
        <v>0</v>
      </c>
      <c r="AR30" s="50"/>
      <c r="AS30" s="51" t="s">
        <v>113</v>
      </c>
      <c r="AV30" s="248" t="s">
        <v>117</v>
      </c>
      <c r="AW30" s="248"/>
      <c r="AY30" s="104"/>
    </row>
    <row r="31" spans="1:51" x14ac:dyDescent="0.25">
      <c r="B31" s="39">
        <v>2.8333333333333299</v>
      </c>
      <c r="C31" s="39">
        <v>0.875000000000004</v>
      </c>
      <c r="D31" s="117">
        <v>9</v>
      </c>
      <c r="E31" s="40">
        <f t="shared" si="0"/>
        <v>6.3380281690140849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116</v>
      </c>
      <c r="P31" s="118">
        <v>112</v>
      </c>
      <c r="Q31" s="118">
        <v>41284670</v>
      </c>
      <c r="R31" s="45">
        <f t="shared" si="3"/>
        <v>4778</v>
      </c>
      <c r="S31" s="46">
        <f t="shared" si="4"/>
        <v>114.672</v>
      </c>
      <c r="T31" s="46">
        <f t="shared" si="5"/>
        <v>4.7779999999999996</v>
      </c>
      <c r="U31" s="119">
        <v>2.9</v>
      </c>
      <c r="V31" s="119">
        <f t="shared" si="6"/>
        <v>2.9</v>
      </c>
      <c r="W31" s="120" t="s">
        <v>144</v>
      </c>
      <c r="X31" s="122">
        <v>0</v>
      </c>
      <c r="Y31" s="122">
        <v>1008</v>
      </c>
      <c r="Z31" s="122">
        <v>1186</v>
      </c>
      <c r="AA31" s="122">
        <v>0</v>
      </c>
      <c r="AB31" s="122">
        <v>1188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38039284</v>
      </c>
      <c r="AH31" s="48">
        <f t="shared" si="8"/>
        <v>1064</v>
      </c>
      <c r="AI31" s="49">
        <f t="shared" si="7"/>
        <v>222.68731686898286</v>
      </c>
      <c r="AJ31" s="101">
        <v>0</v>
      </c>
      <c r="AK31" s="101">
        <v>1</v>
      </c>
      <c r="AL31" s="101">
        <v>1</v>
      </c>
      <c r="AM31" s="101">
        <v>0</v>
      </c>
      <c r="AN31" s="101">
        <v>1</v>
      </c>
      <c r="AO31" s="101">
        <v>0</v>
      </c>
      <c r="AP31" s="122">
        <v>8576559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13</v>
      </c>
      <c r="E32" s="40">
        <f t="shared" si="0"/>
        <v>9.1549295774647899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121</v>
      </c>
      <c r="P32" s="118">
        <v>124</v>
      </c>
      <c r="Q32" s="118">
        <v>41289509</v>
      </c>
      <c r="R32" s="45">
        <f t="shared" si="3"/>
        <v>4839</v>
      </c>
      <c r="S32" s="46">
        <f t="shared" si="4"/>
        <v>116.136</v>
      </c>
      <c r="T32" s="46">
        <f t="shared" si="5"/>
        <v>4.8390000000000004</v>
      </c>
      <c r="U32" s="119">
        <v>2.2999999999999998</v>
      </c>
      <c r="V32" s="119">
        <f t="shared" si="6"/>
        <v>2.2999999999999998</v>
      </c>
      <c r="W32" s="120" t="s">
        <v>144</v>
      </c>
      <c r="X32" s="122">
        <v>0</v>
      </c>
      <c r="Y32" s="122">
        <v>1048</v>
      </c>
      <c r="Z32" s="122">
        <v>1188</v>
      </c>
      <c r="AA32" s="122">
        <v>0</v>
      </c>
      <c r="AB32" s="122">
        <v>1188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38040292</v>
      </c>
      <c r="AH32" s="48">
        <f t="shared" si="8"/>
        <v>1008</v>
      </c>
      <c r="AI32" s="49">
        <f t="shared" si="7"/>
        <v>208.30750154990699</v>
      </c>
      <c r="AJ32" s="101">
        <v>0</v>
      </c>
      <c r="AK32" s="101">
        <v>1</v>
      </c>
      <c r="AL32" s="101">
        <v>1</v>
      </c>
      <c r="AM32" s="101">
        <v>0</v>
      </c>
      <c r="AN32" s="101">
        <v>1</v>
      </c>
      <c r="AO32" s="101">
        <v>0</v>
      </c>
      <c r="AP32" s="122">
        <v>8576559</v>
      </c>
      <c r="AQ32" s="122">
        <f t="shared" si="10"/>
        <v>0</v>
      </c>
      <c r="AR32" s="52">
        <v>1.01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3</v>
      </c>
      <c r="E33" s="40">
        <f t="shared" si="0"/>
        <v>2.1126760563380285</v>
      </c>
      <c r="F33" s="103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149</v>
      </c>
      <c r="P33" s="118">
        <v>112</v>
      </c>
      <c r="Q33" s="118">
        <v>41293903</v>
      </c>
      <c r="R33" s="45">
        <f t="shared" si="3"/>
        <v>4394</v>
      </c>
      <c r="S33" s="46">
        <f t="shared" si="4"/>
        <v>105.456</v>
      </c>
      <c r="T33" s="46">
        <f t="shared" si="5"/>
        <v>4.3940000000000001</v>
      </c>
      <c r="U33" s="119">
        <v>3.3</v>
      </c>
      <c r="V33" s="119">
        <f t="shared" si="6"/>
        <v>3.3</v>
      </c>
      <c r="W33" s="120" t="s">
        <v>124</v>
      </c>
      <c r="X33" s="122">
        <v>0</v>
      </c>
      <c r="Y33" s="122">
        <v>0</v>
      </c>
      <c r="Z33" s="122">
        <v>1187</v>
      </c>
      <c r="AA33" s="122">
        <v>0</v>
      </c>
      <c r="AB33" s="122">
        <v>1188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38041252</v>
      </c>
      <c r="AH33" s="48">
        <f t="shared" si="8"/>
        <v>960</v>
      </c>
      <c r="AI33" s="49">
        <f t="shared" si="7"/>
        <v>218.47974510696403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0.7</v>
      </c>
      <c r="AP33" s="122">
        <v>8577781</v>
      </c>
      <c r="AQ33" s="122">
        <f t="shared" si="10"/>
        <v>1222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7</v>
      </c>
      <c r="E34" s="40">
        <f t="shared" si="0"/>
        <v>4.9295774647887329</v>
      </c>
      <c r="F34" s="103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8">
        <v>133</v>
      </c>
      <c r="P34" s="118">
        <v>113</v>
      </c>
      <c r="Q34" s="118">
        <v>41298177</v>
      </c>
      <c r="R34" s="45">
        <f t="shared" si="3"/>
        <v>4274</v>
      </c>
      <c r="S34" s="46">
        <f t="shared" si="4"/>
        <v>102.57599999999999</v>
      </c>
      <c r="T34" s="46">
        <f t="shared" si="5"/>
        <v>4.274</v>
      </c>
      <c r="U34" s="119">
        <v>4.8</v>
      </c>
      <c r="V34" s="119">
        <f t="shared" si="6"/>
        <v>4.8</v>
      </c>
      <c r="W34" s="120" t="s">
        <v>124</v>
      </c>
      <c r="X34" s="122">
        <v>0</v>
      </c>
      <c r="Y34" s="122">
        <v>0</v>
      </c>
      <c r="Z34" s="122">
        <v>1188</v>
      </c>
      <c r="AA34" s="122">
        <v>0</v>
      </c>
      <c r="AB34" s="122">
        <v>1188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38042156</v>
      </c>
      <c r="AH34" s="48">
        <f t="shared" si="8"/>
        <v>904</v>
      </c>
      <c r="AI34" s="49">
        <f t="shared" si="7"/>
        <v>211.51146467009826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0.75</v>
      </c>
      <c r="AP34" s="122">
        <v>8579099</v>
      </c>
      <c r="AQ34" s="122">
        <f t="shared" si="10"/>
        <v>1318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49" t="s">
        <v>120</v>
      </c>
      <c r="M35" s="250"/>
      <c r="N35" s="251"/>
      <c r="O35" s="62"/>
      <c r="P35" s="62"/>
      <c r="Q35" s="63">
        <f>Q34-Q10</f>
        <v>120799</v>
      </c>
      <c r="R35" s="64">
        <f>SUM(R11:R34)</f>
        <v>120799</v>
      </c>
      <c r="S35" s="123">
        <f>AVERAGE(S11:S34)</f>
        <v>120.79900000000002</v>
      </c>
      <c r="T35" s="123">
        <f>SUM(T11:T34)</f>
        <v>120.79899999999999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27956</v>
      </c>
      <c r="AH35" s="66">
        <f>SUM(AH11:AH34)</f>
        <v>27956</v>
      </c>
      <c r="AI35" s="67">
        <f>$AH$35/$T35</f>
        <v>231.4257568357354</v>
      </c>
      <c r="AJ35" s="92"/>
      <c r="AK35" s="93"/>
      <c r="AL35" s="93"/>
      <c r="AM35" s="93"/>
      <c r="AN35" s="94"/>
      <c r="AO35" s="68"/>
      <c r="AP35" s="69">
        <f>AP34-AP10</f>
        <v>7857</v>
      </c>
      <c r="AQ35" s="70">
        <f>SUM(AQ11:AQ34)</f>
        <v>7857</v>
      </c>
      <c r="AR35" s="145">
        <f>SUM(AR11:AR34)</f>
        <v>5.9700000000000006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0"/>
    </row>
    <row r="38" spans="2:51" x14ac:dyDescent="0.25">
      <c r="B38" s="81" t="s">
        <v>128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0"/>
    </row>
    <row r="39" spans="2:51" x14ac:dyDescent="0.25">
      <c r="B39" s="115" t="s">
        <v>210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0"/>
    </row>
    <row r="40" spans="2:51" x14ac:dyDescent="0.25">
      <c r="B40" s="80" t="s">
        <v>220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225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15" t="s">
        <v>140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15" t="s">
        <v>141</v>
      </c>
      <c r="C43" s="109"/>
      <c r="D43" s="109"/>
      <c r="E43" s="109"/>
      <c r="F43" s="109"/>
      <c r="G43" s="109"/>
      <c r="H43" s="109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84" t="s">
        <v>136</v>
      </c>
      <c r="C44" s="109"/>
      <c r="D44" s="109"/>
      <c r="E44" s="109"/>
      <c r="F44" s="109"/>
      <c r="G44" s="109"/>
      <c r="H44" s="115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82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84" t="s">
        <v>226</v>
      </c>
      <c r="C45" s="114"/>
      <c r="D45" s="114"/>
      <c r="E45" s="114"/>
      <c r="F45" s="109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3"/>
      <c r="R45" s="82"/>
      <c r="S45" s="82"/>
      <c r="T45" s="82"/>
      <c r="U45" s="105"/>
      <c r="V45" s="105"/>
      <c r="W45" s="105"/>
      <c r="X45" s="105"/>
      <c r="Y45" s="105"/>
      <c r="Z45" s="105"/>
      <c r="AA45" s="105"/>
      <c r="AB45" s="105"/>
      <c r="AC45" s="105"/>
      <c r="AK45" s="19"/>
      <c r="AL45" s="102"/>
      <c r="AM45" s="102"/>
      <c r="AN45" s="102"/>
      <c r="AO45" s="102"/>
      <c r="AP45" s="105"/>
      <c r="AQ45" s="11"/>
      <c r="AR45" s="102"/>
      <c r="AS45" s="102"/>
      <c r="AT45" s="136"/>
      <c r="AU45" s="136"/>
      <c r="AW45" s="100"/>
      <c r="AX45" s="100"/>
      <c r="AY45" s="100"/>
    </row>
    <row r="46" spans="2:51" x14ac:dyDescent="0.25">
      <c r="B46" s="115" t="s">
        <v>227</v>
      </c>
      <c r="C46" s="114"/>
      <c r="D46" s="114"/>
      <c r="E46" s="114"/>
      <c r="F46" s="114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3"/>
      <c r="R46" s="82"/>
      <c r="S46" s="82"/>
      <c r="T46" s="82"/>
      <c r="U46" s="105"/>
      <c r="V46" s="105"/>
      <c r="W46" s="105"/>
      <c r="X46" s="105"/>
      <c r="Y46" s="105"/>
      <c r="Z46" s="105"/>
      <c r="AA46" s="105"/>
      <c r="AB46" s="105"/>
      <c r="AC46" s="105"/>
      <c r="AK46" s="19"/>
      <c r="AL46" s="102"/>
      <c r="AM46" s="102"/>
      <c r="AN46" s="102"/>
      <c r="AO46" s="102"/>
      <c r="AP46" s="105"/>
      <c r="AQ46" s="11"/>
      <c r="AR46" s="102"/>
      <c r="AS46" s="102"/>
      <c r="AT46" s="136"/>
      <c r="AU46" s="136"/>
      <c r="AW46" s="100"/>
      <c r="AX46" s="100"/>
      <c r="AY46" s="100"/>
    </row>
    <row r="47" spans="2:51" x14ac:dyDescent="0.25">
      <c r="B47" s="115" t="s">
        <v>145</v>
      </c>
      <c r="C47" s="109"/>
      <c r="D47" s="114"/>
      <c r="E47" s="114"/>
      <c r="F47" s="114"/>
      <c r="G47" s="109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3"/>
      <c r="S47" s="82"/>
      <c r="T47" s="82"/>
      <c r="U47" s="82"/>
      <c r="V47" s="105"/>
      <c r="W47" s="105"/>
      <c r="X47" s="105"/>
      <c r="Y47" s="105"/>
      <c r="Z47" s="105"/>
      <c r="AA47" s="105"/>
      <c r="AB47" s="105"/>
      <c r="AC47" s="105"/>
      <c r="AD47" s="105"/>
      <c r="AL47" s="19"/>
      <c r="AM47" s="102"/>
      <c r="AN47" s="102"/>
      <c r="AO47" s="102"/>
      <c r="AP47" s="102"/>
      <c r="AQ47" s="105"/>
      <c r="AR47" s="11"/>
      <c r="AS47" s="102"/>
      <c r="AU47" s="136"/>
      <c r="AV47" s="136"/>
      <c r="AX47" s="100"/>
      <c r="AY47" s="100"/>
    </row>
    <row r="48" spans="2:51" x14ac:dyDescent="0.25">
      <c r="B48" s="115" t="s">
        <v>142</v>
      </c>
      <c r="C48" s="114"/>
      <c r="D48" s="114"/>
      <c r="E48" s="114"/>
      <c r="F48" s="114"/>
      <c r="G48" s="114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77"/>
      <c r="S48" s="112"/>
      <c r="T48" s="112"/>
      <c r="U48" s="112"/>
      <c r="V48" s="105"/>
      <c r="W48" s="105"/>
      <c r="X48" s="105"/>
      <c r="Y48" s="105"/>
      <c r="Z48" s="105"/>
      <c r="AA48" s="105"/>
      <c r="AB48" s="105"/>
      <c r="AC48" s="105"/>
      <c r="AD48" s="105"/>
      <c r="AL48" s="106"/>
      <c r="AM48" s="106"/>
      <c r="AN48" s="106"/>
      <c r="AO48" s="106"/>
      <c r="AP48" s="106"/>
      <c r="AQ48" s="106"/>
      <c r="AR48" s="107"/>
      <c r="AS48" s="102"/>
      <c r="AU48" s="104"/>
      <c r="AV48" s="100"/>
      <c r="AW48" s="100"/>
      <c r="AX48" s="100"/>
      <c r="AY48" s="100"/>
    </row>
    <row r="49" spans="2:51" x14ac:dyDescent="0.25">
      <c r="B49" s="115" t="s">
        <v>143</v>
      </c>
      <c r="C49" s="109"/>
      <c r="D49" s="109"/>
      <c r="E49" s="109"/>
      <c r="F49" s="109"/>
      <c r="G49" s="109"/>
      <c r="H49" s="124"/>
      <c r="I49" s="110"/>
      <c r="J49" s="110"/>
      <c r="K49" s="110"/>
      <c r="L49" s="110"/>
      <c r="M49" s="110"/>
      <c r="N49" s="110"/>
      <c r="O49" s="110"/>
      <c r="P49" s="110"/>
      <c r="Q49" s="110"/>
      <c r="R49" s="113"/>
      <c r="S49" s="112"/>
      <c r="T49" s="112"/>
      <c r="U49" s="112"/>
      <c r="V49" s="105"/>
      <c r="W49" s="105"/>
      <c r="X49" s="105"/>
      <c r="Y49" s="105"/>
      <c r="Z49" s="105"/>
      <c r="AA49" s="105"/>
      <c r="AB49" s="105"/>
      <c r="AC49" s="105"/>
      <c r="AD49" s="105"/>
      <c r="AL49" s="106"/>
      <c r="AM49" s="106"/>
      <c r="AN49" s="106"/>
      <c r="AO49" s="106"/>
      <c r="AP49" s="106"/>
      <c r="AQ49" s="106"/>
      <c r="AR49" s="107"/>
      <c r="AS49" s="102"/>
      <c r="AU49" s="104"/>
      <c r="AV49" s="100"/>
      <c r="AW49" s="100"/>
      <c r="AX49" s="100"/>
      <c r="AY49" s="100"/>
    </row>
    <row r="50" spans="2:51" x14ac:dyDescent="0.25">
      <c r="B50" s="84" t="s">
        <v>152</v>
      </c>
      <c r="C50" s="109"/>
      <c r="D50" s="109"/>
      <c r="E50" s="109"/>
      <c r="F50" s="109"/>
      <c r="G50" s="109"/>
      <c r="H50" s="124"/>
      <c r="I50" s="110"/>
      <c r="J50" s="110"/>
      <c r="K50" s="110"/>
      <c r="L50" s="110"/>
      <c r="M50" s="110"/>
      <c r="N50" s="110"/>
      <c r="O50" s="110"/>
      <c r="P50" s="110"/>
      <c r="Q50" s="110"/>
      <c r="R50" s="113"/>
      <c r="S50" s="113"/>
      <c r="T50" s="112"/>
      <c r="U50" s="112"/>
      <c r="V50" s="105"/>
      <c r="W50" s="105"/>
      <c r="X50" s="105"/>
      <c r="Y50" s="105"/>
      <c r="Z50" s="105"/>
      <c r="AA50" s="105"/>
      <c r="AB50" s="105"/>
      <c r="AC50" s="105"/>
      <c r="AD50" s="105"/>
      <c r="AL50" s="106"/>
      <c r="AM50" s="106"/>
      <c r="AN50" s="106"/>
      <c r="AO50" s="106"/>
      <c r="AP50" s="106"/>
      <c r="AQ50" s="106"/>
      <c r="AR50" s="107"/>
      <c r="AS50" s="102"/>
      <c r="AU50" s="104"/>
      <c r="AV50" s="100"/>
      <c r="AW50" s="100"/>
      <c r="AX50" s="100"/>
      <c r="AY50" s="100"/>
    </row>
    <row r="51" spans="2:51" x14ac:dyDescent="0.25">
      <c r="B51" s="115" t="s">
        <v>218</v>
      </c>
      <c r="C51" s="109"/>
      <c r="D51" s="109"/>
      <c r="E51" s="109"/>
      <c r="F51" s="109"/>
      <c r="G51" s="109"/>
      <c r="H51" s="124"/>
      <c r="I51" s="110"/>
      <c r="J51" s="110"/>
      <c r="K51" s="110"/>
      <c r="L51" s="110"/>
      <c r="M51" s="110"/>
      <c r="N51" s="110"/>
      <c r="O51" s="110"/>
      <c r="P51" s="110"/>
      <c r="Q51" s="110"/>
      <c r="R51" s="113"/>
      <c r="S51" s="113"/>
      <c r="T51" s="112"/>
      <c r="U51" s="112"/>
      <c r="V51" s="105"/>
      <c r="W51" s="105"/>
      <c r="X51" s="105"/>
      <c r="Y51" s="105"/>
      <c r="Z51" s="105"/>
      <c r="AA51" s="105"/>
      <c r="AB51" s="105"/>
      <c r="AC51" s="105"/>
      <c r="AD51" s="105"/>
      <c r="AL51" s="106"/>
      <c r="AM51" s="106"/>
      <c r="AN51" s="106"/>
      <c r="AO51" s="106"/>
      <c r="AP51" s="106"/>
      <c r="AQ51" s="106"/>
      <c r="AR51" s="107"/>
      <c r="AS51" s="102"/>
      <c r="AU51" s="104"/>
      <c r="AV51" s="100"/>
      <c r="AW51" s="100"/>
      <c r="AX51" s="100"/>
      <c r="AY51" s="100"/>
    </row>
    <row r="52" spans="2:51" x14ac:dyDescent="0.25">
      <c r="B52" s="111" t="s">
        <v>148</v>
      </c>
      <c r="C52" s="109"/>
      <c r="D52" s="109"/>
      <c r="E52" s="109"/>
      <c r="F52" s="109"/>
      <c r="G52" s="109"/>
      <c r="H52" s="124"/>
      <c r="I52" s="110"/>
      <c r="J52" s="110"/>
      <c r="K52" s="110"/>
      <c r="L52" s="110"/>
      <c r="M52" s="110"/>
      <c r="N52" s="110"/>
      <c r="O52" s="110"/>
      <c r="P52" s="110"/>
      <c r="Q52" s="110"/>
      <c r="R52" s="113"/>
      <c r="S52" s="113"/>
      <c r="T52" s="112"/>
      <c r="U52" s="112"/>
      <c r="V52" s="105"/>
      <c r="W52" s="105"/>
      <c r="X52" s="105"/>
      <c r="Y52" s="105"/>
      <c r="Z52" s="105"/>
      <c r="AA52" s="105"/>
      <c r="AB52" s="105"/>
      <c r="AC52" s="105"/>
      <c r="AD52" s="105"/>
      <c r="AL52" s="106"/>
      <c r="AM52" s="106"/>
      <c r="AN52" s="106"/>
      <c r="AO52" s="106"/>
      <c r="AP52" s="106"/>
      <c r="AQ52" s="106"/>
      <c r="AR52" s="107"/>
      <c r="AS52" s="102"/>
      <c r="AU52" s="104"/>
      <c r="AV52" s="100"/>
      <c r="AW52" s="100"/>
      <c r="AX52" s="100"/>
      <c r="AY52" s="100"/>
    </row>
    <row r="53" spans="2:51" x14ac:dyDescent="0.25">
      <c r="B53" s="84" t="s">
        <v>224</v>
      </c>
      <c r="C53" s="109"/>
      <c r="D53" s="109"/>
      <c r="E53" s="109"/>
      <c r="F53" s="109"/>
      <c r="G53" s="109"/>
      <c r="H53" s="124"/>
      <c r="I53" s="110"/>
      <c r="J53" s="110"/>
      <c r="K53" s="110"/>
      <c r="L53" s="110"/>
      <c r="M53" s="110"/>
      <c r="N53" s="110"/>
      <c r="O53" s="110"/>
      <c r="P53" s="110"/>
      <c r="Q53" s="110"/>
      <c r="R53" s="113"/>
      <c r="S53" s="113"/>
      <c r="T53" s="112"/>
      <c r="U53" s="112"/>
      <c r="V53" s="105"/>
      <c r="W53" s="105"/>
      <c r="X53" s="105"/>
      <c r="Y53" s="105"/>
      <c r="Z53" s="105"/>
      <c r="AA53" s="105"/>
      <c r="AB53" s="105"/>
      <c r="AC53" s="105"/>
      <c r="AD53" s="105"/>
      <c r="AL53" s="106"/>
      <c r="AM53" s="106"/>
      <c r="AN53" s="106"/>
      <c r="AO53" s="106"/>
      <c r="AP53" s="106"/>
      <c r="AQ53" s="106"/>
      <c r="AR53" s="107"/>
      <c r="AS53" s="102"/>
      <c r="AU53" s="104"/>
      <c r="AV53" s="100"/>
      <c r="AW53" s="100"/>
      <c r="AX53" s="100"/>
      <c r="AY53" s="100"/>
    </row>
    <row r="54" spans="2:51" x14ac:dyDescent="0.25">
      <c r="B54" s="84"/>
      <c r="C54" s="109"/>
      <c r="D54" s="109"/>
      <c r="E54" s="109"/>
      <c r="F54" s="109"/>
      <c r="G54" s="109"/>
      <c r="H54" s="124"/>
      <c r="I54" s="110"/>
      <c r="J54" s="110"/>
      <c r="K54" s="110"/>
      <c r="L54" s="110"/>
      <c r="M54" s="110"/>
      <c r="N54" s="110"/>
      <c r="O54" s="110"/>
      <c r="P54" s="110"/>
      <c r="Q54" s="110"/>
      <c r="R54" s="113"/>
      <c r="S54" s="113"/>
      <c r="T54" s="112"/>
      <c r="U54" s="112"/>
      <c r="V54" s="105"/>
      <c r="W54" s="105"/>
      <c r="X54" s="105"/>
      <c r="Y54" s="105"/>
      <c r="Z54" s="105"/>
      <c r="AA54" s="105"/>
      <c r="AB54" s="105"/>
      <c r="AC54" s="105"/>
      <c r="AD54" s="105"/>
      <c r="AL54" s="106"/>
      <c r="AM54" s="106"/>
      <c r="AN54" s="106"/>
      <c r="AO54" s="106"/>
      <c r="AP54" s="106"/>
      <c r="AQ54" s="106"/>
      <c r="AR54" s="107"/>
      <c r="AS54" s="102"/>
      <c r="AU54" s="104"/>
      <c r="AV54" s="100"/>
      <c r="AW54" s="100"/>
      <c r="AX54" s="100"/>
      <c r="AY54" s="100"/>
    </row>
    <row r="55" spans="2:51" x14ac:dyDescent="0.25">
      <c r="B55" s="84"/>
      <c r="C55" s="114"/>
      <c r="D55" s="114"/>
      <c r="E55" s="114"/>
      <c r="F55" s="114"/>
      <c r="G55" s="114"/>
      <c r="H55" s="147"/>
      <c r="I55" s="148"/>
      <c r="J55" s="148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B56" s="84"/>
      <c r="C56" s="147"/>
      <c r="D56" s="147"/>
      <c r="E56" s="146"/>
      <c r="F56" s="146"/>
      <c r="G56" s="146"/>
      <c r="H56" s="147"/>
      <c r="I56" s="148"/>
      <c r="J56" s="148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C57" s="147"/>
      <c r="D57" s="147"/>
      <c r="E57" s="146"/>
      <c r="F57" s="146"/>
      <c r="G57" s="146"/>
      <c r="H57" s="147"/>
      <c r="I57" s="148"/>
      <c r="J57" s="148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84"/>
      <c r="C58" s="147"/>
      <c r="D58" s="147"/>
      <c r="E58" s="146"/>
      <c r="F58" s="146"/>
      <c r="G58" s="146"/>
      <c r="H58" s="147"/>
      <c r="I58" s="148"/>
      <c r="J58" s="148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84"/>
      <c r="C59" s="147"/>
      <c r="D59" s="147"/>
      <c r="E59" s="146"/>
      <c r="F59" s="146"/>
      <c r="G59" s="146"/>
      <c r="H59" s="147"/>
      <c r="I59" s="148"/>
      <c r="J59" s="148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84"/>
      <c r="C60" s="147"/>
      <c r="D60" s="147"/>
      <c r="E60" s="146"/>
      <c r="F60" s="146"/>
      <c r="G60" s="146"/>
      <c r="H60" s="147"/>
      <c r="I60" s="148"/>
      <c r="J60" s="148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84"/>
      <c r="C61" s="147"/>
      <c r="D61" s="147"/>
      <c r="E61" s="146"/>
      <c r="F61" s="146"/>
      <c r="G61" s="146"/>
      <c r="H61" s="147"/>
      <c r="I61" s="148"/>
      <c r="J61" s="148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88"/>
      <c r="C62" s="109"/>
      <c r="D62" s="109"/>
      <c r="E62" s="109"/>
      <c r="F62" s="109"/>
      <c r="G62" s="109"/>
      <c r="H62" s="109"/>
      <c r="I62" s="124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108"/>
      <c r="C63" s="109"/>
      <c r="D63" s="109"/>
      <c r="E63" s="109"/>
      <c r="F63" s="109"/>
      <c r="G63" s="109"/>
      <c r="H63" s="109"/>
      <c r="I63" s="124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88"/>
      <c r="C64" s="109"/>
      <c r="D64" s="109"/>
      <c r="E64" s="114"/>
      <c r="F64" s="114"/>
      <c r="G64" s="114"/>
      <c r="H64" s="109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88"/>
      <c r="C65" s="109"/>
      <c r="D65" s="109"/>
      <c r="E65" s="114"/>
      <c r="F65" s="114"/>
      <c r="G65" s="114"/>
      <c r="H65" s="109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8"/>
      <c r="C66" s="109"/>
      <c r="D66" s="109"/>
      <c r="E66" s="114"/>
      <c r="F66" s="114"/>
      <c r="G66" s="114"/>
      <c r="H66" s="109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84"/>
      <c r="C67" s="109"/>
      <c r="D67" s="109"/>
      <c r="E67" s="114"/>
      <c r="F67" s="114"/>
      <c r="G67" s="114"/>
      <c r="H67" s="109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8"/>
      <c r="C68" s="109"/>
      <c r="D68" s="109"/>
      <c r="E68" s="114"/>
      <c r="F68" s="114"/>
      <c r="G68" s="114"/>
      <c r="H68" s="109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3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88"/>
      <c r="C69" s="111"/>
      <c r="D69" s="109"/>
      <c r="E69" s="87"/>
      <c r="F69" s="109"/>
      <c r="G69" s="109"/>
      <c r="H69" s="109"/>
      <c r="I69" s="109"/>
      <c r="J69" s="110"/>
      <c r="K69" s="110"/>
      <c r="L69" s="110"/>
      <c r="M69" s="110"/>
      <c r="N69" s="110"/>
      <c r="O69" s="110"/>
      <c r="P69" s="110"/>
      <c r="Q69" s="110"/>
      <c r="R69" s="110"/>
      <c r="S69" s="113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115"/>
      <c r="C70" s="109"/>
      <c r="D70" s="109"/>
      <c r="E70" s="109"/>
      <c r="F70" s="109"/>
      <c r="G70" s="109"/>
      <c r="H70" s="109"/>
      <c r="I70" s="124"/>
      <c r="J70" s="110"/>
      <c r="K70" s="110"/>
      <c r="L70" s="110"/>
      <c r="M70" s="110"/>
      <c r="N70" s="110"/>
      <c r="O70" s="110"/>
      <c r="P70" s="110"/>
      <c r="Q70" s="110"/>
      <c r="R70" s="110"/>
      <c r="S70" s="113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4"/>
      <c r="C71" s="109"/>
      <c r="D71" s="109"/>
      <c r="E71" s="109"/>
      <c r="F71" s="109"/>
      <c r="G71" s="109"/>
      <c r="H71" s="109"/>
      <c r="I71" s="124"/>
      <c r="J71" s="110"/>
      <c r="K71" s="110"/>
      <c r="L71" s="110"/>
      <c r="M71" s="110"/>
      <c r="N71" s="110"/>
      <c r="O71" s="110"/>
      <c r="P71" s="110"/>
      <c r="Q71" s="110"/>
      <c r="R71" s="110"/>
      <c r="S71" s="113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11"/>
      <c r="D72" s="109"/>
      <c r="E72" s="109"/>
      <c r="F72" s="109"/>
      <c r="G72" s="109"/>
      <c r="H72" s="109"/>
      <c r="I72" s="109"/>
      <c r="J72" s="110"/>
      <c r="K72" s="110"/>
      <c r="L72" s="110"/>
      <c r="M72" s="110"/>
      <c r="N72" s="110"/>
      <c r="O72" s="110"/>
      <c r="P72" s="110"/>
      <c r="Q72" s="110"/>
      <c r="R72" s="110"/>
      <c r="S72" s="113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11"/>
      <c r="D73" s="109"/>
      <c r="E73" s="87"/>
      <c r="F73" s="109"/>
      <c r="G73" s="109"/>
      <c r="H73" s="109"/>
      <c r="I73" s="109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09"/>
      <c r="D74" s="109"/>
      <c r="E74" s="109"/>
      <c r="F74" s="109"/>
      <c r="G74" s="87"/>
      <c r="H74" s="87"/>
      <c r="I74" s="124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09"/>
      <c r="D75" s="109"/>
      <c r="E75" s="109"/>
      <c r="F75" s="109"/>
      <c r="G75" s="87"/>
      <c r="H75" s="87"/>
      <c r="I75" s="116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2"/>
      <c r="U75" s="112"/>
      <c r="V75" s="112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15"/>
      <c r="D76" s="109"/>
      <c r="E76" s="87"/>
      <c r="F76" s="109"/>
      <c r="G76" s="109"/>
      <c r="H76" s="109"/>
      <c r="I76" s="109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2"/>
      <c r="U76" s="112"/>
      <c r="V76" s="112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11"/>
      <c r="D77" s="109"/>
      <c r="E77" s="109"/>
      <c r="F77" s="109"/>
      <c r="G77" s="109"/>
      <c r="H77" s="109"/>
      <c r="I77" s="109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2"/>
      <c r="U77" s="112"/>
      <c r="V77" s="112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11"/>
      <c r="D78" s="109"/>
      <c r="E78" s="87"/>
      <c r="F78" s="109"/>
      <c r="G78" s="109"/>
      <c r="H78" s="109"/>
      <c r="I78" s="109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2"/>
      <c r="U78" s="112"/>
      <c r="V78" s="112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09"/>
      <c r="D79" s="109"/>
      <c r="E79" s="109"/>
      <c r="F79" s="109"/>
      <c r="G79" s="87"/>
      <c r="H79" s="87"/>
      <c r="I79" s="124"/>
      <c r="J79" s="110"/>
      <c r="K79" s="110"/>
      <c r="L79" s="110"/>
      <c r="M79" s="110"/>
      <c r="N79" s="110"/>
      <c r="O79" s="110"/>
      <c r="P79" s="110"/>
      <c r="Q79" s="110"/>
      <c r="R79" s="110"/>
      <c r="S79" s="113"/>
      <c r="T79" s="112"/>
      <c r="U79" s="112"/>
      <c r="V79" s="112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09"/>
      <c r="D80" s="109"/>
      <c r="E80" s="109"/>
      <c r="F80" s="109"/>
      <c r="G80" s="87"/>
      <c r="H80" s="87"/>
      <c r="I80" s="116"/>
      <c r="J80" s="110"/>
      <c r="K80" s="110"/>
      <c r="L80" s="110"/>
      <c r="M80" s="110"/>
      <c r="N80" s="110"/>
      <c r="O80" s="110"/>
      <c r="P80" s="110"/>
      <c r="Q80" s="110"/>
      <c r="R80" s="110"/>
      <c r="S80" s="113"/>
      <c r="T80" s="113"/>
      <c r="U80" s="113"/>
      <c r="V80" s="113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2:51" x14ac:dyDescent="0.25">
      <c r="B81" s="88"/>
      <c r="C81" s="115"/>
      <c r="D81" s="109"/>
      <c r="E81" s="87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113"/>
      <c r="V81" s="113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2:51" x14ac:dyDescent="0.25">
      <c r="B82" s="88"/>
      <c r="C82" s="115"/>
      <c r="D82" s="109"/>
      <c r="E82" s="87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2:51" x14ac:dyDescent="0.25">
      <c r="B83" s="88"/>
      <c r="C83" s="115"/>
      <c r="D83" s="109"/>
      <c r="E83" s="87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2:51" x14ac:dyDescent="0.25">
      <c r="B84" s="88"/>
      <c r="C84" s="111"/>
      <c r="D84" s="109"/>
      <c r="E84" s="87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10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2:51" x14ac:dyDescent="0.25">
      <c r="B85" s="88"/>
      <c r="C85" s="111"/>
      <c r="D85" s="109"/>
      <c r="E85" s="109"/>
      <c r="F85" s="109"/>
      <c r="G85" s="109"/>
      <c r="H85" s="109"/>
      <c r="I85" s="109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3"/>
      <c r="U85" s="77"/>
      <c r="V85" s="77"/>
      <c r="W85" s="105"/>
      <c r="X85" s="105"/>
      <c r="Y85" s="105"/>
      <c r="Z85" s="105"/>
      <c r="AA85" s="105"/>
      <c r="AB85" s="105"/>
      <c r="AC85" s="105"/>
      <c r="AD85" s="105"/>
      <c r="AE85" s="105"/>
      <c r="AM85" s="106"/>
      <c r="AN85" s="106"/>
      <c r="AO85" s="106"/>
      <c r="AP85" s="106"/>
      <c r="AQ85" s="106"/>
      <c r="AR85" s="106"/>
      <c r="AS85" s="107"/>
      <c r="AV85" s="104"/>
      <c r="AW85" s="100"/>
      <c r="AX85" s="100"/>
      <c r="AY85" s="100"/>
    </row>
    <row r="86" spans="2:51" x14ac:dyDescent="0.25">
      <c r="B86" s="88"/>
      <c r="C86" s="111"/>
      <c r="D86" s="109"/>
      <c r="E86" s="109"/>
      <c r="F86" s="109"/>
      <c r="G86" s="109"/>
      <c r="H86" s="109"/>
      <c r="I86" s="109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3"/>
      <c r="U86" s="77"/>
      <c r="V86" s="77"/>
      <c r="W86" s="105"/>
      <c r="X86" s="105"/>
      <c r="Y86" s="105"/>
      <c r="Z86" s="105"/>
      <c r="AA86" s="105"/>
      <c r="AB86" s="105"/>
      <c r="AC86" s="105"/>
      <c r="AD86" s="105"/>
      <c r="AE86" s="105"/>
      <c r="AM86" s="106"/>
      <c r="AN86" s="106"/>
      <c r="AO86" s="106"/>
      <c r="AP86" s="106"/>
      <c r="AQ86" s="106"/>
      <c r="AR86" s="106"/>
      <c r="AS86" s="107"/>
      <c r="AV86" s="104"/>
      <c r="AW86" s="100"/>
      <c r="AX86" s="100"/>
      <c r="AY86" s="100"/>
    </row>
    <row r="87" spans="2:51" x14ac:dyDescent="0.25">
      <c r="B87" s="88"/>
      <c r="C87" s="111"/>
      <c r="D87" s="109"/>
      <c r="E87" s="87"/>
      <c r="F87" s="109"/>
      <c r="G87" s="109"/>
      <c r="H87" s="109"/>
      <c r="I87" s="109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3"/>
      <c r="U87" s="77"/>
      <c r="V87" s="77"/>
      <c r="W87" s="105"/>
      <c r="X87" s="105"/>
      <c r="Y87" s="105"/>
      <c r="Z87" s="105"/>
      <c r="AA87" s="105"/>
      <c r="AB87" s="105"/>
      <c r="AC87" s="105"/>
      <c r="AD87" s="105"/>
      <c r="AE87" s="105"/>
      <c r="AM87" s="106"/>
      <c r="AN87" s="106"/>
      <c r="AO87" s="106"/>
      <c r="AP87" s="106"/>
      <c r="AQ87" s="106"/>
      <c r="AR87" s="106"/>
      <c r="AS87" s="107"/>
      <c r="AV87" s="104"/>
      <c r="AW87" s="100"/>
      <c r="AX87" s="100"/>
      <c r="AY87" s="100"/>
    </row>
    <row r="88" spans="2:51" x14ac:dyDescent="0.25">
      <c r="B88" s="88"/>
      <c r="C88" s="111"/>
      <c r="D88" s="109"/>
      <c r="E88" s="109"/>
      <c r="F88" s="109"/>
      <c r="G88" s="109"/>
      <c r="H88" s="109"/>
      <c r="I88" s="109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3"/>
      <c r="U88" s="77"/>
      <c r="V88" s="77"/>
      <c r="W88" s="105"/>
      <c r="X88" s="105"/>
      <c r="Y88" s="105"/>
      <c r="Z88" s="10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2:51" x14ac:dyDescent="0.25">
      <c r="B89" s="125"/>
      <c r="C89" s="108"/>
      <c r="D89" s="109"/>
      <c r="E89" s="109"/>
      <c r="F89" s="109"/>
      <c r="G89" s="109"/>
      <c r="H89" s="109"/>
      <c r="I89" s="109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3"/>
      <c r="U89" s="77"/>
      <c r="V89" s="77"/>
      <c r="W89" s="105"/>
      <c r="X89" s="105"/>
      <c r="Y89" s="105"/>
      <c r="Z89" s="85"/>
      <c r="AA89" s="105"/>
      <c r="AB89" s="105"/>
      <c r="AC89" s="105"/>
      <c r="AD89" s="105"/>
      <c r="AE89" s="105"/>
      <c r="AM89" s="106"/>
      <c r="AN89" s="106"/>
      <c r="AO89" s="106"/>
      <c r="AP89" s="106"/>
      <c r="AQ89" s="106"/>
      <c r="AR89" s="106"/>
      <c r="AS89" s="107"/>
      <c r="AV89" s="104"/>
      <c r="AW89" s="100"/>
      <c r="AX89" s="100"/>
      <c r="AY89" s="100"/>
    </row>
    <row r="90" spans="2:51" x14ac:dyDescent="0.25">
      <c r="B90" s="125"/>
      <c r="C90" s="108"/>
      <c r="D90" s="87"/>
      <c r="E90" s="109"/>
      <c r="F90" s="109"/>
      <c r="G90" s="109"/>
      <c r="H90" s="109"/>
      <c r="I90" s="87"/>
      <c r="J90" s="110"/>
      <c r="K90" s="110"/>
      <c r="L90" s="110"/>
      <c r="M90" s="110"/>
      <c r="N90" s="110"/>
      <c r="O90" s="110"/>
      <c r="P90" s="110"/>
      <c r="Q90" s="110"/>
      <c r="R90" s="110"/>
      <c r="S90" s="85"/>
      <c r="T90" s="85"/>
      <c r="U90" s="85"/>
      <c r="V90" s="85"/>
      <c r="W90" s="85"/>
      <c r="X90" s="85"/>
      <c r="Y90" s="85"/>
      <c r="Z90" s="78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85"/>
      <c r="AT90" s="85"/>
      <c r="AU90" s="85"/>
      <c r="AV90" s="104"/>
      <c r="AW90" s="100"/>
      <c r="AX90" s="100"/>
      <c r="AY90" s="100"/>
    </row>
    <row r="91" spans="2:51" x14ac:dyDescent="0.25">
      <c r="B91" s="128"/>
      <c r="C91" s="115"/>
      <c r="D91" s="87"/>
      <c r="E91" s="109"/>
      <c r="F91" s="109"/>
      <c r="G91" s="109"/>
      <c r="H91" s="109"/>
      <c r="I91" s="87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78"/>
      <c r="X91" s="78"/>
      <c r="Y91" s="78"/>
      <c r="Z91" s="105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104"/>
      <c r="AW91" s="100"/>
      <c r="AX91" s="100"/>
      <c r="AY91" s="100"/>
    </row>
    <row r="92" spans="2:51" x14ac:dyDescent="0.25">
      <c r="B92" s="128"/>
      <c r="C92" s="115"/>
      <c r="D92" s="109"/>
      <c r="E92" s="87"/>
      <c r="F92" s="109"/>
      <c r="G92" s="109"/>
      <c r="H92" s="109"/>
      <c r="I92" s="109"/>
      <c r="J92" s="85"/>
      <c r="K92" s="85"/>
      <c r="L92" s="85"/>
      <c r="M92" s="85"/>
      <c r="N92" s="85"/>
      <c r="O92" s="85"/>
      <c r="P92" s="85"/>
      <c r="Q92" s="85"/>
      <c r="R92" s="85"/>
      <c r="S92" s="110"/>
      <c r="T92" s="113"/>
      <c r="U92" s="77"/>
      <c r="V92" s="77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V92" s="104"/>
      <c r="AW92" s="100"/>
      <c r="AX92" s="100"/>
      <c r="AY92" s="100"/>
    </row>
    <row r="93" spans="2:51" x14ac:dyDescent="0.25">
      <c r="B93" s="128"/>
      <c r="C93" s="111"/>
      <c r="D93" s="109"/>
      <c r="E93" s="87"/>
      <c r="F93" s="87"/>
      <c r="G93" s="109"/>
      <c r="H93" s="109"/>
      <c r="I93" s="109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3"/>
      <c r="U93" s="77"/>
      <c r="V93" s="77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V93" s="104"/>
      <c r="AW93" s="100"/>
      <c r="AX93" s="100"/>
      <c r="AY93" s="100"/>
    </row>
    <row r="94" spans="2:51" x14ac:dyDescent="0.25">
      <c r="B94" s="128"/>
      <c r="C94" s="111"/>
      <c r="D94" s="109"/>
      <c r="E94" s="109"/>
      <c r="F94" s="87"/>
      <c r="G94" s="87"/>
      <c r="H94" s="87"/>
      <c r="I94" s="109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3"/>
      <c r="U94" s="77"/>
      <c r="V94" s="77"/>
      <c r="W94" s="105"/>
      <c r="X94" s="105"/>
      <c r="Y94" s="105"/>
      <c r="Z94" s="105"/>
      <c r="AA94" s="105"/>
      <c r="AB94" s="105"/>
      <c r="AC94" s="105"/>
      <c r="AD94" s="105"/>
      <c r="AE94" s="105"/>
      <c r="AM94" s="106"/>
      <c r="AN94" s="106"/>
      <c r="AO94" s="106"/>
      <c r="AP94" s="106"/>
      <c r="AQ94" s="106"/>
      <c r="AR94" s="106"/>
      <c r="AS94" s="107"/>
      <c r="AV94" s="104"/>
      <c r="AW94" s="100"/>
      <c r="AX94" s="100"/>
      <c r="AY94" s="130"/>
    </row>
    <row r="95" spans="2:51" x14ac:dyDescent="0.25">
      <c r="B95" s="78"/>
      <c r="C95" s="85"/>
      <c r="D95" s="109"/>
      <c r="E95" s="109"/>
      <c r="F95" s="109"/>
      <c r="G95" s="87"/>
      <c r="H95" s="87"/>
      <c r="I95" s="109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3"/>
      <c r="U95" s="77"/>
      <c r="V95" s="77"/>
      <c r="W95" s="105"/>
      <c r="X95" s="105"/>
      <c r="Y95" s="105"/>
      <c r="Z95" s="105"/>
      <c r="AA95" s="105"/>
      <c r="AB95" s="105"/>
      <c r="AC95" s="105"/>
      <c r="AD95" s="105"/>
      <c r="AE95" s="105"/>
      <c r="AM95" s="106"/>
      <c r="AN95" s="106"/>
      <c r="AO95" s="106"/>
      <c r="AP95" s="106"/>
      <c r="AQ95" s="106"/>
      <c r="AR95" s="106"/>
      <c r="AS95" s="107"/>
      <c r="AV95" s="104"/>
      <c r="AW95" s="100"/>
      <c r="AX95" s="100"/>
      <c r="AY95" s="100"/>
    </row>
    <row r="96" spans="2:51" x14ac:dyDescent="0.25">
      <c r="B96" s="78"/>
      <c r="C96" s="115"/>
      <c r="D96" s="85"/>
      <c r="E96" s="109"/>
      <c r="F96" s="109"/>
      <c r="G96" s="109"/>
      <c r="H96" s="109"/>
      <c r="I96" s="85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3"/>
      <c r="U96" s="77"/>
      <c r="V96" s="77"/>
      <c r="W96" s="105"/>
      <c r="X96" s="105"/>
      <c r="Y96" s="105"/>
      <c r="Z96" s="105"/>
      <c r="AA96" s="105"/>
      <c r="AB96" s="105"/>
      <c r="AC96" s="105"/>
      <c r="AD96" s="105"/>
      <c r="AE96" s="105"/>
      <c r="AM96" s="106"/>
      <c r="AN96" s="106"/>
      <c r="AO96" s="106"/>
      <c r="AP96" s="106"/>
      <c r="AQ96" s="106"/>
      <c r="AR96" s="106"/>
      <c r="AS96" s="107"/>
      <c r="AV96" s="104"/>
      <c r="AW96" s="100"/>
      <c r="AX96" s="100"/>
      <c r="AY96" s="100"/>
    </row>
    <row r="97" spans="1:51" x14ac:dyDescent="0.25">
      <c r="B97" s="128"/>
      <c r="C97" s="131"/>
      <c r="D97" s="78"/>
      <c r="E97" s="126"/>
      <c r="F97" s="126"/>
      <c r="G97" s="126"/>
      <c r="H97" s="126"/>
      <c r="I97" s="78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32"/>
      <c r="U97" s="133"/>
      <c r="V97" s="133"/>
      <c r="W97" s="105"/>
      <c r="X97" s="105"/>
      <c r="Y97" s="105"/>
      <c r="Z97" s="105"/>
      <c r="AA97" s="105"/>
      <c r="AB97" s="105"/>
      <c r="AC97" s="105"/>
      <c r="AD97" s="105"/>
      <c r="AE97" s="105"/>
      <c r="AM97" s="106"/>
      <c r="AN97" s="106"/>
      <c r="AO97" s="106"/>
      <c r="AP97" s="106"/>
      <c r="AQ97" s="106"/>
      <c r="AR97" s="106"/>
      <c r="AS97" s="107"/>
      <c r="AU97" s="100"/>
      <c r="AV97" s="104"/>
      <c r="AW97" s="100"/>
      <c r="AX97" s="100"/>
      <c r="AY97" s="100"/>
    </row>
    <row r="98" spans="1:51" s="130" customFormat="1" x14ac:dyDescent="0.25">
      <c r="B98" s="100"/>
      <c r="C98" s="134"/>
      <c r="D98" s="126"/>
      <c r="E98" s="78"/>
      <c r="F98" s="126"/>
      <c r="G98" s="126"/>
      <c r="H98" s="126"/>
      <c r="I98" s="126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32"/>
      <c r="U98" s="133"/>
      <c r="V98" s="133"/>
      <c r="W98" s="105"/>
      <c r="X98" s="105"/>
      <c r="Y98" s="105"/>
      <c r="Z98" s="105"/>
      <c r="AA98" s="105"/>
      <c r="AB98" s="105"/>
      <c r="AC98" s="105"/>
      <c r="AD98" s="105"/>
      <c r="AE98" s="105"/>
      <c r="AM98" s="106"/>
      <c r="AN98" s="106"/>
      <c r="AO98" s="106"/>
      <c r="AP98" s="106"/>
      <c r="AQ98" s="106"/>
      <c r="AR98" s="106"/>
      <c r="AS98" s="107"/>
      <c r="AT98" s="19"/>
      <c r="AV98" s="104"/>
      <c r="AY98" s="100"/>
    </row>
    <row r="99" spans="1:51" x14ac:dyDescent="0.25">
      <c r="A99" s="105"/>
      <c r="C99" s="129"/>
      <c r="D99" s="126"/>
      <c r="E99" s="78"/>
      <c r="F99" s="78"/>
      <c r="G99" s="126"/>
      <c r="H99" s="126"/>
      <c r="I99" s="106"/>
      <c r="J99" s="106"/>
      <c r="K99" s="106"/>
      <c r="L99" s="106"/>
      <c r="M99" s="106"/>
      <c r="N99" s="106"/>
      <c r="O99" s="107"/>
      <c r="P99" s="102"/>
      <c r="R99" s="104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C100" s="130"/>
      <c r="D100" s="130"/>
      <c r="E100" s="130"/>
      <c r="F100" s="130"/>
      <c r="G100" s="78"/>
      <c r="H100" s="78"/>
      <c r="I100" s="106"/>
      <c r="J100" s="106"/>
      <c r="K100" s="106"/>
      <c r="L100" s="106"/>
      <c r="M100" s="106"/>
      <c r="N100" s="106"/>
      <c r="O100" s="107"/>
      <c r="P100" s="102"/>
      <c r="R100" s="102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C101" s="130"/>
      <c r="D101" s="130"/>
      <c r="E101" s="130"/>
      <c r="F101" s="130"/>
      <c r="G101" s="78"/>
      <c r="H101" s="78"/>
      <c r="I101" s="106"/>
      <c r="J101" s="106"/>
      <c r="K101" s="106"/>
      <c r="L101" s="106"/>
      <c r="M101" s="106"/>
      <c r="N101" s="106"/>
      <c r="O101" s="107"/>
      <c r="P101" s="102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A102" s="105"/>
      <c r="C102" s="130"/>
      <c r="D102" s="130"/>
      <c r="E102" s="130"/>
      <c r="F102" s="130"/>
      <c r="G102" s="130"/>
      <c r="H102" s="130"/>
      <c r="I102" s="106"/>
      <c r="J102" s="106"/>
      <c r="K102" s="106"/>
      <c r="L102" s="106"/>
      <c r="M102" s="106"/>
      <c r="N102" s="106"/>
      <c r="O102" s="107"/>
      <c r="P102" s="102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A103" s="105"/>
      <c r="C103" s="130"/>
      <c r="D103" s="130"/>
      <c r="E103" s="130"/>
      <c r="F103" s="130"/>
      <c r="G103" s="130"/>
      <c r="H103" s="130"/>
      <c r="I103" s="106"/>
      <c r="J103" s="106"/>
      <c r="K103" s="106"/>
      <c r="L103" s="106"/>
      <c r="M103" s="106"/>
      <c r="N103" s="106"/>
      <c r="O103" s="107"/>
      <c r="P103" s="102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A104" s="105"/>
      <c r="C104" s="130"/>
      <c r="D104" s="130"/>
      <c r="E104" s="130"/>
      <c r="F104" s="130"/>
      <c r="G104" s="130"/>
      <c r="H104" s="130"/>
      <c r="I104" s="106"/>
      <c r="J104" s="106"/>
      <c r="K104" s="106"/>
      <c r="L104" s="106"/>
      <c r="M104" s="106"/>
      <c r="N104" s="106"/>
      <c r="O104" s="107"/>
      <c r="P104" s="102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A105" s="105"/>
      <c r="C105" s="130"/>
      <c r="D105" s="130"/>
      <c r="E105" s="130"/>
      <c r="F105" s="130"/>
      <c r="G105" s="130"/>
      <c r="H105" s="130"/>
      <c r="I105" s="106"/>
      <c r="J105" s="106"/>
      <c r="K105" s="106"/>
      <c r="L105" s="106"/>
      <c r="M105" s="106"/>
      <c r="N105" s="106"/>
      <c r="O105" s="107"/>
      <c r="P105" s="102"/>
      <c r="R105" s="78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A106" s="105"/>
      <c r="I106" s="106"/>
      <c r="J106" s="106"/>
      <c r="K106" s="106"/>
      <c r="L106" s="106"/>
      <c r="M106" s="106"/>
      <c r="N106" s="106"/>
      <c r="O106" s="107"/>
      <c r="R106" s="102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R107" s="102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R108" s="102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R109" s="102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R110" s="102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07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07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07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07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07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Q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1"/>
      <c r="P126" s="102"/>
      <c r="Q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Q127" s="102"/>
      <c r="R127" s="102"/>
      <c r="S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Q128" s="102"/>
      <c r="R128" s="102"/>
      <c r="S128" s="102"/>
      <c r="T128" s="102"/>
      <c r="AS128" s="100"/>
      <c r="AT128" s="100"/>
      <c r="AU128" s="100"/>
      <c r="AV128" s="100"/>
      <c r="AW128" s="100"/>
      <c r="AX128" s="100"/>
      <c r="AY128" s="100"/>
    </row>
    <row r="129" spans="15:51" x14ac:dyDescent="0.25">
      <c r="O129" s="11"/>
      <c r="P129" s="102"/>
      <c r="Q129" s="102"/>
      <c r="R129" s="102"/>
      <c r="S129" s="102"/>
      <c r="T129" s="102"/>
      <c r="AS129" s="100"/>
      <c r="AT129" s="100"/>
      <c r="AU129" s="100"/>
      <c r="AV129" s="100"/>
      <c r="AW129" s="100"/>
      <c r="AX129" s="100"/>
      <c r="AY129" s="100"/>
    </row>
    <row r="130" spans="15:51" x14ac:dyDescent="0.25">
      <c r="O130" s="11"/>
      <c r="P130" s="102"/>
      <c r="T130" s="102"/>
      <c r="AS130" s="100"/>
      <c r="AT130" s="100"/>
      <c r="AU130" s="100"/>
      <c r="AV130" s="100"/>
      <c r="AW130" s="100"/>
      <c r="AX130" s="100"/>
      <c r="AY130" s="100"/>
    </row>
    <row r="131" spans="15:51" x14ac:dyDescent="0.25">
      <c r="O131" s="102"/>
      <c r="Q131" s="102"/>
      <c r="R131" s="102"/>
      <c r="S131" s="102"/>
      <c r="AS131" s="100"/>
      <c r="AT131" s="100"/>
      <c r="AU131" s="100"/>
      <c r="AV131" s="100"/>
      <c r="AW131" s="100"/>
      <c r="AX131" s="100"/>
    </row>
    <row r="132" spans="15:51" x14ac:dyDescent="0.25">
      <c r="O132" s="11"/>
      <c r="P132" s="102"/>
      <c r="Q132" s="102"/>
      <c r="R132" s="102"/>
      <c r="S132" s="102"/>
      <c r="T132" s="102"/>
      <c r="AS132" s="100"/>
      <c r="AT132" s="100"/>
      <c r="AU132" s="100"/>
      <c r="AV132" s="100"/>
      <c r="AW132" s="100"/>
      <c r="AX132" s="100"/>
    </row>
    <row r="133" spans="15:51" x14ac:dyDescent="0.25">
      <c r="O133" s="11"/>
      <c r="P133" s="102"/>
      <c r="Q133" s="102"/>
      <c r="R133" s="102"/>
      <c r="S133" s="102"/>
      <c r="T133" s="102"/>
      <c r="U133" s="102"/>
      <c r="AS133" s="100"/>
      <c r="AT133" s="100"/>
      <c r="AU133" s="100"/>
      <c r="AV133" s="100"/>
      <c r="AW133" s="100"/>
      <c r="AX133" s="100"/>
    </row>
    <row r="134" spans="15:51" x14ac:dyDescent="0.25">
      <c r="O134" s="11"/>
      <c r="P134" s="102"/>
      <c r="T134" s="102"/>
      <c r="U134" s="102"/>
      <c r="AS134" s="100"/>
      <c r="AT134" s="100"/>
      <c r="AU134" s="100"/>
      <c r="AV134" s="100"/>
      <c r="AW134" s="100"/>
      <c r="AX134" s="100"/>
    </row>
    <row r="142" spans="15:51" x14ac:dyDescent="0.25">
      <c r="AY142" s="100"/>
    </row>
    <row r="146" spans="1:50" s="102" customFormat="1" x14ac:dyDescent="0.25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  <c r="AI146" s="100"/>
      <c r="AJ146" s="100"/>
      <c r="AK146" s="100"/>
      <c r="AL146" s="100"/>
      <c r="AM146" s="100"/>
      <c r="AN146" s="100"/>
      <c r="AO146" s="100"/>
      <c r="AP146" s="100"/>
      <c r="AQ146" s="100"/>
      <c r="AR146" s="100"/>
      <c r="AS146" s="100"/>
      <c r="AT146" s="100"/>
      <c r="AU146" s="100"/>
      <c r="AV146" s="100"/>
      <c r="AW146" s="100"/>
      <c r="AX146" s="100"/>
    </row>
  </sheetData>
  <protectedRanges>
    <protectedRange sqref="N90:R90 B97 S92:T98 B89:B94 S88:T89 N93:R98 T80:T87 T65:T71 T55:T63 S48:S54" name="Range2_12_5_1_1"/>
    <protectedRange sqref="L10 L6 D6 D8 AD8 AF8 O8:U8 AJ8:AR8 AF10 L24:N31 N32:N34 E11:E34 G11:G34 AC17:AF34 N10:N23 O11:P34 X11:AF16 R11:V34 Z17:AB31" name="Range1_16_3_1_1"/>
    <protectedRange sqref="I95 J93:M98 J90:M90 I98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9:H99 F98 E97" name="Range2_2_2_9_2_1_1"/>
    <protectedRange sqref="D95 D98:D99" name="Range2_1_1_1_1_1_9_2_1_1"/>
    <protectedRange sqref="AG11:AG34" name="Range1_18_1_1_1"/>
    <protectedRange sqref="C96 C98" name="Range2_4_1_1_1"/>
    <protectedRange sqref="AS16:AS34" name="Range1_1_1_1"/>
    <protectedRange sqref="P3:U4" name="Range1_16_1_1_1_1"/>
    <protectedRange sqref="C99 C97 C94" name="Range2_1_3_1_1"/>
    <protectedRange sqref="H11:H34" name="Range1_1_1_1_1_1_1"/>
    <protectedRange sqref="B95:B96 J91:R92 D96:D97 I96:I97 Z89:Z90 S90:Y91 AA90:AU91 E98:E99 G100:H101 F99" name="Range2_2_1_10_1_1_1_2"/>
    <protectedRange sqref="C95" name="Range2_2_1_10_2_1_1_1"/>
    <protectedRange sqref="N88:R89 G96:H96 D92 F95 E94" name="Range2_12_1_6_1_1"/>
    <protectedRange sqref="D87:D88 I92:I94 I88:M89 G97:H98 G90:H92 E95:E96 F96:F97 F89:F91 E88:E90" name="Range2_2_12_1_7_1_1"/>
    <protectedRange sqref="D93:D94" name="Range2_1_1_1_1_11_1_2_1_1"/>
    <protectedRange sqref="E91 G93:H93 F92" name="Range2_2_2_9_1_1_1_1"/>
    <protectedRange sqref="D89" name="Range2_1_1_1_1_1_9_1_1_1_1"/>
    <protectedRange sqref="C93 C88" name="Range2_1_1_2_1_1"/>
    <protectedRange sqref="C92" name="Range2_1_2_2_1_1"/>
    <protectedRange sqref="C91" name="Range2_3_2_1_1"/>
    <protectedRange sqref="F87:F88 E87 G89:H89" name="Range2_2_12_1_1_1_1_1"/>
    <protectedRange sqref="C87" name="Range2_1_4_2_1_1_1"/>
    <protectedRange sqref="C89:C90" name="Range2_5_1_1_1"/>
    <protectedRange sqref="E92:E93 F93:F94 G94:H95 I90:I91" name="Range2_2_1_1_1_1"/>
    <protectedRange sqref="D90:D91" name="Range2_1_1_1_1_1_1_1_1"/>
    <protectedRange sqref="AS11:AS15" name="Range1_4_1_1_1_1"/>
    <protectedRange sqref="J11:J15 J26:J34" name="Range1_1_2_1_10_1_1_1_1"/>
    <protectedRange sqref="R105" name="Range2_2_1_10_1_1_1_1_1"/>
    <protectedRange sqref="S38:S43" name="Range2_12_3_1_1_1_1"/>
    <protectedRange sqref="D38:H38 F39:G39 N38:R43" name="Range2_12_1_3_1_1_1_1"/>
    <protectedRange sqref="I38:M38 E39 H39:M39 E40:M43" name="Range2_2_12_1_6_1_1_1_1"/>
    <protectedRange sqref="D39:D43" name="Range2_1_1_1_1_11_1_1_1_1_1_1"/>
    <protectedRange sqref="C39:C43" name="Range2_1_2_1_1_1_1_1"/>
    <protectedRange sqref="C38" name="Range2_3_1_1_1_1_1"/>
    <protectedRange sqref="T77:T79" name="Range2_12_5_1_1_3"/>
    <protectedRange sqref="T73:T76" name="Range2_12_5_1_1_2_2"/>
    <protectedRange sqref="T72" name="Range2_12_5_1_1_2_1_1"/>
    <protectedRange sqref="S72" name="Range2_12_4_1_1_1_4_2_2_1_1"/>
    <protectedRange sqref="B86:B88" name="Range2_12_5_1_1_2"/>
    <protectedRange sqref="B85" name="Range2_12_5_1_1_2_1_4_1_1_1_2_1_1_1_1_1_1_1"/>
    <protectedRange sqref="F86 G88:H88" name="Range2_2_12_1_1_1_1_1_1"/>
    <protectedRange sqref="D86:E86" name="Range2_2_12_1_7_1_1_2_1"/>
    <protectedRange sqref="C86" name="Range2_1_1_2_1_1_1"/>
    <protectedRange sqref="B83:B84" name="Range2_12_5_1_1_2_1"/>
    <protectedRange sqref="B82" name="Range2_12_5_1_1_2_1_2_1"/>
    <protectedRange sqref="B81" name="Range2_12_5_1_1_2_1_2_2"/>
    <protectedRange sqref="S84:S87" name="Range2_12_5_1_1_5"/>
    <protectedRange sqref="N84:R87" name="Range2_12_1_6_1_1_1"/>
    <protectedRange sqref="J84:M87" name="Range2_2_12_1_7_1_1_2"/>
    <protectedRange sqref="S81:S83" name="Range2_12_2_1_1_1_2_1_1_1"/>
    <protectedRange sqref="Q82:R83" name="Range2_12_1_4_1_1_1_1_1_1_1_1_1_1_1_1_1_1_1"/>
    <protectedRange sqref="N82:P83" name="Range2_12_1_2_1_1_1_1_1_1_1_1_1_1_1_1_1_1_1_1"/>
    <protectedRange sqref="J82:M83" name="Range2_2_12_1_4_1_1_1_1_1_1_1_1_1_1_1_1_1_1_1_1"/>
    <protectedRange sqref="Q81:R81" name="Range2_12_1_6_1_1_1_2_3_1_1_3_1_1_1_1_1_1_1"/>
    <protectedRange sqref="N81:P81" name="Range2_12_1_2_3_1_1_1_2_3_1_1_3_1_1_1_1_1_1_1"/>
    <protectedRange sqref="J81:M81" name="Range2_2_12_1_4_3_1_1_1_3_3_1_1_3_1_1_1_1_1_1_1"/>
    <protectedRange sqref="S79:S80" name="Range2_12_4_1_1_1_4_2_2_2_1"/>
    <protectedRange sqref="Q79:R80" name="Range2_12_1_6_1_1_1_2_3_2_1_1_3_2"/>
    <protectedRange sqref="N79:P80" name="Range2_12_1_2_3_1_1_1_2_3_2_1_1_3_2"/>
    <protectedRange sqref="K79:M80" name="Range2_2_12_1_4_3_1_1_1_3_3_2_1_1_3_2"/>
    <protectedRange sqref="J79:J80" name="Range2_2_12_1_4_3_1_1_1_3_2_1_2_2_2"/>
    <protectedRange sqref="I79" name="Range2_2_12_1_4_3_1_1_1_3_3_1_1_3_1_1_1_1_1_1_2_2"/>
    <protectedRange sqref="I81:I87" name="Range2_2_12_1_7_1_1_2_2_1_1"/>
    <protectedRange sqref="I80" name="Range2_2_12_1_4_3_1_1_1_3_3_1_1_3_1_1_1_1_1_1_2_1_1"/>
    <protectedRange sqref="G87:H87" name="Range2_2_12_1_3_1_2_1_1_1_2_1_1_1_1_1_1_2_1_1_1_1_1_1_1_1_1"/>
    <protectedRange sqref="F85 G84:H86" name="Range2_2_12_1_3_3_1_1_1_2_1_1_1_1_1_1_1_1_1_1_1_1_1_1_1_1"/>
    <protectedRange sqref="G81:H81" name="Range2_2_12_1_3_1_2_1_1_1_2_1_1_1_1_1_1_2_1_1_1_1_1_2_1"/>
    <protectedRange sqref="F81:F84" name="Range2_2_12_1_3_1_2_1_1_1_3_1_1_1_1_1_3_1_1_1_1_1_1_1_1_1"/>
    <protectedRange sqref="G82:H83" name="Range2_2_12_1_3_1_2_1_1_1_1_2_1_1_1_1_1_1_1_1_1_1_1"/>
    <protectedRange sqref="D81:E82" name="Range2_2_12_1_3_1_2_1_1_1_3_1_1_1_1_1_1_1_2_1_1_1_1_1_1_1"/>
    <protectedRange sqref="B79" name="Range2_12_5_1_1_2_1_4_1_1_1_2_1_1_1_1_1_1_1_1_1_2_1_1_1_1_1"/>
    <protectedRange sqref="B80" name="Range2_12_5_1_1_2_1_2_2_1_1_1_1_1"/>
    <protectedRange sqref="D85:E85" name="Range2_2_12_1_7_1_1_2_1_1"/>
    <protectedRange sqref="C85" name="Range2_1_1_2_1_1_1_1"/>
    <protectedRange sqref="D84" name="Range2_2_12_1_7_1_1_2_1_1_1_1_1_1"/>
    <protectedRange sqref="E84" name="Range2_2_12_1_1_1_1_1_1_1_1_1_1_1_1"/>
    <protectedRange sqref="C84" name="Range2_1_4_2_1_1_1_1_1_1_1_1_1"/>
    <protectedRange sqref="D83:E83" name="Range2_2_12_1_3_1_2_1_1_1_3_1_1_1_1_1_1_1_2_1_1_1_1_1_1_1_1"/>
    <protectedRange sqref="B78" name="Range2_12_5_1_1_2_1_2_2_1_1_1_1"/>
    <protectedRange sqref="S73:S78" name="Range2_12_5_1_1_5_1"/>
    <protectedRange sqref="N75:R78" name="Range2_12_1_6_1_1_1_1"/>
    <protectedRange sqref="J77:M78 L75:M76" name="Range2_2_12_1_7_1_1_2_2"/>
    <protectedRange sqref="I77:I78" name="Range2_2_12_1_7_1_1_2_2_1_1_1"/>
    <protectedRange sqref="B77" name="Range2_12_5_1_1_2_1_2_2_1_1_1_1_2_1_1_1"/>
    <protectedRange sqref="B76" name="Range2_12_5_1_1_2_1_2_2_1_1_1_1_2_1_1_1_2"/>
    <protectedRange sqref="B75" name="Range2_12_5_1_1_2_1_2_2_1_1_1_1_2_1_1_1_2_1_1"/>
    <protectedRange sqref="B41" name="Range2_12_5_1_1_1_1_1_2"/>
    <protectedRange sqref="G58:H61" name="Range2_2_12_1_3_1_1_1_1_1_4_1_1_2"/>
    <protectedRange sqref="E58:F61" name="Range2_2_12_1_7_1_1_3_1_1_2"/>
    <protectedRange sqref="S58:S63 S65:S71" name="Range2_12_5_1_1_2_3_1_1"/>
    <protectedRange sqref="Q58:R63" name="Range2_12_1_6_1_1_1_1_2_1_2"/>
    <protectedRange sqref="N58:P63" name="Range2_12_1_2_3_1_1_1_1_2_1_2"/>
    <protectedRange sqref="L62:M63 I58:M61" name="Range2_2_12_1_4_3_1_1_1_1_2_1_2"/>
    <protectedRange sqref="D58:D61" name="Range2_2_12_1_3_1_2_1_1_1_2_1_2_1_2"/>
    <protectedRange sqref="Q65:R67" name="Range2_12_1_6_1_1_1_1_2_1_1_1"/>
    <protectedRange sqref="N65:P67" name="Range2_12_1_2_3_1_1_1_1_2_1_1_1"/>
    <protectedRange sqref="L65:M67" name="Range2_2_12_1_4_3_1_1_1_1_2_1_1_1"/>
    <protectedRange sqref="B74" name="Range2_12_5_1_1_2_1_2_2_1_1_1_1_2_1_1_1_2_1_1_1_2"/>
    <protectedRange sqref="N68:R74" name="Range2_12_1_6_1_1_1_1_1"/>
    <protectedRange sqref="J70:M71 L72:M74 L68:M69" name="Range2_2_12_1_7_1_1_2_2_1"/>
    <protectedRange sqref="G70:H71" name="Range2_2_12_1_3_1_2_1_1_1_2_1_1_1_1_1_1_2_1_1_1_1"/>
    <protectedRange sqref="I70:I71" name="Range2_2_12_1_4_3_1_1_1_2_1_2_1_1_3_1_1_1_1_1_1_1_1"/>
    <protectedRange sqref="D70:E71" name="Range2_2_12_1_3_1_2_1_1_1_2_1_1_1_1_3_1_1_1_1_1_1_1"/>
    <protectedRange sqref="F70:F71" name="Range2_2_12_1_3_1_2_1_1_1_3_1_1_1_1_1_3_1_1_1_1_1_1_1"/>
    <protectedRange sqref="G80:H80" name="Range2_2_12_1_3_1_2_1_1_1_1_2_1_1_1_1_1_1_2_1_1_2"/>
    <protectedRange sqref="F80" name="Range2_2_12_1_3_1_2_1_1_1_1_2_1_1_1_1_1_1_1_1_1_1_1_2"/>
    <protectedRange sqref="D80:E80" name="Range2_2_12_1_3_1_2_1_1_1_2_1_1_1_1_3_1_1_1_1_1_1_1_1_1_1_2"/>
    <protectedRange sqref="G79:H79" name="Range2_2_12_1_3_1_2_1_1_1_1_2_1_1_1_1_1_1_2_1_1_1_1"/>
    <protectedRange sqref="F79" name="Range2_2_12_1_3_1_2_1_1_1_1_2_1_1_1_1_1_1_1_1_1_1_1_1_1"/>
    <protectedRange sqref="D79:E79" name="Range2_2_12_1_3_1_2_1_1_1_2_1_1_1_1_3_1_1_1_1_1_1_1_1_1_1_1_1"/>
    <protectedRange sqref="D78" name="Range2_2_12_1_7_1_1_1_1"/>
    <protectedRange sqref="E78:F78" name="Range2_2_12_1_1_1_1_1_2_1"/>
    <protectedRange sqref="C78" name="Range2_1_4_2_1_1_1_1_1"/>
    <protectedRange sqref="G78:H78" name="Range2_2_12_1_3_1_2_1_1_1_2_1_1_1_1_1_1_2_1_1_1_1_1_1_1_1_1_1_1"/>
    <protectedRange sqref="F77:H77" name="Range2_2_12_1_3_3_1_1_1_2_1_1_1_1_1_1_1_1_1_1_1_1_1_1_1_1_1_2"/>
    <protectedRange sqref="D77:E77" name="Range2_2_12_1_7_1_1_2_1_1_1_2"/>
    <protectedRange sqref="C77" name="Range2_1_1_2_1_1_1_1_1_2"/>
    <protectedRange sqref="B72" name="Range2_12_5_1_1_2_1_4_1_1_1_2_1_1_1_1_1_1_1_1_1_2_1_1_1_1_2_1_1_1_2_1_1_1_2_2_2_1"/>
    <protectedRange sqref="B73" name="Range2_12_5_1_1_2_1_2_2_1_1_1_1_2_1_1_1_2_1_1_1_2_2_2_1"/>
    <protectedRange sqref="J76:K76" name="Range2_2_12_1_4_3_1_1_1_3_3_1_1_3_1_1_1_1_1_1_1_1"/>
    <protectedRange sqref="K74:K75" name="Range2_2_12_1_4_3_1_1_1_3_3_2_1_1_3_2_1"/>
    <protectedRange sqref="J74:J75" name="Range2_2_12_1_4_3_1_1_1_3_2_1_2_2_2_1"/>
    <protectedRange sqref="I74" name="Range2_2_12_1_4_3_1_1_1_3_3_1_1_3_1_1_1_1_1_1_2_2_2"/>
    <protectedRange sqref="I76" name="Range2_2_12_1_7_1_1_2_2_1_1_2"/>
    <protectedRange sqref="I75" name="Range2_2_12_1_4_3_1_1_1_3_3_1_1_3_1_1_1_1_1_1_2_1_1_1"/>
    <protectedRange sqref="G76:H76" name="Range2_2_12_1_3_1_2_1_1_1_2_1_1_1_1_1_1_2_1_1_1_1_1_2_1_1"/>
    <protectedRange sqref="F76" name="Range2_2_12_1_3_1_2_1_1_1_3_1_1_1_1_1_3_1_1_1_1_1_1_1_1_1_2"/>
    <protectedRange sqref="D76:E76" name="Range2_2_12_1_3_1_2_1_1_1_3_1_1_1_1_1_1_1_2_1_1_1_1_1_1_1_2"/>
    <protectedRange sqref="J72:K73" name="Range2_2_12_1_7_1_1_2_2_2"/>
    <protectedRange sqref="I72:I73" name="Range2_2_12_1_7_1_1_2_2_1_1_1_2"/>
    <protectedRange sqref="G75:H75" name="Range2_2_12_1_3_1_2_1_1_1_1_2_1_1_1_1_1_1_2_1_1_2_1"/>
    <protectedRange sqref="F75" name="Range2_2_12_1_3_1_2_1_1_1_1_2_1_1_1_1_1_1_1_1_1_1_1_2_1"/>
    <protectedRange sqref="D75:E75" name="Range2_2_12_1_3_1_2_1_1_1_2_1_1_1_1_3_1_1_1_1_1_1_1_1_1_1_2_1"/>
    <protectedRange sqref="G74:H74" name="Range2_2_12_1_3_1_2_1_1_1_1_2_1_1_1_1_1_1_2_1_1_1_1_1"/>
    <protectedRange sqref="F74" name="Range2_2_12_1_3_1_2_1_1_1_1_2_1_1_1_1_1_1_1_1_1_1_1_1_1_1"/>
    <protectedRange sqref="D74:E74" name="Range2_2_12_1_3_1_2_1_1_1_2_1_1_1_1_3_1_1_1_1_1_1_1_1_1_1_1_1_1"/>
    <protectedRange sqref="D73" name="Range2_2_12_1_7_1_1_1_1_1"/>
    <protectedRange sqref="E73:F73" name="Range2_2_12_1_1_1_1_1_2_1_1"/>
    <protectedRange sqref="C73" name="Range2_1_4_2_1_1_1_1_1_1"/>
    <protectedRange sqref="G73:H73" name="Range2_2_12_1_3_1_2_1_1_1_2_1_1_1_1_1_1_2_1_1_1_1_1_1_1_1_1_1_1_1"/>
    <protectedRange sqref="F72:H72" name="Range2_2_12_1_3_3_1_1_1_2_1_1_1_1_1_1_1_1_1_1_1_1_1_1_1_1_1_2_1"/>
    <protectedRange sqref="D72:E72" name="Range2_2_12_1_7_1_1_2_1_1_1_2_1"/>
    <protectedRange sqref="C72" name="Range2_1_1_2_1_1_1_1_1_2_1"/>
    <protectedRange sqref="B68" name="Range2_12_5_1_1_2_1_4_1_1_1_2_1_1_1_1_1_1_1_1_1_2_1_1_1_1_2_1_1_1_2_1_1_1_2_2_2_1_1"/>
    <protectedRange sqref="B69" name="Range2_12_5_1_1_2_1_2_2_1_1_1_1_2_1_1_1_2_1_1_1_2_2_2_1_1"/>
    <protectedRange sqref="B65" name="Range2_12_5_1_1_2_1_4_1_1_1_2_1_1_1_1_1_1_1_1_1_2_1_1_1_1_2_1_1_1_2_1_1_1_2_2_2_1_1_1"/>
    <protectedRange sqref="B66" name="Range2_12_5_1_1_2_1_2_2_1_1_1_1_2_1_1_1_2_1_1_1_2_2_2_1_1_1"/>
    <protectedRange sqref="S44" name="Range2_12_3_1_1_1_1_2"/>
    <protectedRange sqref="N44:R44" name="Range2_12_1_3_1_1_1_1_2"/>
    <protectedRange sqref="E44:G44 I44:M44" name="Range2_2_12_1_6_1_1_1_1_2"/>
    <protectedRange sqref="D44" name="Range2_1_1_1_1_11_1_1_1_1_1_1_2"/>
    <protectedRange sqref="E45:F45" name="Range2_2_12_1_3_1_1_1_1_1_4_1_1"/>
    <protectedRange sqref="C45:D45" name="Range2_2_12_1_7_1_1_3_1_1"/>
    <protectedRange sqref="Q45:Q46 S55:S56 R47:R54" name="Range2_12_5_1_1_2_3_1"/>
    <protectedRange sqref="O45:P45" name="Range2_12_1_6_1_1_1_1_2_1"/>
    <protectedRange sqref="L45:N45" name="Range2_12_1_2_3_1_1_1_1_2_1"/>
    <protectedRange sqref="G45:K45" name="Range2_2_12_1_4_3_1_1_1_1_2_1"/>
    <protectedRange sqref="S57" name="Range2_12_4_1_1_1_4_2_2_1_1_1"/>
    <protectedRange sqref="E46:F46 G55:H57 F47:G54" name="Range2_2_12_1_3_1_1_1_1_1_4_1_1_1"/>
    <protectedRange sqref="C46:D46 E55:F57 D47:E54" name="Range2_2_12_1_7_1_1_3_1_1_1"/>
    <protectedRange sqref="O46:P46 Q55:R56 P47:Q54" name="Range2_12_1_6_1_1_1_1_2_1_1"/>
    <protectedRange sqref="L46:N46 N55:P56 M47:O54" name="Range2_12_1_2_3_1_1_1_1_2_1_1"/>
    <protectedRange sqref="G46:K46 I55:M56 H47:L54" name="Range2_2_12_1_4_3_1_1_1_1_2_1_1"/>
    <protectedRange sqref="D55:D57 C47:C54" name="Range2_2_12_1_3_1_2_1_1_1_2_1_2_1_1"/>
    <protectedRange sqref="Q57:R57" name="Range2_12_1_6_1_1_1_2_3_2_1_1_1_1_1"/>
    <protectedRange sqref="N57:P57" name="Range2_12_1_2_3_1_1_1_2_3_2_1_1_1_1_1"/>
    <protectedRange sqref="K57:M57" name="Range2_2_12_1_4_3_1_1_1_3_3_2_1_1_1_1_1"/>
    <protectedRange sqref="J57" name="Range2_2_12_1_4_3_1_1_1_3_2_1_2_1_1_1"/>
    <protectedRange sqref="I57" name="Range2_2_12_1_4_2_1_1_1_4_1_2_1_1_1_2_1_1_1"/>
    <protectedRange sqref="C44" name="Range2_1_2_1_1_1_1_1_1_2"/>
    <protectedRange sqref="Q11:Q34" name="Range1_16_3_1_1_1"/>
    <protectedRange sqref="T64" name="Range2_12_5_1_1_1"/>
    <protectedRange sqref="S64" name="Range2_12_5_1_1_2_3_1_1_1"/>
    <protectedRange sqref="Q64:R64" name="Range2_12_1_6_1_1_1_1_2_1_1_1_1"/>
    <protectedRange sqref="N64:P64" name="Range2_12_1_2_3_1_1_1_1_2_1_1_1_1"/>
    <protectedRange sqref="L64:M64" name="Range2_2_12_1_4_3_1_1_1_1_2_1_1_1_1"/>
    <protectedRange sqref="J62:K63" name="Range2_2_12_1_7_1_1_2_2_3"/>
    <protectedRange sqref="G62:H63" name="Range2_2_12_1_3_1_2_1_1_1_2_1_1_1_1_1_1_2_1_1_1"/>
    <protectedRange sqref="I62:I63" name="Range2_2_12_1_4_3_1_1_1_2_1_2_1_1_3_1_1_1_1_1_1_1"/>
    <protectedRange sqref="D62:E63" name="Range2_2_12_1_3_1_2_1_1_1_2_1_1_1_1_3_1_1_1_1_1_1"/>
    <protectedRange sqref="F62:F63" name="Range2_2_12_1_3_1_2_1_1_1_3_1_1_1_1_1_3_1_1_1_1_1_1"/>
    <protectedRange sqref="AG10" name="Range1_18_1_1_1_1"/>
    <protectedRange sqref="F11:F34" name="Range1_16_3_1_1_2"/>
    <protectedRange sqref="W11:W34" name="Range1_16_3_1_1_4"/>
    <protectedRange sqref="X32:AB34 X17:Y31" name="Range1_16_3_1_1_6"/>
    <protectedRange sqref="G64:H68" name="Range2_2_12_1_3_1_1_1_1_1_4_1_1_1_1_2"/>
    <protectedRange sqref="E64:F68" name="Range2_2_12_1_7_1_1_3_1_1_1_1_2"/>
    <protectedRange sqref="I64:K68" name="Range2_2_12_1_4_3_1_1_1_1_2_1_1_1_2"/>
    <protectedRange sqref="D64:D68" name="Range2_2_12_1_3_1_2_1_1_1_2_1_2_1_1_1_2"/>
    <protectedRange sqref="J69:K69" name="Range2_2_12_1_7_1_1_2_2_1_2"/>
    <protectedRange sqref="I69" name="Range2_2_12_1_7_1_1_2_2_1_1_1_1_1"/>
    <protectedRange sqref="G69:H69" name="Range2_2_12_1_3_3_1_1_1_2_1_1_1_1_1_1_1_1_1_1_1_1_1_1_1_1_1_1_1"/>
    <protectedRange sqref="F69" name="Range2_2_12_1_3_1_2_1_1_1_3_1_1_1_1_1_3_1_1_1_1_1_1_1_1_1_1_1"/>
    <protectedRange sqref="D69" name="Range2_2_12_1_7_1_1_2_1_1_1_1_1_1_1_1"/>
    <protectedRange sqref="E69" name="Range2_2_12_1_1_1_1_1_1_1_1_1_1_1_1_1_1"/>
    <protectedRange sqref="C69" name="Range2_1_4_2_1_1_1_1_1_1_1_1_1_1_1"/>
    <protectedRange sqref="AR11:AR34" name="Range1_16_3_1_1_5"/>
    <protectedRange sqref="H44" name="Range2_12_5_1_1_1_2_1_1_1_1_1_1_1_1_1_1_1_1"/>
    <protectedRange sqref="B63" name="Range2_12_5_1_1_1_2_2_1_1_1_1_1_1_1_1_1_1_1_2_1_1_1_1_1_1_1_1_1_3_1_3_1_1"/>
    <protectedRange sqref="B64" name="Range2_12_5_1_1_2_1_4_1_1_1_2_1_1_1_1_1_1_1_1_1_2_1_1_1_1_2_1_1_1_2_1_1_1_2_2_2_1_1_4_1"/>
    <protectedRange sqref="B62" name="Range2_12_5_1_1_2_1_4_1_1_1_2_1_1_1_1_1_1_1_1_1_2_1_1_1_1_2_1_1_1_2_1_1_1_2_2_2_1_1_1_1_1_1_1_1_1_1_2_1"/>
    <protectedRange sqref="Q10" name="Range1_16_3_1_1_1_1"/>
    <protectedRange sqref="B42:B43" name="Range2_12_5_1_1_1_1_1_2_1_3_1"/>
    <protectedRange sqref="P5:U5" name="Range1_16_1_1_1_1_2"/>
    <protectedRange sqref="B60:B61 B58 B55:B56" name="Range2_12_5_1_1_1_1_1_2_1_2_1_1_1_1"/>
    <protectedRange sqref="B44" name="Range2_12_5_1_1_1_2_2_1_1_1_1_1_1_1_1_1_1_1_1_1_1_1_1_1_1_1_1_1_1"/>
    <protectedRange sqref="B45" name="Range2_12_5_1_1_1_2_2_1_1_1_1_1_1_1_1_1_1_1_2_1_1_1_1_1_1_1_1_1_1_1_1_1_1_1_1_1_1_1_1_1_1_1_1_1_1"/>
    <protectedRange sqref="B47" name="Range2_12_5_1_1_1_2_1_1_1_1_1_1_1_1_1_1_1_2_1_2_1_1_1_1_1_1_1_1_1_2_1_1_1"/>
    <protectedRange sqref="B46" name="Range2_12_5_1_1_1_2_2_1_1_1_1_1_1_1_1_1_1_1_2_1_1_1_2_1_1_1_2_1_1_1_3_1_1_1_1_1_1_1_1_1_1_1_1_1_1_1_1_1_1_1"/>
    <protectedRange sqref="B49" name="Range2_12_5_1_1_1_1_1_2_1_1_2_1_1_1_1_1_1_1"/>
    <protectedRange sqref="B50" name="Range2_12_5_1_1_1_2_2_1_1_1_1_1_1_1_1_1_1_1_2_1_1_1_2_1_1_1_1_1_1"/>
    <protectedRange sqref="B52" name="Range2_12_5_1_1_1_2_2_1_1_1_1_1_1_1_1_1_1_1_2_1_1_1_1_1_1_1_1_1_3_1_3_1_2_1_1_1_1_1_1_1_1"/>
    <protectedRange sqref="B51" name="Range2_12_5_1_1_1_1_1_2_1_2_1_1_1_2_1_1_1_1_1"/>
    <protectedRange sqref="B48" name="Range2_12_5_1_1_1_1_1_2_1_1_1_1_1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7:AE34 X11:AE16 Z17:AB31">
    <cfRule type="containsText" dxfId="296" priority="17" operator="containsText" text="N/A">
      <formula>NOT(ISERROR(SEARCH("N/A",X11)))</formula>
    </cfRule>
    <cfRule type="cellIs" dxfId="295" priority="35" operator="equal">
      <formula>0</formula>
    </cfRule>
  </conditionalFormatting>
  <conditionalFormatting sqref="AC17:AE34 X11:AE16 Z17:AB31">
    <cfRule type="cellIs" dxfId="294" priority="34" operator="greaterThanOrEqual">
      <formula>1185</formula>
    </cfRule>
  </conditionalFormatting>
  <conditionalFormatting sqref="AC17:AE34 X11:AE16 Z17:AB31">
    <cfRule type="cellIs" dxfId="293" priority="33" operator="between">
      <formula>0.1</formula>
      <formula>1184</formula>
    </cfRule>
  </conditionalFormatting>
  <conditionalFormatting sqref="X8 AJ11:AO34">
    <cfRule type="cellIs" dxfId="292" priority="32" operator="equal">
      <formula>0</formula>
    </cfRule>
  </conditionalFormatting>
  <conditionalFormatting sqref="X8 AJ11:AO34">
    <cfRule type="cellIs" dxfId="291" priority="31" operator="greaterThan">
      <formula>1179</formula>
    </cfRule>
  </conditionalFormatting>
  <conditionalFormatting sqref="X8 AJ11:AO34">
    <cfRule type="cellIs" dxfId="290" priority="30" operator="greaterThan">
      <formula>99</formula>
    </cfRule>
  </conditionalFormatting>
  <conditionalFormatting sqref="X8 AJ11:AO34">
    <cfRule type="cellIs" dxfId="289" priority="29" operator="greaterThan">
      <formula>0.99</formula>
    </cfRule>
  </conditionalFormatting>
  <conditionalFormatting sqref="AB8">
    <cfRule type="cellIs" dxfId="288" priority="28" operator="equal">
      <formula>0</formula>
    </cfRule>
  </conditionalFormatting>
  <conditionalFormatting sqref="AB8">
    <cfRule type="cellIs" dxfId="287" priority="27" operator="greaterThan">
      <formula>1179</formula>
    </cfRule>
  </conditionalFormatting>
  <conditionalFormatting sqref="AB8">
    <cfRule type="cellIs" dxfId="286" priority="26" operator="greaterThan">
      <formula>99</formula>
    </cfRule>
  </conditionalFormatting>
  <conditionalFormatting sqref="AB8">
    <cfRule type="cellIs" dxfId="285" priority="25" operator="greaterThan">
      <formula>0.99</formula>
    </cfRule>
  </conditionalFormatting>
  <conditionalFormatting sqref="AQ11:AQ34">
    <cfRule type="cellIs" dxfId="284" priority="24" operator="equal">
      <formula>0</formula>
    </cfRule>
  </conditionalFormatting>
  <conditionalFormatting sqref="AQ11:AQ34">
    <cfRule type="cellIs" dxfId="283" priority="23" operator="greaterThan">
      <formula>1179</formula>
    </cfRule>
  </conditionalFormatting>
  <conditionalFormatting sqref="AQ11:AQ34">
    <cfRule type="cellIs" dxfId="282" priority="22" operator="greaterThan">
      <formula>99</formula>
    </cfRule>
  </conditionalFormatting>
  <conditionalFormatting sqref="AQ11:AQ34">
    <cfRule type="cellIs" dxfId="281" priority="21" operator="greaterThan">
      <formula>0.99</formula>
    </cfRule>
  </conditionalFormatting>
  <conditionalFormatting sqref="AI11:AI34">
    <cfRule type="cellIs" dxfId="280" priority="20" operator="greaterThan">
      <formula>$AI$8</formula>
    </cfRule>
  </conditionalFormatting>
  <conditionalFormatting sqref="AH11:AH34">
    <cfRule type="cellIs" dxfId="279" priority="18" operator="greaterThan">
      <formula>$AH$8</formula>
    </cfRule>
    <cfRule type="cellIs" dxfId="278" priority="19" operator="greaterThan">
      <formula>$AH$8</formula>
    </cfRule>
  </conditionalFormatting>
  <conditionalFormatting sqref="AP11:AP34">
    <cfRule type="cellIs" dxfId="277" priority="16" operator="equal">
      <formula>0</formula>
    </cfRule>
  </conditionalFormatting>
  <conditionalFormatting sqref="AP11:AP34">
    <cfRule type="cellIs" dxfId="276" priority="15" operator="greaterThan">
      <formula>1179</formula>
    </cfRule>
  </conditionalFormatting>
  <conditionalFormatting sqref="AP11:AP34">
    <cfRule type="cellIs" dxfId="275" priority="14" operator="greaterThan">
      <formula>99</formula>
    </cfRule>
  </conditionalFormatting>
  <conditionalFormatting sqref="AP11:AP34">
    <cfRule type="cellIs" dxfId="274" priority="13" operator="greaterThan">
      <formula>0.99</formula>
    </cfRule>
  </conditionalFormatting>
  <conditionalFormatting sqref="X32:AB34 X17:Y31">
    <cfRule type="containsText" dxfId="273" priority="9" operator="containsText" text="N/A">
      <formula>NOT(ISERROR(SEARCH("N/A",X17)))</formula>
    </cfRule>
    <cfRule type="cellIs" dxfId="272" priority="12" operator="equal">
      <formula>0</formula>
    </cfRule>
  </conditionalFormatting>
  <conditionalFormatting sqref="X32:AB34 X17:Y31">
    <cfRule type="cellIs" dxfId="271" priority="11" operator="greaterThanOrEqual">
      <formula>1185</formula>
    </cfRule>
  </conditionalFormatting>
  <conditionalFormatting sqref="X32:AB34 X17:Y31">
    <cfRule type="cellIs" dxfId="270" priority="10" operator="between">
      <formula>0.1</formula>
      <formula>1184</formula>
    </cfRule>
  </conditionalFormatting>
  <dataValidations count="4">
    <dataValidation type="list" allowBlank="1" showInputMessage="1" showErrorMessage="1" sqref="P3:P5">
      <formula1>$AY$10:$AY$35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46"/>
  <sheetViews>
    <sheetView showGridLines="0" tabSelected="1" topLeftCell="A10" zoomScaleNormal="100" workbookViewId="0">
      <selection activeCell="A20" sqref="A20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86" t="s">
        <v>126</v>
      </c>
      <c r="Q3" s="287"/>
      <c r="R3" s="287"/>
      <c r="S3" s="287"/>
      <c r="T3" s="287"/>
      <c r="U3" s="28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86" t="s">
        <v>149</v>
      </c>
      <c r="Q4" s="287"/>
      <c r="R4" s="287"/>
      <c r="S4" s="287"/>
      <c r="T4" s="287"/>
      <c r="U4" s="28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86" t="s">
        <v>205</v>
      </c>
      <c r="Q5" s="287"/>
      <c r="R5" s="287"/>
      <c r="S5" s="287"/>
      <c r="T5" s="287"/>
      <c r="U5" s="28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86" t="s">
        <v>6</v>
      </c>
      <c r="C6" s="288"/>
      <c r="D6" s="289" t="s">
        <v>7</v>
      </c>
      <c r="E6" s="290"/>
      <c r="F6" s="290"/>
      <c r="G6" s="290"/>
      <c r="H6" s="291"/>
      <c r="I6" s="102"/>
      <c r="J6" s="102"/>
      <c r="K6" s="205"/>
      <c r="L6" s="292">
        <v>41686</v>
      </c>
      <c r="M6" s="29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5" t="s">
        <v>8</v>
      </c>
      <c r="C7" s="276"/>
      <c r="D7" s="275" t="s">
        <v>9</v>
      </c>
      <c r="E7" s="277"/>
      <c r="F7" s="277"/>
      <c r="G7" s="276"/>
      <c r="H7" s="209" t="s">
        <v>10</v>
      </c>
      <c r="I7" s="208" t="s">
        <v>11</v>
      </c>
      <c r="J7" s="208" t="s">
        <v>12</v>
      </c>
      <c r="K7" s="208" t="s">
        <v>13</v>
      </c>
      <c r="L7" s="11"/>
      <c r="M7" s="11"/>
      <c r="N7" s="11"/>
      <c r="O7" s="209" t="s">
        <v>14</v>
      </c>
      <c r="P7" s="275" t="s">
        <v>15</v>
      </c>
      <c r="Q7" s="277"/>
      <c r="R7" s="277"/>
      <c r="S7" s="277"/>
      <c r="T7" s="276"/>
      <c r="U7" s="274" t="s">
        <v>16</v>
      </c>
      <c r="V7" s="274"/>
      <c r="W7" s="208" t="s">
        <v>17</v>
      </c>
      <c r="X7" s="275" t="s">
        <v>18</v>
      </c>
      <c r="Y7" s="276"/>
      <c r="Z7" s="275" t="s">
        <v>19</v>
      </c>
      <c r="AA7" s="276"/>
      <c r="AB7" s="275" t="s">
        <v>20</v>
      </c>
      <c r="AC7" s="276"/>
      <c r="AD7" s="275" t="s">
        <v>21</v>
      </c>
      <c r="AE7" s="276"/>
      <c r="AF7" s="208" t="s">
        <v>22</v>
      </c>
      <c r="AG7" s="208" t="s">
        <v>23</v>
      </c>
      <c r="AH7" s="208" t="s">
        <v>24</v>
      </c>
      <c r="AI7" s="208" t="s">
        <v>25</v>
      </c>
      <c r="AJ7" s="275" t="s">
        <v>26</v>
      </c>
      <c r="AK7" s="277"/>
      <c r="AL7" s="277"/>
      <c r="AM7" s="277"/>
      <c r="AN7" s="276"/>
      <c r="AO7" s="275" t="s">
        <v>27</v>
      </c>
      <c r="AP7" s="277"/>
      <c r="AQ7" s="276"/>
      <c r="AR7" s="208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78">
        <v>42176</v>
      </c>
      <c r="C8" s="279"/>
      <c r="D8" s="280" t="s">
        <v>29</v>
      </c>
      <c r="E8" s="281"/>
      <c r="F8" s="281"/>
      <c r="G8" s="282"/>
      <c r="H8" s="27"/>
      <c r="I8" s="280" t="s">
        <v>29</v>
      </c>
      <c r="J8" s="281"/>
      <c r="K8" s="28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3" t="s">
        <v>33</v>
      </c>
      <c r="V8" s="283"/>
      <c r="W8" s="29" t="s">
        <v>34</v>
      </c>
      <c r="X8" s="266">
        <v>0</v>
      </c>
      <c r="Y8" s="267"/>
      <c r="Z8" s="284" t="s">
        <v>35</v>
      </c>
      <c r="AA8" s="285"/>
      <c r="AB8" s="266">
        <v>1185</v>
      </c>
      <c r="AC8" s="267"/>
      <c r="AD8" s="268">
        <v>800</v>
      </c>
      <c r="AE8" s="269"/>
      <c r="AF8" s="27"/>
      <c r="AG8" s="29">
        <f>AG34-AG10</f>
        <v>27176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58" t="s">
        <v>39</v>
      </c>
      <c r="C9" s="258"/>
      <c r="D9" s="270" t="s">
        <v>40</v>
      </c>
      <c r="E9" s="271"/>
      <c r="F9" s="272" t="s">
        <v>41</v>
      </c>
      <c r="G9" s="271"/>
      <c r="H9" s="273" t="s">
        <v>42</v>
      </c>
      <c r="I9" s="258" t="s">
        <v>43</v>
      </c>
      <c r="J9" s="258"/>
      <c r="K9" s="258"/>
      <c r="L9" s="208" t="s">
        <v>44</v>
      </c>
      <c r="M9" s="274" t="s">
        <v>45</v>
      </c>
      <c r="N9" s="32" t="s">
        <v>46</v>
      </c>
      <c r="O9" s="264" t="s">
        <v>47</v>
      </c>
      <c r="P9" s="264" t="s">
        <v>48</v>
      </c>
      <c r="Q9" s="33" t="s">
        <v>49</v>
      </c>
      <c r="R9" s="252" t="s">
        <v>50</v>
      </c>
      <c r="S9" s="253"/>
      <c r="T9" s="254"/>
      <c r="U9" s="206" t="s">
        <v>51</v>
      </c>
      <c r="V9" s="206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204" t="s">
        <v>55</v>
      </c>
      <c r="AG9" s="204" t="s">
        <v>56</v>
      </c>
      <c r="AH9" s="247" t="s">
        <v>57</v>
      </c>
      <c r="AI9" s="262" t="s">
        <v>58</v>
      </c>
      <c r="AJ9" s="206" t="s">
        <v>59</v>
      </c>
      <c r="AK9" s="206" t="s">
        <v>60</v>
      </c>
      <c r="AL9" s="206" t="s">
        <v>61</v>
      </c>
      <c r="AM9" s="206" t="s">
        <v>62</v>
      </c>
      <c r="AN9" s="206" t="s">
        <v>63</v>
      </c>
      <c r="AO9" s="206" t="s">
        <v>64</v>
      </c>
      <c r="AP9" s="206" t="s">
        <v>65</v>
      </c>
      <c r="AQ9" s="264" t="s">
        <v>66</v>
      </c>
      <c r="AR9" s="206" t="s">
        <v>67</v>
      </c>
      <c r="AS9" s="24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206" t="s">
        <v>72</v>
      </c>
      <c r="C10" s="206" t="s">
        <v>73</v>
      </c>
      <c r="D10" s="206" t="s">
        <v>74</v>
      </c>
      <c r="E10" s="206" t="s">
        <v>75</v>
      </c>
      <c r="F10" s="206" t="s">
        <v>74</v>
      </c>
      <c r="G10" s="206" t="s">
        <v>75</v>
      </c>
      <c r="H10" s="273"/>
      <c r="I10" s="206" t="s">
        <v>75</v>
      </c>
      <c r="J10" s="206" t="s">
        <v>75</v>
      </c>
      <c r="K10" s="206" t="s">
        <v>75</v>
      </c>
      <c r="L10" s="27" t="s">
        <v>29</v>
      </c>
      <c r="M10" s="274"/>
      <c r="N10" s="27" t="s">
        <v>29</v>
      </c>
      <c r="O10" s="265"/>
      <c r="P10" s="265"/>
      <c r="Q10" s="143">
        <f>'JUNE 20'!Q34</f>
        <v>41298177</v>
      </c>
      <c r="R10" s="255"/>
      <c r="S10" s="256"/>
      <c r="T10" s="257"/>
      <c r="U10" s="206" t="s">
        <v>75</v>
      </c>
      <c r="V10" s="206" t="s">
        <v>75</v>
      </c>
      <c r="W10" s="25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 t="s">
        <v>90</v>
      </c>
      <c r="AG10" s="144">
        <f>'JUNE 20'!AG34</f>
        <v>38042156</v>
      </c>
      <c r="AH10" s="247"/>
      <c r="AI10" s="263"/>
      <c r="AJ10" s="206" t="s">
        <v>84</v>
      </c>
      <c r="AK10" s="206" t="s">
        <v>84</v>
      </c>
      <c r="AL10" s="206" t="s">
        <v>84</v>
      </c>
      <c r="AM10" s="206" t="s">
        <v>84</v>
      </c>
      <c r="AN10" s="206" t="s">
        <v>84</v>
      </c>
      <c r="AO10" s="206" t="s">
        <v>84</v>
      </c>
      <c r="AP10" s="144">
        <f>'JUNE 20'!AP34</f>
        <v>8579099</v>
      </c>
      <c r="AQ10" s="265"/>
      <c r="AR10" s="207" t="s">
        <v>85</v>
      </c>
      <c r="AS10" s="247"/>
      <c r="AV10" s="38" t="s">
        <v>86</v>
      </c>
      <c r="AW10" s="38" t="s">
        <v>87</v>
      </c>
      <c r="AY10" s="79" t="s">
        <v>126</v>
      </c>
    </row>
    <row r="11" spans="2:51" x14ac:dyDescent="0.25">
      <c r="B11" s="39">
        <v>2</v>
      </c>
      <c r="C11" s="39">
        <v>4.1666666666666664E-2</v>
      </c>
      <c r="D11" s="117">
        <v>7</v>
      </c>
      <c r="E11" s="40">
        <f>D11/1.42</f>
        <v>4.9295774647887329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126</v>
      </c>
      <c r="P11" s="118">
        <v>100</v>
      </c>
      <c r="Q11" s="118">
        <v>41302325</v>
      </c>
      <c r="R11" s="45">
        <f>Q11-Q10</f>
        <v>4148</v>
      </c>
      <c r="S11" s="46">
        <f>R11*24/1000</f>
        <v>99.552000000000007</v>
      </c>
      <c r="T11" s="46">
        <f>R11/1000</f>
        <v>4.1479999999999997</v>
      </c>
      <c r="U11" s="119">
        <v>5.9</v>
      </c>
      <c r="V11" s="119">
        <f>U11</f>
        <v>5.9</v>
      </c>
      <c r="W11" s="120" t="s">
        <v>124</v>
      </c>
      <c r="X11" s="122">
        <v>0</v>
      </c>
      <c r="Y11" s="122">
        <v>0</v>
      </c>
      <c r="Z11" s="122">
        <v>1056</v>
      </c>
      <c r="AA11" s="122">
        <v>0</v>
      </c>
      <c r="AB11" s="122">
        <v>1187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38043052</v>
      </c>
      <c r="AH11" s="48">
        <f>IF(ISBLANK(AG11),"-",AG11-AG10)</f>
        <v>896</v>
      </c>
      <c r="AI11" s="49">
        <f>AH11/T11</f>
        <v>216.00771456123434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0.75</v>
      </c>
      <c r="AP11" s="122">
        <v>8580154</v>
      </c>
      <c r="AQ11" s="122">
        <f>AP11-AP10</f>
        <v>1055</v>
      </c>
      <c r="AR11" s="50"/>
      <c r="AS11" s="51" t="s">
        <v>113</v>
      </c>
      <c r="AV11" s="38" t="s">
        <v>88</v>
      </c>
      <c r="AW11" s="38" t="s">
        <v>91</v>
      </c>
      <c r="AY11" s="79" t="s">
        <v>149</v>
      </c>
    </row>
    <row r="12" spans="2:51" x14ac:dyDescent="0.25">
      <c r="B12" s="39">
        <v>2.0416666666666701</v>
      </c>
      <c r="C12" s="39">
        <v>8.3333333333333329E-2</v>
      </c>
      <c r="D12" s="117">
        <v>6</v>
      </c>
      <c r="E12" s="40">
        <f t="shared" ref="E12:E34" si="0">D12/1.42</f>
        <v>4.2253521126760569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126</v>
      </c>
      <c r="P12" s="118">
        <v>104</v>
      </c>
      <c r="Q12" s="118">
        <v>41306441</v>
      </c>
      <c r="R12" s="45">
        <f t="shared" ref="R12:R34" si="3">Q12-Q11</f>
        <v>4116</v>
      </c>
      <c r="S12" s="46">
        <f t="shared" ref="S12:S34" si="4">R12*24/1000</f>
        <v>98.784000000000006</v>
      </c>
      <c r="T12" s="46">
        <f t="shared" ref="T12:T34" si="5">R12/1000</f>
        <v>4.1159999999999997</v>
      </c>
      <c r="U12" s="119">
        <v>6.8</v>
      </c>
      <c r="V12" s="119">
        <f t="shared" ref="V12:V34" si="6">U12</f>
        <v>6.8</v>
      </c>
      <c r="W12" s="120" t="s">
        <v>124</v>
      </c>
      <c r="X12" s="122">
        <v>0</v>
      </c>
      <c r="Y12" s="122">
        <v>0</v>
      </c>
      <c r="Z12" s="122">
        <v>1056</v>
      </c>
      <c r="AA12" s="122">
        <v>0</v>
      </c>
      <c r="AB12" s="122">
        <v>1188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38043898</v>
      </c>
      <c r="AH12" s="48">
        <f>IF(ISBLANK(AG12),"-",AG12-AG11)</f>
        <v>846</v>
      </c>
      <c r="AI12" s="49">
        <f t="shared" ref="AI12:AI34" si="7">AH12/T12</f>
        <v>205.53935860058311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0.75</v>
      </c>
      <c r="AP12" s="122">
        <v>8581195</v>
      </c>
      <c r="AQ12" s="122">
        <f>AP12-AP11</f>
        <v>1041</v>
      </c>
      <c r="AR12" s="52">
        <v>1.03</v>
      </c>
      <c r="AS12" s="51" t="s">
        <v>113</v>
      </c>
      <c r="AV12" s="38" t="s">
        <v>92</v>
      </c>
      <c r="AW12" s="38" t="s">
        <v>93</v>
      </c>
      <c r="AY12" s="79" t="s">
        <v>127</v>
      </c>
    </row>
    <row r="13" spans="2:51" x14ac:dyDescent="0.25">
      <c r="B13" s="39">
        <v>2.0833333333333299</v>
      </c>
      <c r="C13" s="39">
        <v>0.125</v>
      </c>
      <c r="D13" s="117">
        <v>7</v>
      </c>
      <c r="E13" s="40">
        <f t="shared" si="0"/>
        <v>4.9295774647887329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124</v>
      </c>
      <c r="P13" s="118">
        <v>103</v>
      </c>
      <c r="Q13" s="118">
        <v>41310562</v>
      </c>
      <c r="R13" s="45">
        <f t="shared" si="3"/>
        <v>4121</v>
      </c>
      <c r="S13" s="46">
        <f t="shared" si="4"/>
        <v>98.903999999999996</v>
      </c>
      <c r="T13" s="46">
        <f t="shared" si="5"/>
        <v>4.1210000000000004</v>
      </c>
      <c r="U13" s="119">
        <v>8.3000000000000007</v>
      </c>
      <c r="V13" s="119">
        <f t="shared" si="6"/>
        <v>8.3000000000000007</v>
      </c>
      <c r="W13" s="120" t="s">
        <v>124</v>
      </c>
      <c r="X13" s="122">
        <v>0</v>
      </c>
      <c r="Y13" s="122">
        <v>0</v>
      </c>
      <c r="Z13" s="122">
        <v>1056</v>
      </c>
      <c r="AA13" s="122">
        <v>0</v>
      </c>
      <c r="AB13" s="122">
        <v>1187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38044800</v>
      </c>
      <c r="AH13" s="48">
        <f>IF(ISBLANK(AG13),"-",AG13-AG12)</f>
        <v>902</v>
      </c>
      <c r="AI13" s="49">
        <f t="shared" si="7"/>
        <v>218.87891288522201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0.75</v>
      </c>
      <c r="AP13" s="122">
        <v>8582256</v>
      </c>
      <c r="AQ13" s="122">
        <f>AP13-AP12</f>
        <v>1061</v>
      </c>
      <c r="AR13" s="50"/>
      <c r="AS13" s="51" t="s">
        <v>113</v>
      </c>
      <c r="AV13" s="38" t="s">
        <v>94</v>
      </c>
      <c r="AW13" s="38" t="s">
        <v>95</v>
      </c>
      <c r="AY13" s="79" t="s">
        <v>158</v>
      </c>
    </row>
    <row r="14" spans="2:51" x14ac:dyDescent="0.25">
      <c r="B14" s="39">
        <v>2.125</v>
      </c>
      <c r="C14" s="39">
        <v>0.16666666666666666</v>
      </c>
      <c r="D14" s="117">
        <v>10</v>
      </c>
      <c r="E14" s="40">
        <f t="shared" si="0"/>
        <v>7.042253521126761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122</v>
      </c>
      <c r="P14" s="118">
        <v>101</v>
      </c>
      <c r="Q14" s="118">
        <v>41313994</v>
      </c>
      <c r="R14" s="45">
        <f t="shared" si="3"/>
        <v>3432</v>
      </c>
      <c r="S14" s="46">
        <f t="shared" si="4"/>
        <v>82.367999999999995</v>
      </c>
      <c r="T14" s="46">
        <f t="shared" si="5"/>
        <v>3.4319999999999999</v>
      </c>
      <c r="U14" s="119">
        <v>8.9</v>
      </c>
      <c r="V14" s="119">
        <f t="shared" si="6"/>
        <v>8.9</v>
      </c>
      <c r="W14" s="120" t="s">
        <v>124</v>
      </c>
      <c r="X14" s="122">
        <v>0</v>
      </c>
      <c r="Y14" s="122">
        <v>0</v>
      </c>
      <c r="Z14" s="122">
        <v>1057</v>
      </c>
      <c r="AA14" s="122">
        <v>0</v>
      </c>
      <c r="AB14" s="122">
        <v>1188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38045470</v>
      </c>
      <c r="AH14" s="48">
        <f t="shared" ref="AH14:AH34" si="8">IF(ISBLANK(AG14),"-",AG14-AG13)</f>
        <v>670</v>
      </c>
      <c r="AI14" s="49">
        <f t="shared" si="7"/>
        <v>195.22144522144524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0.75</v>
      </c>
      <c r="AP14" s="122">
        <v>8582897</v>
      </c>
      <c r="AQ14" s="122">
        <f>AP14-AP13</f>
        <v>641</v>
      </c>
      <c r="AR14" s="50"/>
      <c r="AS14" s="51" t="s">
        <v>113</v>
      </c>
      <c r="AT14" s="53"/>
      <c r="AV14" s="38" t="s">
        <v>96</v>
      </c>
      <c r="AW14" s="38" t="s">
        <v>97</v>
      </c>
      <c r="AY14" s="79" t="s">
        <v>205</v>
      </c>
    </row>
    <row r="15" spans="2:51" x14ac:dyDescent="0.25">
      <c r="B15" s="39">
        <v>2.1666666666666701</v>
      </c>
      <c r="C15" s="39">
        <v>0.20833333333333301</v>
      </c>
      <c r="D15" s="117">
        <v>17</v>
      </c>
      <c r="E15" s="40">
        <f t="shared" si="0"/>
        <v>11.971830985915494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109</v>
      </c>
      <c r="P15" s="118">
        <v>103</v>
      </c>
      <c r="Q15" s="118">
        <v>41317305</v>
      </c>
      <c r="R15" s="45">
        <f t="shared" si="3"/>
        <v>3311</v>
      </c>
      <c r="S15" s="46">
        <f t="shared" si="4"/>
        <v>79.463999999999999</v>
      </c>
      <c r="T15" s="46">
        <f t="shared" si="5"/>
        <v>3.3109999999999999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1057</v>
      </c>
      <c r="AA15" s="122">
        <v>0</v>
      </c>
      <c r="AB15" s="122">
        <v>1188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38046132</v>
      </c>
      <c r="AH15" s="48">
        <f t="shared" si="8"/>
        <v>662</v>
      </c>
      <c r="AI15" s="49">
        <f t="shared" si="7"/>
        <v>199.93959528843251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0.75</v>
      </c>
      <c r="AP15" s="122">
        <v>8583530</v>
      </c>
      <c r="AQ15" s="122">
        <f>AP15-AP14</f>
        <v>633</v>
      </c>
      <c r="AR15" s="50"/>
      <c r="AS15" s="51" t="s">
        <v>113</v>
      </c>
      <c r="AV15" s="38" t="s">
        <v>98</v>
      </c>
      <c r="AW15" s="38" t="s">
        <v>99</v>
      </c>
      <c r="AY15" s="79"/>
    </row>
    <row r="16" spans="2:51" x14ac:dyDescent="0.25">
      <c r="B16" s="39">
        <v>2.2083333333333299</v>
      </c>
      <c r="C16" s="39">
        <v>0.25</v>
      </c>
      <c r="D16" s="117">
        <v>12</v>
      </c>
      <c r="E16" s="40">
        <f t="shared" si="0"/>
        <v>8.4507042253521139</v>
      </c>
      <c r="F16" s="103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127</v>
      </c>
      <c r="P16" s="118">
        <v>114</v>
      </c>
      <c r="Q16" s="118">
        <v>41321825</v>
      </c>
      <c r="R16" s="45">
        <f t="shared" si="3"/>
        <v>4520</v>
      </c>
      <c r="S16" s="46">
        <f t="shared" si="4"/>
        <v>108.48</v>
      </c>
      <c r="T16" s="46">
        <f t="shared" si="5"/>
        <v>4.5199999999999996</v>
      </c>
      <c r="U16" s="119">
        <v>9.5</v>
      </c>
      <c r="V16" s="119">
        <f t="shared" si="6"/>
        <v>9.5</v>
      </c>
      <c r="W16" s="120" t="s">
        <v>124</v>
      </c>
      <c r="X16" s="122">
        <v>0</v>
      </c>
      <c r="Y16" s="122">
        <v>0</v>
      </c>
      <c r="Z16" s="122">
        <v>1057</v>
      </c>
      <c r="AA16" s="122">
        <v>0</v>
      </c>
      <c r="AB16" s="122">
        <v>118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38046968</v>
      </c>
      <c r="AH16" s="48">
        <f t="shared" si="8"/>
        <v>836</v>
      </c>
      <c r="AI16" s="49">
        <f t="shared" si="7"/>
        <v>184.9557522123894</v>
      </c>
      <c r="AJ16" s="101">
        <v>0</v>
      </c>
      <c r="AK16" s="101">
        <v>0</v>
      </c>
      <c r="AL16" s="101">
        <v>1</v>
      </c>
      <c r="AM16" s="101">
        <v>0</v>
      </c>
      <c r="AN16" s="101">
        <v>1</v>
      </c>
      <c r="AO16" s="101">
        <v>0</v>
      </c>
      <c r="AP16" s="122">
        <v>8583530</v>
      </c>
      <c r="AQ16" s="122">
        <f t="shared" ref="AQ16:AQ34" si="10">AP16-AP15</f>
        <v>0</v>
      </c>
      <c r="AR16" s="52">
        <v>0.9</v>
      </c>
      <c r="AS16" s="51" t="s">
        <v>101</v>
      </c>
      <c r="AV16" s="38" t="s">
        <v>102</v>
      </c>
      <c r="AW16" s="38" t="s">
        <v>103</v>
      </c>
      <c r="AY16" s="100"/>
    </row>
    <row r="17" spans="1:51" x14ac:dyDescent="0.25">
      <c r="B17" s="39">
        <v>2.25</v>
      </c>
      <c r="C17" s="39">
        <v>0.29166666666666702</v>
      </c>
      <c r="D17" s="117">
        <v>13</v>
      </c>
      <c r="E17" s="40">
        <f t="shared" si="0"/>
        <v>9.1549295774647899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147</v>
      </c>
      <c r="P17" s="118">
        <v>143</v>
      </c>
      <c r="Q17" s="118">
        <v>41327551</v>
      </c>
      <c r="R17" s="45">
        <f t="shared" si="3"/>
        <v>5726</v>
      </c>
      <c r="S17" s="46">
        <f t="shared" si="4"/>
        <v>137.42400000000001</v>
      </c>
      <c r="T17" s="46">
        <f t="shared" si="5"/>
        <v>5.726</v>
      </c>
      <c r="U17" s="119">
        <v>9.5</v>
      </c>
      <c r="V17" s="119">
        <f t="shared" si="6"/>
        <v>9.5</v>
      </c>
      <c r="W17" s="120" t="s">
        <v>135</v>
      </c>
      <c r="X17" s="122">
        <v>0</v>
      </c>
      <c r="Y17" s="122">
        <v>0</v>
      </c>
      <c r="Z17" s="122">
        <v>1187</v>
      </c>
      <c r="AA17" s="122">
        <v>1185</v>
      </c>
      <c r="AB17" s="122">
        <v>1187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38048224</v>
      </c>
      <c r="AH17" s="48">
        <f t="shared" si="8"/>
        <v>1256</v>
      </c>
      <c r="AI17" s="49">
        <f t="shared" si="7"/>
        <v>219.35033181976948</v>
      </c>
      <c r="AJ17" s="101">
        <v>0</v>
      </c>
      <c r="AK17" s="101">
        <v>0</v>
      </c>
      <c r="AL17" s="101">
        <v>1</v>
      </c>
      <c r="AM17" s="101">
        <v>1</v>
      </c>
      <c r="AN17" s="101">
        <v>1</v>
      </c>
      <c r="AO17" s="101">
        <v>0</v>
      </c>
      <c r="AP17" s="122">
        <v>8583530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0"/>
    </row>
    <row r="18" spans="1:51" x14ac:dyDescent="0.25">
      <c r="B18" s="39">
        <v>2.2916666666666701</v>
      </c>
      <c r="C18" s="39">
        <v>0.33333333333333298</v>
      </c>
      <c r="D18" s="117">
        <v>9</v>
      </c>
      <c r="E18" s="40">
        <f t="shared" si="0"/>
        <v>6.3380281690140849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149</v>
      </c>
      <c r="P18" s="118">
        <v>139</v>
      </c>
      <c r="Q18" s="118">
        <v>41333260</v>
      </c>
      <c r="R18" s="45">
        <f t="shared" si="3"/>
        <v>5709</v>
      </c>
      <c r="S18" s="46">
        <f t="shared" si="4"/>
        <v>137.01599999999999</v>
      </c>
      <c r="T18" s="46">
        <f t="shared" si="5"/>
        <v>5.7089999999999996</v>
      </c>
      <c r="U18" s="119">
        <v>9.5</v>
      </c>
      <c r="V18" s="119">
        <f t="shared" si="6"/>
        <v>9.5</v>
      </c>
      <c r="W18" s="120" t="s">
        <v>135</v>
      </c>
      <c r="X18" s="122">
        <v>0</v>
      </c>
      <c r="Y18" s="122">
        <v>0</v>
      </c>
      <c r="Z18" s="122">
        <v>1187</v>
      </c>
      <c r="AA18" s="122">
        <v>1185</v>
      </c>
      <c r="AB18" s="122">
        <v>1187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38049434</v>
      </c>
      <c r="AH18" s="48">
        <f t="shared" si="8"/>
        <v>1210</v>
      </c>
      <c r="AI18" s="49">
        <f t="shared" si="7"/>
        <v>211.94605009633912</v>
      </c>
      <c r="AJ18" s="101">
        <v>0</v>
      </c>
      <c r="AK18" s="101">
        <v>0</v>
      </c>
      <c r="AL18" s="101">
        <v>1</v>
      </c>
      <c r="AM18" s="101">
        <v>1</v>
      </c>
      <c r="AN18" s="101">
        <v>1</v>
      </c>
      <c r="AO18" s="101">
        <v>0</v>
      </c>
      <c r="AP18" s="122">
        <v>8583530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0"/>
    </row>
    <row r="19" spans="1:51" x14ac:dyDescent="0.25">
      <c r="B19" s="39">
        <v>2.3333333333333299</v>
      </c>
      <c r="C19" s="39">
        <v>0.375</v>
      </c>
      <c r="D19" s="117">
        <v>8</v>
      </c>
      <c r="E19" s="40">
        <f t="shared" si="0"/>
        <v>5.6338028169014089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140</v>
      </c>
      <c r="P19" s="118">
        <v>151</v>
      </c>
      <c r="Q19" s="118">
        <v>41339275</v>
      </c>
      <c r="R19" s="45">
        <f t="shared" si="3"/>
        <v>6015</v>
      </c>
      <c r="S19" s="46">
        <f t="shared" si="4"/>
        <v>144.36000000000001</v>
      </c>
      <c r="T19" s="46">
        <f t="shared" si="5"/>
        <v>6.0149999999999997</v>
      </c>
      <c r="U19" s="119">
        <v>9.1</v>
      </c>
      <c r="V19" s="119">
        <f t="shared" si="6"/>
        <v>9.1</v>
      </c>
      <c r="W19" s="120" t="s">
        <v>135</v>
      </c>
      <c r="X19" s="122">
        <v>0</v>
      </c>
      <c r="Y19" s="122">
        <v>0</v>
      </c>
      <c r="Z19" s="122">
        <v>1187</v>
      </c>
      <c r="AA19" s="122">
        <v>1185</v>
      </c>
      <c r="AB19" s="122">
        <v>1187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38050804</v>
      </c>
      <c r="AH19" s="48">
        <f t="shared" si="8"/>
        <v>1370</v>
      </c>
      <c r="AI19" s="49">
        <f t="shared" si="7"/>
        <v>227.76392352452203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22">
        <v>8583530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0"/>
    </row>
    <row r="20" spans="1:51" x14ac:dyDescent="0.25">
      <c r="B20" s="39">
        <v>2.375</v>
      </c>
      <c r="C20" s="39">
        <v>0.41666666666666669</v>
      </c>
      <c r="D20" s="117">
        <v>9</v>
      </c>
      <c r="E20" s="40">
        <f t="shared" si="0"/>
        <v>6.3380281690140849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142</v>
      </c>
      <c r="P20" s="118">
        <v>182</v>
      </c>
      <c r="Q20" s="118">
        <v>41345323</v>
      </c>
      <c r="R20" s="45">
        <f t="shared" si="3"/>
        <v>6048</v>
      </c>
      <c r="S20" s="46">
        <f t="shared" si="4"/>
        <v>145.15199999999999</v>
      </c>
      <c r="T20" s="46">
        <f t="shared" si="5"/>
        <v>6.048</v>
      </c>
      <c r="U20" s="119">
        <v>8.5</v>
      </c>
      <c r="V20" s="119">
        <f t="shared" si="6"/>
        <v>8.5</v>
      </c>
      <c r="W20" s="120" t="s">
        <v>135</v>
      </c>
      <c r="X20" s="122">
        <v>0</v>
      </c>
      <c r="Y20" s="122">
        <v>1061</v>
      </c>
      <c r="Z20" s="122">
        <v>1187</v>
      </c>
      <c r="AA20" s="122">
        <v>1185</v>
      </c>
      <c r="AB20" s="122">
        <v>1187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38052188</v>
      </c>
      <c r="AH20" s="48">
        <f>IF(ISBLANK(AG20),"-",AG20-AG19)</f>
        <v>1384</v>
      </c>
      <c r="AI20" s="49">
        <f t="shared" si="7"/>
        <v>228.83597883597884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22">
        <v>8583530</v>
      </c>
      <c r="AQ20" s="122">
        <f t="shared" si="10"/>
        <v>0</v>
      </c>
      <c r="AR20" s="52">
        <v>0.95</v>
      </c>
      <c r="AS20" s="51" t="s">
        <v>101</v>
      </c>
      <c r="AY20" s="100"/>
    </row>
    <row r="21" spans="1:51" x14ac:dyDescent="0.25">
      <c r="B21" s="39">
        <v>2.4166666666666701</v>
      </c>
      <c r="C21" s="39">
        <v>0.45833333333333298</v>
      </c>
      <c r="D21" s="117">
        <v>9</v>
      </c>
      <c r="E21" s="40">
        <f t="shared" si="0"/>
        <v>6.3380281690140849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140</v>
      </c>
      <c r="P21" s="118">
        <v>150</v>
      </c>
      <c r="Q21" s="118">
        <v>41351530</v>
      </c>
      <c r="R21" s="45">
        <f>Q21-Q20</f>
        <v>6207</v>
      </c>
      <c r="S21" s="46">
        <f t="shared" si="4"/>
        <v>148.96799999999999</v>
      </c>
      <c r="T21" s="46">
        <f t="shared" si="5"/>
        <v>6.2069999999999999</v>
      </c>
      <c r="U21" s="119">
        <v>7.7</v>
      </c>
      <c r="V21" s="119">
        <f t="shared" si="6"/>
        <v>7.7</v>
      </c>
      <c r="W21" s="120" t="s">
        <v>135</v>
      </c>
      <c r="X21" s="122">
        <v>0</v>
      </c>
      <c r="Y21" s="122">
        <v>1101</v>
      </c>
      <c r="Z21" s="122">
        <v>1187</v>
      </c>
      <c r="AA21" s="122">
        <v>1185</v>
      </c>
      <c r="AB21" s="122">
        <v>1188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38053620</v>
      </c>
      <c r="AH21" s="48">
        <f t="shared" si="8"/>
        <v>1432</v>
      </c>
      <c r="AI21" s="49">
        <f t="shared" si="7"/>
        <v>230.70726599001128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22">
        <v>8583530</v>
      </c>
      <c r="AQ21" s="122">
        <f t="shared" si="10"/>
        <v>0</v>
      </c>
      <c r="AR21" s="50"/>
      <c r="AS21" s="51" t="s">
        <v>101</v>
      </c>
      <c r="AY21" s="100"/>
    </row>
    <row r="22" spans="1:51" x14ac:dyDescent="0.25">
      <c r="B22" s="39">
        <v>2.4583333333333299</v>
      </c>
      <c r="C22" s="39">
        <v>0.5</v>
      </c>
      <c r="D22" s="117">
        <v>9</v>
      </c>
      <c r="E22" s="40">
        <f t="shared" si="0"/>
        <v>6.3380281690140849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142</v>
      </c>
      <c r="P22" s="118">
        <v>149</v>
      </c>
      <c r="Q22" s="118">
        <v>41357484</v>
      </c>
      <c r="R22" s="45">
        <f t="shared" si="3"/>
        <v>5954</v>
      </c>
      <c r="S22" s="46">
        <f t="shared" si="4"/>
        <v>142.89599999999999</v>
      </c>
      <c r="T22" s="46">
        <f t="shared" si="5"/>
        <v>5.9539999999999997</v>
      </c>
      <c r="U22" s="119">
        <v>7</v>
      </c>
      <c r="V22" s="119">
        <f t="shared" si="6"/>
        <v>7</v>
      </c>
      <c r="W22" s="120" t="s">
        <v>135</v>
      </c>
      <c r="X22" s="122">
        <v>0</v>
      </c>
      <c r="Y22" s="122">
        <v>1101</v>
      </c>
      <c r="Z22" s="122">
        <v>1187</v>
      </c>
      <c r="AA22" s="122">
        <v>1185</v>
      </c>
      <c r="AB22" s="122">
        <v>1187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38055044</v>
      </c>
      <c r="AH22" s="48">
        <f t="shared" si="8"/>
        <v>1424</v>
      </c>
      <c r="AI22" s="49">
        <f t="shared" si="7"/>
        <v>239.16694659052737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22">
        <v>8583530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125</v>
      </c>
      <c r="B23" s="39">
        <v>2.5</v>
      </c>
      <c r="C23" s="39">
        <v>0.54166666666666696</v>
      </c>
      <c r="D23" s="117">
        <v>8</v>
      </c>
      <c r="E23" s="40">
        <f t="shared" si="0"/>
        <v>5.6338028169014089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139</v>
      </c>
      <c r="P23" s="118">
        <v>148</v>
      </c>
      <c r="Q23" s="118">
        <v>41363364</v>
      </c>
      <c r="R23" s="45">
        <f t="shared" si="3"/>
        <v>5880</v>
      </c>
      <c r="S23" s="46">
        <f t="shared" si="4"/>
        <v>141.12</v>
      </c>
      <c r="T23" s="46">
        <f t="shared" si="5"/>
        <v>5.88</v>
      </c>
      <c r="U23" s="119">
        <v>6.5</v>
      </c>
      <c r="V23" s="119">
        <f t="shared" si="6"/>
        <v>6.5</v>
      </c>
      <c r="W23" s="120" t="s">
        <v>135</v>
      </c>
      <c r="X23" s="122">
        <v>0</v>
      </c>
      <c r="Y23" s="122">
        <v>1048</v>
      </c>
      <c r="Z23" s="122">
        <v>1187</v>
      </c>
      <c r="AA23" s="122">
        <v>1185</v>
      </c>
      <c r="AB23" s="122">
        <v>1187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38056412</v>
      </c>
      <c r="AH23" s="48">
        <f t="shared" si="8"/>
        <v>1368</v>
      </c>
      <c r="AI23" s="49">
        <f t="shared" si="7"/>
        <v>232.65306122448979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8583530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5</v>
      </c>
      <c r="E24" s="40">
        <f t="shared" si="0"/>
        <v>3.5211267605633805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134</v>
      </c>
      <c r="P24" s="118">
        <v>142</v>
      </c>
      <c r="Q24" s="118">
        <v>41369305</v>
      </c>
      <c r="R24" s="45">
        <f t="shared" si="3"/>
        <v>5941</v>
      </c>
      <c r="S24" s="46">
        <f t="shared" si="4"/>
        <v>142.584</v>
      </c>
      <c r="T24" s="46">
        <f t="shared" si="5"/>
        <v>5.9409999999999998</v>
      </c>
      <c r="U24" s="119">
        <v>5.9</v>
      </c>
      <c r="V24" s="119">
        <f t="shared" si="6"/>
        <v>5.9</v>
      </c>
      <c r="W24" s="120" t="s">
        <v>135</v>
      </c>
      <c r="X24" s="122">
        <v>0</v>
      </c>
      <c r="Y24" s="122">
        <v>1070</v>
      </c>
      <c r="Z24" s="122">
        <v>1187</v>
      </c>
      <c r="AA24" s="122">
        <v>1185</v>
      </c>
      <c r="AB24" s="122">
        <v>1187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38057796</v>
      </c>
      <c r="AH24" s="48">
        <f t="shared" si="8"/>
        <v>1384</v>
      </c>
      <c r="AI24" s="49">
        <f t="shared" si="7"/>
        <v>232.9574145766706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8583530</v>
      </c>
      <c r="AQ24" s="122">
        <f t="shared" si="10"/>
        <v>0</v>
      </c>
      <c r="AR24" s="52">
        <v>0.75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6</v>
      </c>
      <c r="E25" s="40">
        <f t="shared" si="0"/>
        <v>4.2253521126760569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132</v>
      </c>
      <c r="P25" s="118">
        <v>159</v>
      </c>
      <c r="Q25" s="118">
        <v>41375078</v>
      </c>
      <c r="R25" s="45">
        <f t="shared" si="3"/>
        <v>5773</v>
      </c>
      <c r="S25" s="46">
        <f t="shared" si="4"/>
        <v>138.55199999999999</v>
      </c>
      <c r="T25" s="46">
        <f t="shared" si="5"/>
        <v>5.7729999999999997</v>
      </c>
      <c r="U25" s="119">
        <v>5.3</v>
      </c>
      <c r="V25" s="119">
        <f t="shared" si="6"/>
        <v>5.3</v>
      </c>
      <c r="W25" s="120" t="s">
        <v>135</v>
      </c>
      <c r="X25" s="122">
        <v>0</v>
      </c>
      <c r="Y25" s="122">
        <v>1070</v>
      </c>
      <c r="Z25" s="122">
        <v>1187</v>
      </c>
      <c r="AA25" s="122">
        <v>1185</v>
      </c>
      <c r="AB25" s="122">
        <v>1187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38059196</v>
      </c>
      <c r="AH25" s="48">
        <f t="shared" si="8"/>
        <v>1400</v>
      </c>
      <c r="AI25" s="49">
        <f t="shared" si="7"/>
        <v>242.50822795773431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8583530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6</v>
      </c>
      <c r="E26" s="40">
        <f t="shared" si="0"/>
        <v>4.2253521126760569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133</v>
      </c>
      <c r="P26" s="118">
        <v>143</v>
      </c>
      <c r="Q26" s="118">
        <v>41380850</v>
      </c>
      <c r="R26" s="45">
        <f t="shared" si="3"/>
        <v>5772</v>
      </c>
      <c r="S26" s="46">
        <f t="shared" si="4"/>
        <v>138.52799999999999</v>
      </c>
      <c r="T26" s="46">
        <f t="shared" si="5"/>
        <v>5.7720000000000002</v>
      </c>
      <c r="U26" s="119">
        <v>4.8</v>
      </c>
      <c r="V26" s="119">
        <f t="shared" si="6"/>
        <v>4.8</v>
      </c>
      <c r="W26" s="120" t="s">
        <v>135</v>
      </c>
      <c r="X26" s="122">
        <v>0</v>
      </c>
      <c r="Y26" s="122">
        <v>1069</v>
      </c>
      <c r="Z26" s="122">
        <v>1187</v>
      </c>
      <c r="AA26" s="122">
        <v>1185</v>
      </c>
      <c r="AB26" s="122">
        <v>1187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38060596</v>
      </c>
      <c r="AH26" s="48">
        <f t="shared" si="8"/>
        <v>1400</v>
      </c>
      <c r="AI26" s="49">
        <f t="shared" si="7"/>
        <v>242.55024255024253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8583530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5</v>
      </c>
      <c r="E27" s="40">
        <f t="shared" si="0"/>
        <v>3.5211267605633805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140</v>
      </c>
      <c r="P27" s="118">
        <v>136</v>
      </c>
      <c r="Q27" s="118">
        <v>41385994</v>
      </c>
      <c r="R27" s="45">
        <f t="shared" si="3"/>
        <v>5144</v>
      </c>
      <c r="S27" s="46">
        <f t="shared" si="4"/>
        <v>123.456</v>
      </c>
      <c r="T27" s="46">
        <f t="shared" si="5"/>
        <v>5.1440000000000001</v>
      </c>
      <c r="U27" s="119">
        <v>4.5</v>
      </c>
      <c r="V27" s="119">
        <f t="shared" si="6"/>
        <v>4.5</v>
      </c>
      <c r="W27" s="120" t="s">
        <v>135</v>
      </c>
      <c r="X27" s="122">
        <v>0</v>
      </c>
      <c r="Y27" s="122">
        <v>958</v>
      </c>
      <c r="Z27" s="122">
        <v>1187</v>
      </c>
      <c r="AA27" s="122">
        <v>1185</v>
      </c>
      <c r="AB27" s="122">
        <v>1187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38061920</v>
      </c>
      <c r="AH27" s="48">
        <f t="shared" si="8"/>
        <v>1324</v>
      </c>
      <c r="AI27" s="49">
        <f t="shared" si="7"/>
        <v>257.38724727838257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8583530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5</v>
      </c>
      <c r="E28" s="40">
        <f t="shared" si="0"/>
        <v>3.5211267605633805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139</v>
      </c>
      <c r="P28" s="118">
        <v>130</v>
      </c>
      <c r="Q28" s="118">
        <v>41391243</v>
      </c>
      <c r="R28" s="45">
        <f t="shared" si="3"/>
        <v>5249</v>
      </c>
      <c r="S28" s="46">
        <f t="shared" si="4"/>
        <v>125.976</v>
      </c>
      <c r="T28" s="46">
        <f t="shared" si="5"/>
        <v>5.2489999999999997</v>
      </c>
      <c r="U28" s="119">
        <v>4.4000000000000004</v>
      </c>
      <c r="V28" s="119">
        <f t="shared" si="6"/>
        <v>4.4000000000000004</v>
      </c>
      <c r="W28" s="120" t="s">
        <v>135</v>
      </c>
      <c r="X28" s="122">
        <v>0</v>
      </c>
      <c r="Y28" s="122">
        <v>957</v>
      </c>
      <c r="Z28" s="122">
        <v>1187</v>
      </c>
      <c r="AA28" s="122">
        <v>1185</v>
      </c>
      <c r="AB28" s="122">
        <v>1187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38063232</v>
      </c>
      <c r="AH28" s="48">
        <f t="shared" si="8"/>
        <v>1312</v>
      </c>
      <c r="AI28" s="49">
        <f t="shared" si="7"/>
        <v>249.95237188035819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22">
        <v>8583530</v>
      </c>
      <c r="AQ28" s="122">
        <f t="shared" si="10"/>
        <v>0</v>
      </c>
      <c r="AR28" s="52">
        <v>0.85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5</v>
      </c>
      <c r="E29" s="40">
        <f t="shared" si="0"/>
        <v>3.5211267605633805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137</v>
      </c>
      <c r="P29" s="118">
        <v>145</v>
      </c>
      <c r="Q29" s="118">
        <v>41396298</v>
      </c>
      <c r="R29" s="45">
        <f t="shared" si="3"/>
        <v>5055</v>
      </c>
      <c r="S29" s="46">
        <f t="shared" si="4"/>
        <v>121.32</v>
      </c>
      <c r="T29" s="46">
        <f t="shared" si="5"/>
        <v>5.0549999999999997</v>
      </c>
      <c r="U29" s="119">
        <v>4.2</v>
      </c>
      <c r="V29" s="119">
        <f t="shared" si="6"/>
        <v>4.2</v>
      </c>
      <c r="W29" s="120" t="s">
        <v>135</v>
      </c>
      <c r="X29" s="122">
        <v>0</v>
      </c>
      <c r="Y29" s="122">
        <v>958</v>
      </c>
      <c r="Z29" s="122">
        <v>1187</v>
      </c>
      <c r="AA29" s="122">
        <v>1185</v>
      </c>
      <c r="AB29" s="122">
        <v>1187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38064460</v>
      </c>
      <c r="AH29" s="48">
        <f t="shared" si="8"/>
        <v>1228</v>
      </c>
      <c r="AI29" s="49">
        <f t="shared" si="7"/>
        <v>242.92779426310585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22">
        <v>8583530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9</v>
      </c>
      <c r="E30" s="40">
        <f t="shared" si="0"/>
        <v>6.3380281690140849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114</v>
      </c>
      <c r="P30" s="118">
        <v>132</v>
      </c>
      <c r="Q30" s="118">
        <v>41401333</v>
      </c>
      <c r="R30" s="45">
        <f t="shared" si="3"/>
        <v>5035</v>
      </c>
      <c r="S30" s="46">
        <f t="shared" si="4"/>
        <v>120.84</v>
      </c>
      <c r="T30" s="46">
        <f t="shared" si="5"/>
        <v>5.0350000000000001</v>
      </c>
      <c r="U30" s="119">
        <v>3.6</v>
      </c>
      <c r="V30" s="119">
        <f t="shared" si="6"/>
        <v>3.6</v>
      </c>
      <c r="W30" s="120" t="s">
        <v>144</v>
      </c>
      <c r="X30" s="122">
        <v>0</v>
      </c>
      <c r="Y30" s="122">
        <v>1131</v>
      </c>
      <c r="Z30" s="122">
        <v>1187</v>
      </c>
      <c r="AA30" s="122">
        <v>0</v>
      </c>
      <c r="AB30" s="122">
        <v>1187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38065556</v>
      </c>
      <c r="AH30" s="48">
        <f t="shared" si="8"/>
        <v>1096</v>
      </c>
      <c r="AI30" s="49">
        <f t="shared" si="7"/>
        <v>217.6762661370407</v>
      </c>
      <c r="AJ30" s="101">
        <v>0</v>
      </c>
      <c r="AK30" s="101">
        <v>1</v>
      </c>
      <c r="AL30" s="101">
        <v>1</v>
      </c>
      <c r="AM30" s="101">
        <v>0</v>
      </c>
      <c r="AN30" s="101">
        <v>1</v>
      </c>
      <c r="AO30" s="101">
        <v>0</v>
      </c>
      <c r="AP30" s="122">
        <v>8583530</v>
      </c>
      <c r="AQ30" s="122">
        <f t="shared" si="10"/>
        <v>0</v>
      </c>
      <c r="AR30" s="50"/>
      <c r="AS30" s="51" t="s">
        <v>113</v>
      </c>
      <c r="AV30" s="248" t="s">
        <v>117</v>
      </c>
      <c r="AW30" s="248"/>
      <c r="AY30" s="104"/>
    </row>
    <row r="31" spans="1:51" x14ac:dyDescent="0.25">
      <c r="B31" s="39">
        <v>2.8333333333333299</v>
      </c>
      <c r="C31" s="39">
        <v>0.875000000000004</v>
      </c>
      <c r="D31" s="117">
        <v>9</v>
      </c>
      <c r="E31" s="40">
        <f t="shared" si="0"/>
        <v>6.3380281690140849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112</v>
      </c>
      <c r="P31" s="118">
        <v>124</v>
      </c>
      <c r="Q31" s="118">
        <v>41406355</v>
      </c>
      <c r="R31" s="45">
        <f t="shared" si="3"/>
        <v>5022</v>
      </c>
      <c r="S31" s="46">
        <f t="shared" si="4"/>
        <v>120.52800000000001</v>
      </c>
      <c r="T31" s="46">
        <f t="shared" si="5"/>
        <v>5.0220000000000002</v>
      </c>
      <c r="U31" s="119">
        <v>2.8</v>
      </c>
      <c r="V31" s="119">
        <f t="shared" si="6"/>
        <v>2.8</v>
      </c>
      <c r="W31" s="120" t="s">
        <v>144</v>
      </c>
      <c r="X31" s="122">
        <v>0</v>
      </c>
      <c r="Y31" s="122">
        <v>1131</v>
      </c>
      <c r="Z31" s="122">
        <v>1187</v>
      </c>
      <c r="AA31" s="122">
        <v>0</v>
      </c>
      <c r="AB31" s="122">
        <v>1187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38066660</v>
      </c>
      <c r="AH31" s="48">
        <f t="shared" si="8"/>
        <v>1104</v>
      </c>
      <c r="AI31" s="49">
        <f t="shared" si="7"/>
        <v>219.83273596176821</v>
      </c>
      <c r="AJ31" s="101">
        <v>0</v>
      </c>
      <c r="AK31" s="101">
        <v>1</v>
      </c>
      <c r="AL31" s="101">
        <v>1</v>
      </c>
      <c r="AM31" s="101">
        <v>0</v>
      </c>
      <c r="AN31" s="101">
        <v>1</v>
      </c>
      <c r="AO31" s="101">
        <v>0</v>
      </c>
      <c r="AP31" s="122">
        <v>8583530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14</v>
      </c>
      <c r="E32" s="40">
        <f t="shared" si="0"/>
        <v>9.8591549295774659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113</v>
      </c>
      <c r="P32" s="118">
        <v>129</v>
      </c>
      <c r="Q32" s="118">
        <v>41411326</v>
      </c>
      <c r="R32" s="45">
        <f t="shared" si="3"/>
        <v>4971</v>
      </c>
      <c r="S32" s="46">
        <f t="shared" si="4"/>
        <v>119.304</v>
      </c>
      <c r="T32" s="46">
        <f t="shared" si="5"/>
        <v>4.9710000000000001</v>
      </c>
      <c r="U32" s="119">
        <v>2</v>
      </c>
      <c r="V32" s="119">
        <f t="shared" si="6"/>
        <v>2</v>
      </c>
      <c r="W32" s="120" t="s">
        <v>144</v>
      </c>
      <c r="X32" s="122">
        <v>0</v>
      </c>
      <c r="Y32" s="122">
        <v>1131</v>
      </c>
      <c r="Z32" s="122">
        <v>1187</v>
      </c>
      <c r="AA32" s="122">
        <v>0</v>
      </c>
      <c r="AB32" s="122">
        <v>1188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38067692</v>
      </c>
      <c r="AH32" s="48">
        <f t="shared" si="8"/>
        <v>1032</v>
      </c>
      <c r="AI32" s="49">
        <f t="shared" si="7"/>
        <v>207.6041038020519</v>
      </c>
      <c r="AJ32" s="101">
        <v>0</v>
      </c>
      <c r="AK32" s="101">
        <v>1</v>
      </c>
      <c r="AL32" s="101">
        <v>1</v>
      </c>
      <c r="AM32" s="101">
        <v>0</v>
      </c>
      <c r="AN32" s="101">
        <v>1</v>
      </c>
      <c r="AO32" s="101">
        <v>0</v>
      </c>
      <c r="AP32" s="122">
        <v>8583530</v>
      </c>
      <c r="AQ32" s="122">
        <f t="shared" si="10"/>
        <v>0</v>
      </c>
      <c r="AR32" s="52">
        <v>0.8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6</v>
      </c>
      <c r="E33" s="40">
        <f t="shared" si="0"/>
        <v>4.2253521126760569</v>
      </c>
      <c r="F33" s="103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144</v>
      </c>
      <c r="P33" s="118">
        <v>100</v>
      </c>
      <c r="Q33" s="118">
        <v>41415040</v>
      </c>
      <c r="R33" s="45">
        <f t="shared" si="3"/>
        <v>3714</v>
      </c>
      <c r="S33" s="46">
        <f t="shared" si="4"/>
        <v>89.135999999999996</v>
      </c>
      <c r="T33" s="46">
        <f t="shared" si="5"/>
        <v>3.714</v>
      </c>
      <c r="U33" s="119">
        <v>3.1</v>
      </c>
      <c r="V33" s="119">
        <f t="shared" si="6"/>
        <v>3.1</v>
      </c>
      <c r="W33" s="120" t="s">
        <v>124</v>
      </c>
      <c r="X33" s="122">
        <v>0</v>
      </c>
      <c r="Y33" s="122">
        <v>0</v>
      </c>
      <c r="Z33" s="122">
        <v>1076</v>
      </c>
      <c r="AA33" s="122">
        <v>0</v>
      </c>
      <c r="AB33" s="122">
        <v>1187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38068556</v>
      </c>
      <c r="AH33" s="48">
        <f t="shared" si="8"/>
        <v>864</v>
      </c>
      <c r="AI33" s="49">
        <f t="shared" si="7"/>
        <v>232.63327948303717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0.65</v>
      </c>
      <c r="AP33" s="122">
        <v>8585015</v>
      </c>
      <c r="AQ33" s="122">
        <f t="shared" si="10"/>
        <v>1485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7</v>
      </c>
      <c r="E34" s="40">
        <f t="shared" si="0"/>
        <v>4.9295774647887329</v>
      </c>
      <c r="F34" s="103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8">
        <v>140</v>
      </c>
      <c r="P34" s="118">
        <v>105</v>
      </c>
      <c r="Q34" s="118">
        <v>41418603</v>
      </c>
      <c r="R34" s="45">
        <f t="shared" si="3"/>
        <v>3563</v>
      </c>
      <c r="S34" s="46">
        <f t="shared" si="4"/>
        <v>85.512</v>
      </c>
      <c r="T34" s="46">
        <f t="shared" si="5"/>
        <v>3.5630000000000002</v>
      </c>
      <c r="U34" s="119">
        <v>4.9000000000000004</v>
      </c>
      <c r="V34" s="119">
        <f t="shared" si="6"/>
        <v>4.9000000000000004</v>
      </c>
      <c r="W34" s="120" t="s">
        <v>124</v>
      </c>
      <c r="X34" s="122">
        <v>0</v>
      </c>
      <c r="Y34" s="122">
        <v>0</v>
      </c>
      <c r="Z34" s="122">
        <v>1076</v>
      </c>
      <c r="AA34" s="122">
        <v>0</v>
      </c>
      <c r="AB34" s="122">
        <v>1188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38069332</v>
      </c>
      <c r="AH34" s="48">
        <f t="shared" si="8"/>
        <v>776</v>
      </c>
      <c r="AI34" s="49">
        <f t="shared" si="7"/>
        <v>217.793993825428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0.65</v>
      </c>
      <c r="AP34" s="122">
        <v>8586447</v>
      </c>
      <c r="AQ34" s="122">
        <f t="shared" si="10"/>
        <v>1432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49" t="s">
        <v>120</v>
      </c>
      <c r="M35" s="250"/>
      <c r="N35" s="251"/>
      <c r="O35" s="62"/>
      <c r="P35" s="62"/>
      <c r="Q35" s="63">
        <f>Q34-Q10</f>
        <v>120426</v>
      </c>
      <c r="R35" s="64">
        <f>SUM(R11:R34)</f>
        <v>120426</v>
      </c>
      <c r="S35" s="123">
        <f>AVERAGE(S11:S34)</f>
        <v>120.426</v>
      </c>
      <c r="T35" s="123">
        <f>SUM(T11:T34)</f>
        <v>120.42600000000002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27176</v>
      </c>
      <c r="AH35" s="66">
        <f>SUM(AH11:AH34)</f>
        <v>27176</v>
      </c>
      <c r="AI35" s="67">
        <f>$AH$35/$T35</f>
        <v>225.66555395014362</v>
      </c>
      <c r="AJ35" s="92"/>
      <c r="AK35" s="93"/>
      <c r="AL35" s="93"/>
      <c r="AM35" s="93"/>
      <c r="AN35" s="94"/>
      <c r="AO35" s="68"/>
      <c r="AP35" s="69">
        <f>AP34-AP10</f>
        <v>7348</v>
      </c>
      <c r="AQ35" s="70">
        <f>SUM(AQ11:AQ34)</f>
        <v>7348</v>
      </c>
      <c r="AR35" s="145">
        <f>SUM(AR11:AR34)</f>
        <v>5.2799999999999994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0"/>
    </row>
    <row r="38" spans="2:51" x14ac:dyDescent="0.25">
      <c r="B38" s="81" t="s">
        <v>128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0"/>
    </row>
    <row r="39" spans="2:51" x14ac:dyDescent="0.25">
      <c r="B39" s="115" t="s">
        <v>210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0"/>
    </row>
    <row r="40" spans="2:51" x14ac:dyDescent="0.25">
      <c r="B40" s="80" t="s">
        <v>220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228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15" t="s">
        <v>140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15" t="s">
        <v>141</v>
      </c>
      <c r="C43" s="109"/>
      <c r="D43" s="109"/>
      <c r="E43" s="109"/>
      <c r="F43" s="109"/>
      <c r="G43" s="109"/>
      <c r="H43" s="109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84" t="s">
        <v>136</v>
      </c>
      <c r="C44" s="109"/>
      <c r="D44" s="109"/>
      <c r="E44" s="109"/>
      <c r="F44" s="109"/>
      <c r="G44" s="109"/>
      <c r="H44" s="115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82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84" t="s">
        <v>230</v>
      </c>
      <c r="C45" s="114"/>
      <c r="D45" s="114"/>
      <c r="E45" s="114"/>
      <c r="F45" s="109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3"/>
      <c r="R45" s="82"/>
      <c r="S45" s="82"/>
      <c r="T45" s="82"/>
      <c r="U45" s="105"/>
      <c r="V45" s="105"/>
      <c r="W45" s="105"/>
      <c r="X45" s="105"/>
      <c r="Y45" s="105"/>
      <c r="Z45" s="105"/>
      <c r="AA45" s="105"/>
      <c r="AB45" s="105"/>
      <c r="AC45" s="105"/>
      <c r="AK45" s="19"/>
      <c r="AL45" s="102"/>
      <c r="AM45" s="102"/>
      <c r="AN45" s="102"/>
      <c r="AO45" s="102"/>
      <c r="AP45" s="105"/>
      <c r="AQ45" s="11"/>
      <c r="AR45" s="102"/>
      <c r="AS45" s="102"/>
      <c r="AT45" s="136"/>
      <c r="AU45" s="136"/>
      <c r="AW45" s="100"/>
      <c r="AX45" s="100"/>
      <c r="AY45" s="100"/>
    </row>
    <row r="46" spans="2:51" x14ac:dyDescent="0.25">
      <c r="B46" s="115" t="s">
        <v>229</v>
      </c>
      <c r="C46" s="114"/>
      <c r="D46" s="114"/>
      <c r="E46" s="114"/>
      <c r="F46" s="114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3"/>
      <c r="R46" s="82"/>
      <c r="S46" s="82"/>
      <c r="T46" s="82"/>
      <c r="U46" s="105"/>
      <c r="V46" s="105"/>
      <c r="W46" s="105"/>
      <c r="X46" s="105"/>
      <c r="Y46" s="105"/>
      <c r="Z46" s="105"/>
      <c r="AA46" s="105"/>
      <c r="AB46" s="105"/>
      <c r="AC46" s="105"/>
      <c r="AK46" s="19"/>
      <c r="AL46" s="102"/>
      <c r="AM46" s="102"/>
      <c r="AN46" s="102"/>
      <c r="AO46" s="102"/>
      <c r="AP46" s="105"/>
      <c r="AQ46" s="11"/>
      <c r="AR46" s="102"/>
      <c r="AS46" s="102"/>
      <c r="AT46" s="136"/>
      <c r="AU46" s="136"/>
      <c r="AW46" s="100"/>
      <c r="AX46" s="100"/>
      <c r="AY46" s="100"/>
    </row>
    <row r="47" spans="2:51" x14ac:dyDescent="0.25">
      <c r="B47" s="115" t="s">
        <v>145</v>
      </c>
      <c r="C47" s="109"/>
      <c r="D47" s="114"/>
      <c r="E47" s="114"/>
      <c r="F47" s="114"/>
      <c r="G47" s="109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3"/>
      <c r="S47" s="82"/>
      <c r="T47" s="82"/>
      <c r="U47" s="82"/>
      <c r="V47" s="105"/>
      <c r="W47" s="105"/>
      <c r="X47" s="105"/>
      <c r="Y47" s="105"/>
      <c r="Z47" s="105"/>
      <c r="AA47" s="105"/>
      <c r="AB47" s="105"/>
      <c r="AC47" s="105"/>
      <c r="AD47" s="105"/>
      <c r="AL47" s="19"/>
      <c r="AM47" s="102"/>
      <c r="AN47" s="102"/>
      <c r="AO47" s="102"/>
      <c r="AP47" s="102"/>
      <c r="AQ47" s="105"/>
      <c r="AR47" s="11"/>
      <c r="AS47" s="102"/>
      <c r="AU47" s="136"/>
      <c r="AV47" s="136"/>
      <c r="AX47" s="100"/>
      <c r="AY47" s="100"/>
    </row>
    <row r="48" spans="2:51" x14ac:dyDescent="0.25">
      <c r="B48" s="115" t="s">
        <v>142</v>
      </c>
      <c r="C48" s="114"/>
      <c r="D48" s="114"/>
      <c r="E48" s="114"/>
      <c r="F48" s="114"/>
      <c r="G48" s="114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77"/>
      <c r="S48" s="112"/>
      <c r="T48" s="112"/>
      <c r="U48" s="112"/>
      <c r="V48" s="105"/>
      <c r="W48" s="105"/>
      <c r="X48" s="105"/>
      <c r="Y48" s="105"/>
      <c r="Z48" s="105"/>
      <c r="AA48" s="105"/>
      <c r="AB48" s="105"/>
      <c r="AC48" s="105"/>
      <c r="AD48" s="105"/>
      <c r="AL48" s="106"/>
      <c r="AM48" s="106"/>
      <c r="AN48" s="106"/>
      <c r="AO48" s="106"/>
      <c r="AP48" s="106"/>
      <c r="AQ48" s="106"/>
      <c r="AR48" s="107"/>
      <c r="AS48" s="102"/>
      <c r="AU48" s="104"/>
      <c r="AV48" s="100"/>
      <c r="AW48" s="100"/>
      <c r="AX48" s="100"/>
      <c r="AY48" s="100"/>
    </row>
    <row r="49" spans="2:51" x14ac:dyDescent="0.25">
      <c r="B49" s="115" t="s">
        <v>143</v>
      </c>
      <c r="C49" s="109"/>
      <c r="D49" s="109"/>
      <c r="E49" s="109"/>
      <c r="F49" s="109"/>
      <c r="G49" s="109"/>
      <c r="H49" s="124"/>
      <c r="I49" s="110"/>
      <c r="J49" s="110"/>
      <c r="K49" s="110"/>
      <c r="L49" s="110"/>
      <c r="M49" s="110"/>
      <c r="N49" s="110"/>
      <c r="O49" s="110"/>
      <c r="P49" s="110"/>
      <c r="Q49" s="110"/>
      <c r="R49" s="113"/>
      <c r="S49" s="112"/>
      <c r="T49" s="112"/>
      <c r="U49" s="112"/>
      <c r="V49" s="105"/>
      <c r="W49" s="105"/>
      <c r="X49" s="105"/>
      <c r="Y49" s="105"/>
      <c r="Z49" s="105"/>
      <c r="AA49" s="105"/>
      <c r="AB49" s="105"/>
      <c r="AC49" s="105"/>
      <c r="AD49" s="105"/>
      <c r="AL49" s="106"/>
      <c r="AM49" s="106"/>
      <c r="AN49" s="106"/>
      <c r="AO49" s="106"/>
      <c r="AP49" s="106"/>
      <c r="AQ49" s="106"/>
      <c r="AR49" s="107"/>
      <c r="AS49" s="102"/>
      <c r="AU49" s="104"/>
      <c r="AV49" s="100"/>
      <c r="AW49" s="100"/>
      <c r="AX49" s="100"/>
      <c r="AY49" s="100"/>
    </row>
    <row r="50" spans="2:51" x14ac:dyDescent="0.25">
      <c r="B50" s="84" t="s">
        <v>204</v>
      </c>
      <c r="C50" s="109"/>
      <c r="D50" s="109"/>
      <c r="E50" s="109"/>
      <c r="F50" s="109"/>
      <c r="G50" s="109"/>
      <c r="H50" s="124"/>
      <c r="I50" s="110"/>
      <c r="J50" s="110"/>
      <c r="K50" s="110"/>
      <c r="L50" s="110"/>
      <c r="M50" s="110"/>
      <c r="N50" s="110"/>
      <c r="O50" s="110"/>
      <c r="P50" s="110"/>
      <c r="Q50" s="110"/>
      <c r="R50" s="113"/>
      <c r="S50" s="113"/>
      <c r="T50" s="112"/>
      <c r="U50" s="112"/>
      <c r="V50" s="105"/>
      <c r="W50" s="105"/>
      <c r="X50" s="105"/>
      <c r="Y50" s="105"/>
      <c r="Z50" s="105"/>
      <c r="AA50" s="105"/>
      <c r="AB50" s="105"/>
      <c r="AC50" s="105"/>
      <c r="AD50" s="105"/>
      <c r="AL50" s="106"/>
      <c r="AM50" s="106"/>
      <c r="AN50" s="106"/>
      <c r="AO50" s="106"/>
      <c r="AP50" s="106"/>
      <c r="AQ50" s="106"/>
      <c r="AR50" s="107"/>
      <c r="AS50" s="102"/>
      <c r="AU50" s="104"/>
      <c r="AV50" s="100"/>
      <c r="AW50" s="100"/>
      <c r="AX50" s="100"/>
      <c r="AY50" s="100"/>
    </row>
    <row r="51" spans="2:51" x14ac:dyDescent="0.25">
      <c r="B51" s="115" t="s">
        <v>218</v>
      </c>
      <c r="C51" s="109"/>
      <c r="D51" s="109"/>
      <c r="E51" s="109"/>
      <c r="F51" s="109"/>
      <c r="G51" s="124"/>
      <c r="H51" s="110"/>
      <c r="I51" s="110"/>
      <c r="J51" s="110"/>
      <c r="K51" s="110"/>
      <c r="L51" s="110"/>
      <c r="M51" s="110"/>
      <c r="N51" s="110"/>
      <c r="O51" s="110"/>
      <c r="P51" s="110"/>
      <c r="Q51" s="113"/>
      <c r="R51" s="113"/>
      <c r="S51" s="112"/>
      <c r="T51" s="112"/>
      <c r="U51" s="105"/>
      <c r="V51" s="105"/>
      <c r="W51" s="105"/>
      <c r="X51" s="105"/>
      <c r="Y51" s="105"/>
      <c r="Z51" s="105"/>
      <c r="AA51" s="105"/>
      <c r="AB51" s="105"/>
      <c r="AC51" s="105"/>
      <c r="AK51" s="106"/>
      <c r="AL51" s="106"/>
      <c r="AM51" s="106"/>
      <c r="AN51" s="106"/>
      <c r="AO51" s="106"/>
      <c r="AP51" s="106"/>
      <c r="AQ51" s="107"/>
      <c r="AR51" s="102"/>
      <c r="AS51" s="102"/>
      <c r="AT51" s="104"/>
      <c r="AU51" s="100"/>
      <c r="AV51" s="100"/>
      <c r="AW51" s="100"/>
      <c r="AX51" s="100"/>
      <c r="AY51" s="100"/>
    </row>
    <row r="52" spans="2:51" x14ac:dyDescent="0.25">
      <c r="B52" s="111" t="s">
        <v>148</v>
      </c>
      <c r="C52" s="109"/>
      <c r="D52" s="109"/>
      <c r="E52" s="109"/>
      <c r="F52" s="109"/>
      <c r="G52" s="124"/>
      <c r="H52" s="110"/>
      <c r="I52" s="110"/>
      <c r="J52" s="110"/>
      <c r="K52" s="110"/>
      <c r="L52" s="110"/>
      <c r="M52" s="110"/>
      <c r="N52" s="110"/>
      <c r="O52" s="110"/>
      <c r="P52" s="110"/>
      <c r="Q52" s="113"/>
      <c r="R52" s="113"/>
      <c r="S52" s="112"/>
      <c r="T52" s="112"/>
      <c r="U52" s="105"/>
      <c r="V52" s="105"/>
      <c r="W52" s="105"/>
      <c r="X52" s="105"/>
      <c r="Y52" s="105"/>
      <c r="Z52" s="105"/>
      <c r="AA52" s="105"/>
      <c r="AB52" s="105"/>
      <c r="AC52" s="105"/>
      <c r="AK52" s="106"/>
      <c r="AL52" s="106"/>
      <c r="AM52" s="106"/>
      <c r="AN52" s="106"/>
      <c r="AO52" s="106"/>
      <c r="AP52" s="106"/>
      <c r="AQ52" s="107"/>
      <c r="AR52" s="102"/>
      <c r="AS52" s="102"/>
      <c r="AT52" s="104"/>
      <c r="AU52" s="100"/>
      <c r="AV52" s="100"/>
      <c r="AW52" s="100"/>
      <c r="AX52" s="100"/>
      <c r="AY52" s="100"/>
    </row>
    <row r="53" spans="2:51" x14ac:dyDescent="0.25">
      <c r="B53" s="84" t="s">
        <v>219</v>
      </c>
      <c r="C53" s="109"/>
      <c r="D53" s="109"/>
      <c r="E53" s="109"/>
      <c r="F53" s="109"/>
      <c r="G53" s="124"/>
      <c r="H53" s="110"/>
      <c r="I53" s="110"/>
      <c r="J53" s="110"/>
      <c r="K53" s="110"/>
      <c r="L53" s="110"/>
      <c r="M53" s="110"/>
      <c r="N53" s="110"/>
      <c r="O53" s="110"/>
      <c r="P53" s="110"/>
      <c r="Q53" s="113"/>
      <c r="R53" s="113"/>
      <c r="S53" s="112"/>
      <c r="T53" s="112"/>
      <c r="U53" s="105"/>
      <c r="V53" s="105"/>
      <c r="W53" s="105"/>
      <c r="X53" s="105"/>
      <c r="Y53" s="105"/>
      <c r="Z53" s="105"/>
      <c r="AA53" s="105"/>
      <c r="AB53" s="105"/>
      <c r="AC53" s="105"/>
      <c r="AK53" s="106"/>
      <c r="AL53" s="106"/>
      <c r="AM53" s="106"/>
      <c r="AN53" s="106"/>
      <c r="AO53" s="106"/>
      <c r="AP53" s="106"/>
      <c r="AQ53" s="107"/>
      <c r="AR53" s="102"/>
      <c r="AS53" s="102"/>
      <c r="AT53" s="104"/>
      <c r="AU53" s="100"/>
      <c r="AV53" s="100"/>
      <c r="AW53" s="100"/>
      <c r="AX53" s="100"/>
      <c r="AY53" s="100"/>
    </row>
    <row r="54" spans="2:51" x14ac:dyDescent="0.25">
      <c r="B54" s="84"/>
      <c r="C54" s="109"/>
      <c r="D54" s="109"/>
      <c r="E54" s="109"/>
      <c r="F54" s="109"/>
      <c r="G54" s="109"/>
      <c r="H54" s="124"/>
      <c r="I54" s="110"/>
      <c r="J54" s="110"/>
      <c r="K54" s="110"/>
      <c r="L54" s="110"/>
      <c r="M54" s="110"/>
      <c r="N54" s="110"/>
      <c r="O54" s="110"/>
      <c r="P54" s="110"/>
      <c r="Q54" s="110"/>
      <c r="R54" s="113"/>
      <c r="S54" s="113"/>
      <c r="T54" s="112"/>
      <c r="U54" s="112"/>
      <c r="V54" s="105"/>
      <c r="W54" s="105"/>
      <c r="X54" s="105"/>
      <c r="Y54" s="105"/>
      <c r="Z54" s="105"/>
      <c r="AA54" s="105"/>
      <c r="AB54" s="105"/>
      <c r="AC54" s="105"/>
      <c r="AD54" s="105"/>
      <c r="AL54" s="106"/>
      <c r="AM54" s="106"/>
      <c r="AN54" s="106"/>
      <c r="AO54" s="106"/>
      <c r="AP54" s="106"/>
      <c r="AQ54" s="106"/>
      <c r="AR54" s="107"/>
      <c r="AS54" s="102"/>
      <c r="AU54" s="104"/>
      <c r="AV54" s="100"/>
      <c r="AW54" s="100"/>
      <c r="AX54" s="100"/>
      <c r="AY54" s="100"/>
    </row>
    <row r="55" spans="2:51" x14ac:dyDescent="0.25">
      <c r="B55" s="84"/>
      <c r="C55" s="114"/>
      <c r="D55" s="114"/>
      <c r="E55" s="114"/>
      <c r="F55" s="114"/>
      <c r="G55" s="114"/>
      <c r="H55" s="147"/>
      <c r="I55" s="148"/>
      <c r="J55" s="148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B56" s="84"/>
      <c r="C56" s="147"/>
      <c r="D56" s="147"/>
      <c r="E56" s="146"/>
      <c r="F56" s="146"/>
      <c r="G56" s="146"/>
      <c r="H56" s="147"/>
      <c r="I56" s="148"/>
      <c r="J56" s="148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C57" s="147"/>
      <c r="D57" s="147"/>
      <c r="E57" s="146"/>
      <c r="F57" s="146"/>
      <c r="G57" s="146"/>
      <c r="H57" s="147"/>
      <c r="I57" s="148"/>
      <c r="J57" s="148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84"/>
      <c r="C58" s="147"/>
      <c r="D58" s="147"/>
      <c r="E58" s="146"/>
      <c r="F58" s="146"/>
      <c r="G58" s="146"/>
      <c r="H58" s="147"/>
      <c r="I58" s="148"/>
      <c r="J58" s="148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84"/>
      <c r="C59" s="147"/>
      <c r="D59" s="147"/>
      <c r="E59" s="146"/>
      <c r="F59" s="146"/>
      <c r="G59" s="146"/>
      <c r="H59" s="147"/>
      <c r="I59" s="148"/>
      <c r="J59" s="148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84"/>
      <c r="C60" s="147"/>
      <c r="D60" s="147"/>
      <c r="E60" s="146"/>
      <c r="F60" s="146"/>
      <c r="G60" s="146"/>
      <c r="H60" s="147"/>
      <c r="I60" s="148"/>
      <c r="J60" s="148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84"/>
      <c r="C61" s="147"/>
      <c r="D61" s="147"/>
      <c r="E61" s="146"/>
      <c r="F61" s="146"/>
      <c r="G61" s="146"/>
      <c r="H61" s="147"/>
      <c r="I61" s="148"/>
      <c r="J61" s="148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88"/>
      <c r="C62" s="109"/>
      <c r="D62" s="109"/>
      <c r="E62" s="109"/>
      <c r="F62" s="109"/>
      <c r="G62" s="109"/>
      <c r="H62" s="109"/>
      <c r="I62" s="124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108"/>
      <c r="C63" s="109"/>
      <c r="D63" s="109"/>
      <c r="E63" s="109"/>
      <c r="F63" s="109"/>
      <c r="G63" s="109"/>
      <c r="H63" s="109"/>
      <c r="I63" s="124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88"/>
      <c r="C64" s="109"/>
      <c r="D64" s="109"/>
      <c r="E64" s="114"/>
      <c r="F64" s="114"/>
      <c r="G64" s="114"/>
      <c r="H64" s="109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88"/>
      <c r="C65" s="109"/>
      <c r="D65" s="109"/>
      <c r="E65" s="114"/>
      <c r="F65" s="114"/>
      <c r="G65" s="114"/>
      <c r="H65" s="109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8"/>
      <c r="C66" s="109"/>
      <c r="D66" s="109"/>
      <c r="E66" s="114"/>
      <c r="F66" s="114"/>
      <c r="G66" s="114"/>
      <c r="H66" s="109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84"/>
      <c r="C67" s="109"/>
      <c r="D67" s="109"/>
      <c r="E67" s="114"/>
      <c r="F67" s="114"/>
      <c r="G67" s="114"/>
      <c r="H67" s="109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8"/>
      <c r="C68" s="109"/>
      <c r="D68" s="109"/>
      <c r="E68" s="114"/>
      <c r="F68" s="114"/>
      <c r="G68" s="114"/>
      <c r="H68" s="109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3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88"/>
      <c r="C69" s="111"/>
      <c r="D69" s="109"/>
      <c r="E69" s="87"/>
      <c r="F69" s="109"/>
      <c r="G69" s="109"/>
      <c r="H69" s="109"/>
      <c r="I69" s="109"/>
      <c r="J69" s="110"/>
      <c r="K69" s="110"/>
      <c r="L69" s="110"/>
      <c r="M69" s="110"/>
      <c r="N69" s="110"/>
      <c r="O69" s="110"/>
      <c r="P69" s="110"/>
      <c r="Q69" s="110"/>
      <c r="R69" s="110"/>
      <c r="S69" s="113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115"/>
      <c r="C70" s="109"/>
      <c r="D70" s="109"/>
      <c r="E70" s="109"/>
      <c r="F70" s="109"/>
      <c r="G70" s="109"/>
      <c r="H70" s="109"/>
      <c r="I70" s="124"/>
      <c r="J70" s="110"/>
      <c r="K70" s="110"/>
      <c r="L70" s="110"/>
      <c r="M70" s="110"/>
      <c r="N70" s="110"/>
      <c r="O70" s="110"/>
      <c r="P70" s="110"/>
      <c r="Q70" s="110"/>
      <c r="R70" s="110"/>
      <c r="S70" s="113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4"/>
      <c r="C71" s="109"/>
      <c r="D71" s="109"/>
      <c r="E71" s="109"/>
      <c r="F71" s="109"/>
      <c r="G71" s="109"/>
      <c r="H71" s="109"/>
      <c r="I71" s="124"/>
      <c r="J71" s="110"/>
      <c r="K71" s="110"/>
      <c r="L71" s="110"/>
      <c r="M71" s="110"/>
      <c r="N71" s="110"/>
      <c r="O71" s="110"/>
      <c r="P71" s="110"/>
      <c r="Q71" s="110"/>
      <c r="R71" s="110"/>
      <c r="S71" s="113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11"/>
      <c r="D72" s="109"/>
      <c r="E72" s="109"/>
      <c r="F72" s="109"/>
      <c r="G72" s="109"/>
      <c r="H72" s="109"/>
      <c r="I72" s="109"/>
      <c r="J72" s="110"/>
      <c r="K72" s="110"/>
      <c r="L72" s="110"/>
      <c r="M72" s="110"/>
      <c r="N72" s="110"/>
      <c r="O72" s="110"/>
      <c r="P72" s="110"/>
      <c r="Q72" s="110"/>
      <c r="R72" s="110"/>
      <c r="S72" s="113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11"/>
      <c r="D73" s="109"/>
      <c r="E73" s="87"/>
      <c r="F73" s="109"/>
      <c r="G73" s="109"/>
      <c r="H73" s="109"/>
      <c r="I73" s="109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09"/>
      <c r="D74" s="109"/>
      <c r="E74" s="109"/>
      <c r="F74" s="109"/>
      <c r="G74" s="87"/>
      <c r="H74" s="87"/>
      <c r="I74" s="124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09"/>
      <c r="D75" s="109"/>
      <c r="E75" s="109"/>
      <c r="F75" s="109"/>
      <c r="G75" s="87"/>
      <c r="H75" s="87"/>
      <c r="I75" s="116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2"/>
      <c r="U75" s="112"/>
      <c r="V75" s="112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15"/>
      <c r="D76" s="109"/>
      <c r="E76" s="87"/>
      <c r="F76" s="109"/>
      <c r="G76" s="109"/>
      <c r="H76" s="109"/>
      <c r="I76" s="109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2"/>
      <c r="U76" s="112"/>
      <c r="V76" s="112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11"/>
      <c r="D77" s="109"/>
      <c r="E77" s="109"/>
      <c r="F77" s="109"/>
      <c r="G77" s="109"/>
      <c r="H77" s="109"/>
      <c r="I77" s="109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2"/>
      <c r="U77" s="112"/>
      <c r="V77" s="112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11"/>
      <c r="D78" s="109"/>
      <c r="E78" s="87"/>
      <c r="F78" s="109"/>
      <c r="G78" s="109"/>
      <c r="H78" s="109"/>
      <c r="I78" s="109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2"/>
      <c r="U78" s="112"/>
      <c r="V78" s="112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09"/>
      <c r="D79" s="109"/>
      <c r="E79" s="109"/>
      <c r="F79" s="109"/>
      <c r="G79" s="87"/>
      <c r="H79" s="87"/>
      <c r="I79" s="124"/>
      <c r="J79" s="110"/>
      <c r="K79" s="110"/>
      <c r="L79" s="110"/>
      <c r="M79" s="110"/>
      <c r="N79" s="110"/>
      <c r="O79" s="110"/>
      <c r="P79" s="110"/>
      <c r="Q79" s="110"/>
      <c r="R79" s="110"/>
      <c r="S79" s="113"/>
      <c r="T79" s="112"/>
      <c r="U79" s="112"/>
      <c r="V79" s="112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09"/>
      <c r="D80" s="109"/>
      <c r="E80" s="109"/>
      <c r="F80" s="109"/>
      <c r="G80" s="87"/>
      <c r="H80" s="87"/>
      <c r="I80" s="116"/>
      <c r="J80" s="110"/>
      <c r="K80" s="110"/>
      <c r="L80" s="110"/>
      <c r="M80" s="110"/>
      <c r="N80" s="110"/>
      <c r="O80" s="110"/>
      <c r="P80" s="110"/>
      <c r="Q80" s="110"/>
      <c r="R80" s="110"/>
      <c r="S80" s="113"/>
      <c r="T80" s="113"/>
      <c r="U80" s="113"/>
      <c r="V80" s="113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2:51" x14ac:dyDescent="0.25">
      <c r="B81" s="88"/>
      <c r="C81" s="115"/>
      <c r="D81" s="109"/>
      <c r="E81" s="87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113"/>
      <c r="V81" s="113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2:51" x14ac:dyDescent="0.25">
      <c r="B82" s="88"/>
      <c r="C82" s="115"/>
      <c r="D82" s="109"/>
      <c r="E82" s="87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2:51" x14ac:dyDescent="0.25">
      <c r="B83" s="88"/>
      <c r="C83" s="115"/>
      <c r="D83" s="109"/>
      <c r="E83" s="87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2:51" x14ac:dyDescent="0.25">
      <c r="B84" s="88"/>
      <c r="C84" s="111"/>
      <c r="D84" s="109"/>
      <c r="E84" s="87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10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2:51" x14ac:dyDescent="0.25">
      <c r="B85" s="88"/>
      <c r="C85" s="111"/>
      <c r="D85" s="109"/>
      <c r="E85" s="109"/>
      <c r="F85" s="109"/>
      <c r="G85" s="109"/>
      <c r="H85" s="109"/>
      <c r="I85" s="109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3"/>
      <c r="U85" s="77"/>
      <c r="V85" s="77"/>
      <c r="W85" s="105"/>
      <c r="X85" s="105"/>
      <c r="Y85" s="105"/>
      <c r="Z85" s="105"/>
      <c r="AA85" s="105"/>
      <c r="AB85" s="105"/>
      <c r="AC85" s="105"/>
      <c r="AD85" s="105"/>
      <c r="AE85" s="105"/>
      <c r="AM85" s="106"/>
      <c r="AN85" s="106"/>
      <c r="AO85" s="106"/>
      <c r="AP85" s="106"/>
      <c r="AQ85" s="106"/>
      <c r="AR85" s="106"/>
      <c r="AS85" s="107"/>
      <c r="AV85" s="104"/>
      <c r="AW85" s="100"/>
      <c r="AX85" s="100"/>
      <c r="AY85" s="100"/>
    </row>
    <row r="86" spans="2:51" x14ac:dyDescent="0.25">
      <c r="B86" s="88"/>
      <c r="C86" s="111"/>
      <c r="D86" s="109"/>
      <c r="E86" s="109"/>
      <c r="F86" s="109"/>
      <c r="G86" s="109"/>
      <c r="H86" s="109"/>
      <c r="I86" s="109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3"/>
      <c r="U86" s="77"/>
      <c r="V86" s="77"/>
      <c r="W86" s="105"/>
      <c r="X86" s="105"/>
      <c r="Y86" s="105"/>
      <c r="Z86" s="105"/>
      <c r="AA86" s="105"/>
      <c r="AB86" s="105"/>
      <c r="AC86" s="105"/>
      <c r="AD86" s="105"/>
      <c r="AE86" s="105"/>
      <c r="AM86" s="106"/>
      <c r="AN86" s="106"/>
      <c r="AO86" s="106"/>
      <c r="AP86" s="106"/>
      <c r="AQ86" s="106"/>
      <c r="AR86" s="106"/>
      <c r="AS86" s="107"/>
      <c r="AV86" s="104"/>
      <c r="AW86" s="100"/>
      <c r="AX86" s="100"/>
      <c r="AY86" s="100"/>
    </row>
    <row r="87" spans="2:51" x14ac:dyDescent="0.25">
      <c r="B87" s="88"/>
      <c r="C87" s="111"/>
      <c r="D87" s="109"/>
      <c r="E87" s="87"/>
      <c r="F87" s="109"/>
      <c r="G87" s="109"/>
      <c r="H87" s="109"/>
      <c r="I87" s="109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3"/>
      <c r="U87" s="77"/>
      <c r="V87" s="77"/>
      <c r="W87" s="105"/>
      <c r="X87" s="105"/>
      <c r="Y87" s="105"/>
      <c r="Z87" s="105"/>
      <c r="AA87" s="105"/>
      <c r="AB87" s="105"/>
      <c r="AC87" s="105"/>
      <c r="AD87" s="105"/>
      <c r="AE87" s="105"/>
      <c r="AM87" s="106"/>
      <c r="AN87" s="106"/>
      <c r="AO87" s="106"/>
      <c r="AP87" s="106"/>
      <c r="AQ87" s="106"/>
      <c r="AR87" s="106"/>
      <c r="AS87" s="107"/>
      <c r="AV87" s="104"/>
      <c r="AW87" s="100"/>
      <c r="AX87" s="100"/>
      <c r="AY87" s="100"/>
    </row>
    <row r="88" spans="2:51" x14ac:dyDescent="0.25">
      <c r="B88" s="88"/>
      <c r="C88" s="111"/>
      <c r="D88" s="109"/>
      <c r="E88" s="109"/>
      <c r="F88" s="109"/>
      <c r="G88" s="109"/>
      <c r="H88" s="109"/>
      <c r="I88" s="109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3"/>
      <c r="U88" s="77"/>
      <c r="V88" s="77"/>
      <c r="W88" s="105"/>
      <c r="X88" s="105"/>
      <c r="Y88" s="105"/>
      <c r="Z88" s="10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2:51" x14ac:dyDescent="0.25">
      <c r="B89" s="125"/>
      <c r="C89" s="108"/>
      <c r="D89" s="109"/>
      <c r="E89" s="109"/>
      <c r="F89" s="109"/>
      <c r="G89" s="109"/>
      <c r="H89" s="109"/>
      <c r="I89" s="109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3"/>
      <c r="U89" s="77"/>
      <c r="V89" s="77"/>
      <c r="W89" s="105"/>
      <c r="X89" s="105"/>
      <c r="Y89" s="105"/>
      <c r="Z89" s="85"/>
      <c r="AA89" s="105"/>
      <c r="AB89" s="105"/>
      <c r="AC89" s="105"/>
      <c r="AD89" s="105"/>
      <c r="AE89" s="105"/>
      <c r="AM89" s="106"/>
      <c r="AN89" s="106"/>
      <c r="AO89" s="106"/>
      <c r="AP89" s="106"/>
      <c r="AQ89" s="106"/>
      <c r="AR89" s="106"/>
      <c r="AS89" s="107"/>
      <c r="AV89" s="104"/>
      <c r="AW89" s="100"/>
      <c r="AX89" s="100"/>
      <c r="AY89" s="100"/>
    </row>
    <row r="90" spans="2:51" x14ac:dyDescent="0.25">
      <c r="B90" s="125"/>
      <c r="C90" s="108"/>
      <c r="D90" s="87"/>
      <c r="E90" s="109"/>
      <c r="F90" s="109"/>
      <c r="G90" s="109"/>
      <c r="H90" s="109"/>
      <c r="I90" s="87"/>
      <c r="J90" s="110"/>
      <c r="K90" s="110"/>
      <c r="L90" s="110"/>
      <c r="M90" s="110"/>
      <c r="N90" s="110"/>
      <c r="O90" s="110"/>
      <c r="P90" s="110"/>
      <c r="Q90" s="110"/>
      <c r="R90" s="110"/>
      <c r="S90" s="85"/>
      <c r="T90" s="85"/>
      <c r="U90" s="85"/>
      <c r="V90" s="85"/>
      <c r="W90" s="85"/>
      <c r="X90" s="85"/>
      <c r="Y90" s="85"/>
      <c r="Z90" s="78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85"/>
      <c r="AT90" s="85"/>
      <c r="AU90" s="85"/>
      <c r="AV90" s="104"/>
      <c r="AW90" s="100"/>
      <c r="AX90" s="100"/>
      <c r="AY90" s="100"/>
    </row>
    <row r="91" spans="2:51" x14ac:dyDescent="0.25">
      <c r="B91" s="128"/>
      <c r="C91" s="115"/>
      <c r="D91" s="87"/>
      <c r="E91" s="109"/>
      <c r="F91" s="109"/>
      <c r="G91" s="109"/>
      <c r="H91" s="109"/>
      <c r="I91" s="87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78"/>
      <c r="X91" s="78"/>
      <c r="Y91" s="78"/>
      <c r="Z91" s="105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104"/>
      <c r="AW91" s="100"/>
      <c r="AX91" s="100"/>
      <c r="AY91" s="100"/>
    </row>
    <row r="92" spans="2:51" x14ac:dyDescent="0.25">
      <c r="B92" s="128"/>
      <c r="C92" s="115"/>
      <c r="D92" s="109"/>
      <c r="E92" s="87"/>
      <c r="F92" s="109"/>
      <c r="G92" s="109"/>
      <c r="H92" s="109"/>
      <c r="I92" s="109"/>
      <c r="J92" s="85"/>
      <c r="K92" s="85"/>
      <c r="L92" s="85"/>
      <c r="M92" s="85"/>
      <c r="N92" s="85"/>
      <c r="O92" s="85"/>
      <c r="P92" s="85"/>
      <c r="Q92" s="85"/>
      <c r="R92" s="85"/>
      <c r="S92" s="110"/>
      <c r="T92" s="113"/>
      <c r="U92" s="77"/>
      <c r="V92" s="77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V92" s="104"/>
      <c r="AW92" s="100"/>
      <c r="AX92" s="100"/>
      <c r="AY92" s="100"/>
    </row>
    <row r="93" spans="2:51" x14ac:dyDescent="0.25">
      <c r="B93" s="128"/>
      <c r="C93" s="111"/>
      <c r="D93" s="109"/>
      <c r="E93" s="87"/>
      <c r="F93" s="87"/>
      <c r="G93" s="109"/>
      <c r="H93" s="109"/>
      <c r="I93" s="109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3"/>
      <c r="U93" s="77"/>
      <c r="V93" s="77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V93" s="104"/>
      <c r="AW93" s="100"/>
      <c r="AX93" s="100"/>
      <c r="AY93" s="100"/>
    </row>
    <row r="94" spans="2:51" x14ac:dyDescent="0.25">
      <c r="B94" s="128"/>
      <c r="C94" s="111"/>
      <c r="D94" s="109"/>
      <c r="E94" s="109"/>
      <c r="F94" s="87"/>
      <c r="G94" s="87"/>
      <c r="H94" s="87"/>
      <c r="I94" s="109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3"/>
      <c r="U94" s="77"/>
      <c r="V94" s="77"/>
      <c r="W94" s="105"/>
      <c r="X94" s="105"/>
      <c r="Y94" s="105"/>
      <c r="Z94" s="105"/>
      <c r="AA94" s="105"/>
      <c r="AB94" s="105"/>
      <c r="AC94" s="105"/>
      <c r="AD94" s="105"/>
      <c r="AE94" s="105"/>
      <c r="AM94" s="106"/>
      <c r="AN94" s="106"/>
      <c r="AO94" s="106"/>
      <c r="AP94" s="106"/>
      <c r="AQ94" s="106"/>
      <c r="AR94" s="106"/>
      <c r="AS94" s="107"/>
      <c r="AV94" s="104"/>
      <c r="AW94" s="100"/>
      <c r="AX94" s="100"/>
      <c r="AY94" s="130"/>
    </row>
    <row r="95" spans="2:51" x14ac:dyDescent="0.25">
      <c r="B95" s="78"/>
      <c r="C95" s="85"/>
      <c r="D95" s="109"/>
      <c r="E95" s="109"/>
      <c r="F95" s="109"/>
      <c r="G95" s="87"/>
      <c r="H95" s="87"/>
      <c r="I95" s="109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3"/>
      <c r="U95" s="77"/>
      <c r="V95" s="77"/>
      <c r="W95" s="105"/>
      <c r="X95" s="105"/>
      <c r="Y95" s="105"/>
      <c r="Z95" s="105"/>
      <c r="AA95" s="105"/>
      <c r="AB95" s="105"/>
      <c r="AC95" s="105"/>
      <c r="AD95" s="105"/>
      <c r="AE95" s="105"/>
      <c r="AM95" s="106"/>
      <c r="AN95" s="106"/>
      <c r="AO95" s="106"/>
      <c r="AP95" s="106"/>
      <c r="AQ95" s="106"/>
      <c r="AR95" s="106"/>
      <c r="AS95" s="107"/>
      <c r="AV95" s="104"/>
      <c r="AW95" s="100"/>
      <c r="AX95" s="100"/>
      <c r="AY95" s="100"/>
    </row>
    <row r="96" spans="2:51" x14ac:dyDescent="0.25">
      <c r="B96" s="78"/>
      <c r="C96" s="115"/>
      <c r="D96" s="85"/>
      <c r="E96" s="109"/>
      <c r="F96" s="109"/>
      <c r="G96" s="109"/>
      <c r="H96" s="109"/>
      <c r="I96" s="85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3"/>
      <c r="U96" s="77"/>
      <c r="V96" s="77"/>
      <c r="W96" s="105"/>
      <c r="X96" s="105"/>
      <c r="Y96" s="105"/>
      <c r="Z96" s="105"/>
      <c r="AA96" s="105"/>
      <c r="AB96" s="105"/>
      <c r="AC96" s="105"/>
      <c r="AD96" s="105"/>
      <c r="AE96" s="105"/>
      <c r="AM96" s="106"/>
      <c r="AN96" s="106"/>
      <c r="AO96" s="106"/>
      <c r="AP96" s="106"/>
      <c r="AQ96" s="106"/>
      <c r="AR96" s="106"/>
      <c r="AS96" s="107"/>
      <c r="AV96" s="104"/>
      <c r="AW96" s="100"/>
      <c r="AX96" s="100"/>
      <c r="AY96" s="100"/>
    </row>
    <row r="97" spans="1:51" x14ac:dyDescent="0.25">
      <c r="B97" s="128"/>
      <c r="C97" s="131"/>
      <c r="D97" s="78"/>
      <c r="E97" s="126"/>
      <c r="F97" s="126"/>
      <c r="G97" s="126"/>
      <c r="H97" s="126"/>
      <c r="I97" s="78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32"/>
      <c r="U97" s="133"/>
      <c r="V97" s="133"/>
      <c r="W97" s="105"/>
      <c r="X97" s="105"/>
      <c r="Y97" s="105"/>
      <c r="Z97" s="105"/>
      <c r="AA97" s="105"/>
      <c r="AB97" s="105"/>
      <c r="AC97" s="105"/>
      <c r="AD97" s="105"/>
      <c r="AE97" s="105"/>
      <c r="AM97" s="106"/>
      <c r="AN97" s="106"/>
      <c r="AO97" s="106"/>
      <c r="AP97" s="106"/>
      <c r="AQ97" s="106"/>
      <c r="AR97" s="106"/>
      <c r="AS97" s="107"/>
      <c r="AU97" s="100"/>
      <c r="AV97" s="104"/>
      <c r="AW97" s="100"/>
      <c r="AX97" s="100"/>
      <c r="AY97" s="100"/>
    </row>
    <row r="98" spans="1:51" s="130" customFormat="1" x14ac:dyDescent="0.25">
      <c r="B98" s="100"/>
      <c r="C98" s="134"/>
      <c r="D98" s="126"/>
      <c r="E98" s="78"/>
      <c r="F98" s="126"/>
      <c r="G98" s="126"/>
      <c r="H98" s="126"/>
      <c r="I98" s="126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32"/>
      <c r="U98" s="133"/>
      <c r="V98" s="133"/>
      <c r="W98" s="105"/>
      <c r="X98" s="105"/>
      <c r="Y98" s="105"/>
      <c r="Z98" s="105"/>
      <c r="AA98" s="105"/>
      <c r="AB98" s="105"/>
      <c r="AC98" s="105"/>
      <c r="AD98" s="105"/>
      <c r="AE98" s="105"/>
      <c r="AM98" s="106"/>
      <c r="AN98" s="106"/>
      <c r="AO98" s="106"/>
      <c r="AP98" s="106"/>
      <c r="AQ98" s="106"/>
      <c r="AR98" s="106"/>
      <c r="AS98" s="107"/>
      <c r="AT98" s="19"/>
      <c r="AV98" s="104"/>
      <c r="AY98" s="100"/>
    </row>
    <row r="99" spans="1:51" x14ac:dyDescent="0.25">
      <c r="A99" s="105"/>
      <c r="C99" s="129"/>
      <c r="D99" s="126"/>
      <c r="E99" s="78"/>
      <c r="F99" s="78"/>
      <c r="G99" s="126"/>
      <c r="H99" s="126"/>
      <c r="I99" s="106"/>
      <c r="J99" s="106"/>
      <c r="K99" s="106"/>
      <c r="L99" s="106"/>
      <c r="M99" s="106"/>
      <c r="N99" s="106"/>
      <c r="O99" s="107"/>
      <c r="P99" s="102"/>
      <c r="R99" s="104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C100" s="130"/>
      <c r="D100" s="130"/>
      <c r="E100" s="130"/>
      <c r="F100" s="130"/>
      <c r="G100" s="78"/>
      <c r="H100" s="78"/>
      <c r="I100" s="106"/>
      <c r="J100" s="106"/>
      <c r="K100" s="106"/>
      <c r="L100" s="106"/>
      <c r="M100" s="106"/>
      <c r="N100" s="106"/>
      <c r="O100" s="107"/>
      <c r="P100" s="102"/>
      <c r="R100" s="102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C101" s="130"/>
      <c r="D101" s="130"/>
      <c r="E101" s="130"/>
      <c r="F101" s="130"/>
      <c r="G101" s="78"/>
      <c r="H101" s="78"/>
      <c r="I101" s="106"/>
      <c r="J101" s="106"/>
      <c r="K101" s="106"/>
      <c r="L101" s="106"/>
      <c r="M101" s="106"/>
      <c r="N101" s="106"/>
      <c r="O101" s="107"/>
      <c r="P101" s="102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A102" s="105"/>
      <c r="C102" s="130"/>
      <c r="D102" s="130"/>
      <c r="E102" s="130"/>
      <c r="F102" s="130"/>
      <c r="G102" s="130"/>
      <c r="H102" s="130"/>
      <c r="I102" s="106"/>
      <c r="J102" s="106"/>
      <c r="K102" s="106"/>
      <c r="L102" s="106"/>
      <c r="M102" s="106"/>
      <c r="N102" s="106"/>
      <c r="O102" s="107"/>
      <c r="P102" s="102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A103" s="105"/>
      <c r="C103" s="130"/>
      <c r="D103" s="130"/>
      <c r="E103" s="130"/>
      <c r="F103" s="130"/>
      <c r="G103" s="130"/>
      <c r="H103" s="130"/>
      <c r="I103" s="106"/>
      <c r="J103" s="106"/>
      <c r="K103" s="106"/>
      <c r="L103" s="106"/>
      <c r="M103" s="106"/>
      <c r="N103" s="106"/>
      <c r="O103" s="107"/>
      <c r="P103" s="102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A104" s="105"/>
      <c r="C104" s="130"/>
      <c r="D104" s="130"/>
      <c r="E104" s="130"/>
      <c r="F104" s="130"/>
      <c r="G104" s="130"/>
      <c r="H104" s="130"/>
      <c r="I104" s="106"/>
      <c r="J104" s="106"/>
      <c r="K104" s="106"/>
      <c r="L104" s="106"/>
      <c r="M104" s="106"/>
      <c r="N104" s="106"/>
      <c r="O104" s="107"/>
      <c r="P104" s="102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A105" s="105"/>
      <c r="C105" s="130"/>
      <c r="D105" s="130"/>
      <c r="E105" s="130"/>
      <c r="F105" s="130"/>
      <c r="G105" s="130"/>
      <c r="H105" s="130"/>
      <c r="I105" s="106"/>
      <c r="J105" s="106"/>
      <c r="K105" s="106"/>
      <c r="L105" s="106"/>
      <c r="M105" s="106"/>
      <c r="N105" s="106"/>
      <c r="O105" s="107"/>
      <c r="P105" s="102"/>
      <c r="R105" s="78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A106" s="105"/>
      <c r="I106" s="106"/>
      <c r="J106" s="106"/>
      <c r="K106" s="106"/>
      <c r="L106" s="106"/>
      <c r="M106" s="106"/>
      <c r="N106" s="106"/>
      <c r="O106" s="107"/>
      <c r="R106" s="102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R107" s="102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R108" s="102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R109" s="102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R110" s="102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07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07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07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07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07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Q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1"/>
      <c r="P126" s="102"/>
      <c r="Q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Q127" s="102"/>
      <c r="R127" s="102"/>
      <c r="S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Q128" s="102"/>
      <c r="R128" s="102"/>
      <c r="S128" s="102"/>
      <c r="T128" s="102"/>
      <c r="AS128" s="100"/>
      <c r="AT128" s="100"/>
      <c r="AU128" s="100"/>
      <c r="AV128" s="100"/>
      <c r="AW128" s="100"/>
      <c r="AX128" s="100"/>
      <c r="AY128" s="100"/>
    </row>
    <row r="129" spans="15:51" x14ac:dyDescent="0.25">
      <c r="O129" s="11"/>
      <c r="P129" s="102"/>
      <c r="Q129" s="102"/>
      <c r="R129" s="102"/>
      <c r="S129" s="102"/>
      <c r="T129" s="102"/>
      <c r="AS129" s="100"/>
      <c r="AT129" s="100"/>
      <c r="AU129" s="100"/>
      <c r="AV129" s="100"/>
      <c r="AW129" s="100"/>
      <c r="AX129" s="100"/>
      <c r="AY129" s="100"/>
    </row>
    <row r="130" spans="15:51" x14ac:dyDescent="0.25">
      <c r="O130" s="11"/>
      <c r="P130" s="102"/>
      <c r="T130" s="102"/>
      <c r="AS130" s="100"/>
      <c r="AT130" s="100"/>
      <c r="AU130" s="100"/>
      <c r="AV130" s="100"/>
      <c r="AW130" s="100"/>
      <c r="AX130" s="100"/>
      <c r="AY130" s="100"/>
    </row>
    <row r="131" spans="15:51" x14ac:dyDescent="0.25">
      <c r="O131" s="102"/>
      <c r="Q131" s="102"/>
      <c r="R131" s="102"/>
      <c r="S131" s="102"/>
      <c r="AS131" s="100"/>
      <c r="AT131" s="100"/>
      <c r="AU131" s="100"/>
      <c r="AV131" s="100"/>
      <c r="AW131" s="100"/>
      <c r="AX131" s="100"/>
    </row>
    <row r="132" spans="15:51" x14ac:dyDescent="0.25">
      <c r="O132" s="11"/>
      <c r="P132" s="102"/>
      <c r="Q132" s="102"/>
      <c r="R132" s="102"/>
      <c r="S132" s="102"/>
      <c r="T132" s="102"/>
      <c r="AS132" s="100"/>
      <c r="AT132" s="100"/>
      <c r="AU132" s="100"/>
      <c r="AV132" s="100"/>
      <c r="AW132" s="100"/>
      <c r="AX132" s="100"/>
    </row>
    <row r="133" spans="15:51" x14ac:dyDescent="0.25">
      <c r="O133" s="11"/>
      <c r="P133" s="102"/>
      <c r="Q133" s="102"/>
      <c r="R133" s="102"/>
      <c r="S133" s="102"/>
      <c r="T133" s="102"/>
      <c r="U133" s="102"/>
      <c r="AS133" s="100"/>
      <c r="AT133" s="100"/>
      <c r="AU133" s="100"/>
      <c r="AV133" s="100"/>
      <c r="AW133" s="100"/>
      <c r="AX133" s="100"/>
    </row>
    <row r="134" spans="15:51" x14ac:dyDescent="0.25">
      <c r="O134" s="11"/>
      <c r="P134" s="102"/>
      <c r="T134" s="102"/>
      <c r="U134" s="102"/>
      <c r="AS134" s="100"/>
      <c r="AT134" s="100"/>
      <c r="AU134" s="100"/>
      <c r="AV134" s="100"/>
      <c r="AW134" s="100"/>
      <c r="AX134" s="100"/>
    </row>
    <row r="142" spans="15:51" x14ac:dyDescent="0.25">
      <c r="AY142" s="100"/>
    </row>
    <row r="146" spans="1:50" s="102" customFormat="1" x14ac:dyDescent="0.25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  <c r="AI146" s="100"/>
      <c r="AJ146" s="100"/>
      <c r="AK146" s="100"/>
      <c r="AL146" s="100"/>
      <c r="AM146" s="100"/>
      <c r="AN146" s="100"/>
      <c r="AO146" s="100"/>
      <c r="AP146" s="100"/>
      <c r="AQ146" s="100"/>
      <c r="AR146" s="100"/>
      <c r="AS146" s="100"/>
      <c r="AT146" s="100"/>
      <c r="AU146" s="100"/>
      <c r="AV146" s="100"/>
      <c r="AW146" s="100"/>
      <c r="AX146" s="100"/>
    </row>
  </sheetData>
  <protectedRanges>
    <protectedRange sqref="N90:R90 B97 S92:T98 B89:B94 S88:T89 N93:R98 T80:T87 T65:T71 T55:T63 R51:R53 S48:S50 S54" name="Range2_12_5_1_1"/>
    <protectedRange sqref="L10 L6 D6 D8 AD8 AF8 O8:U8 AJ8:AR8 AF10 L24:N31 N32:N34 E11:E34 G11:G34 AC17:AF34 N10:N23 O11:P34 X11:AF15 R11:V34 X16 Z16:AF16 Y16:Y18 Z17:AB31" name="Range1_16_3_1_1"/>
    <protectedRange sqref="I95 J93:M98 J90:M90 I98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9:H99 F98 E97" name="Range2_2_2_9_2_1_1"/>
    <protectedRange sqref="D95 D98:D99" name="Range2_1_1_1_1_1_9_2_1_1"/>
    <protectedRange sqref="AG11:AG34" name="Range1_18_1_1_1"/>
    <protectedRange sqref="C96 C98" name="Range2_4_1_1_1"/>
    <protectedRange sqref="AS16:AS34" name="Range1_1_1_1"/>
    <protectedRange sqref="P3:U4" name="Range1_16_1_1_1_1"/>
    <protectedRange sqref="C99 C97 C94" name="Range2_1_3_1_1"/>
    <protectedRange sqref="H11:H34" name="Range1_1_1_1_1_1_1"/>
    <protectedRange sqref="B95:B96 J91:R92 D96:D97 I96:I97 Z89:Z90 S90:Y91 AA90:AU91 E98:E99 G100:H101 F99" name="Range2_2_1_10_1_1_1_2"/>
    <protectedRange sqref="C95" name="Range2_2_1_10_2_1_1_1"/>
    <protectedRange sqref="N88:R89 G96:H96 D92 F95 E94" name="Range2_12_1_6_1_1"/>
    <protectedRange sqref="D87:D88 I92:I94 I88:M89 G97:H98 G90:H92 E95:E96 F96:F97 F89:F91 E88:E90" name="Range2_2_12_1_7_1_1"/>
    <protectedRange sqref="D93:D94" name="Range2_1_1_1_1_11_1_2_1_1"/>
    <protectedRange sqref="E91 G93:H93 F92" name="Range2_2_2_9_1_1_1_1"/>
    <protectedRange sqref="D89" name="Range2_1_1_1_1_1_9_1_1_1_1"/>
    <protectedRange sqref="C93 C88" name="Range2_1_1_2_1_1"/>
    <protectedRange sqref="C92" name="Range2_1_2_2_1_1"/>
    <protectedRange sqref="C91" name="Range2_3_2_1_1"/>
    <protectedRange sqref="F87:F88 E87 G89:H89" name="Range2_2_12_1_1_1_1_1"/>
    <protectedRange sqref="C87" name="Range2_1_4_2_1_1_1"/>
    <protectedRange sqref="C89:C90" name="Range2_5_1_1_1"/>
    <protectedRange sqref="E92:E93 F93:F94 G94:H95 I90:I91" name="Range2_2_1_1_1_1"/>
    <protectedRange sqref="D90:D91" name="Range2_1_1_1_1_1_1_1_1"/>
    <protectedRange sqref="AS11:AS15" name="Range1_4_1_1_1_1"/>
    <protectedRange sqref="J11:J15 J26:J34" name="Range1_1_2_1_10_1_1_1_1"/>
    <protectedRange sqref="R105" name="Range2_2_1_10_1_1_1_1_1"/>
    <protectedRange sqref="S38:S43" name="Range2_12_3_1_1_1_1"/>
    <protectedRange sqref="D38:H38 F39:G39 N38:R43" name="Range2_12_1_3_1_1_1_1"/>
    <protectedRange sqref="I38:M38 E39 H39:M39 E40:M43" name="Range2_2_12_1_6_1_1_1_1"/>
    <protectedRange sqref="D39:D43" name="Range2_1_1_1_1_11_1_1_1_1_1_1"/>
    <protectedRange sqref="C39:C43" name="Range2_1_2_1_1_1_1_1"/>
    <protectedRange sqref="C38" name="Range2_3_1_1_1_1_1"/>
    <protectedRange sqref="T77:T79" name="Range2_12_5_1_1_3"/>
    <protectedRange sqref="T73:T76" name="Range2_12_5_1_1_2_2"/>
    <protectedRange sqref="T72" name="Range2_12_5_1_1_2_1_1"/>
    <protectedRange sqref="S72" name="Range2_12_4_1_1_1_4_2_2_1_1"/>
    <protectedRange sqref="B86:B88" name="Range2_12_5_1_1_2"/>
    <protectedRange sqref="B85" name="Range2_12_5_1_1_2_1_4_1_1_1_2_1_1_1_1_1_1_1"/>
    <protectedRange sqref="F86 G88:H88" name="Range2_2_12_1_1_1_1_1_1"/>
    <protectedRange sqref="D86:E86" name="Range2_2_12_1_7_1_1_2_1"/>
    <protectedRange sqref="C86" name="Range2_1_1_2_1_1_1"/>
    <protectedRange sqref="B83:B84" name="Range2_12_5_1_1_2_1"/>
    <protectedRange sqref="B82" name="Range2_12_5_1_1_2_1_2_1"/>
    <protectedRange sqref="B81" name="Range2_12_5_1_1_2_1_2_2"/>
    <protectedRange sqref="S84:S87" name="Range2_12_5_1_1_5"/>
    <protectedRange sqref="N84:R87" name="Range2_12_1_6_1_1_1"/>
    <protectedRange sqref="J84:M87" name="Range2_2_12_1_7_1_1_2"/>
    <protectedRange sqref="S81:S83" name="Range2_12_2_1_1_1_2_1_1_1"/>
    <protectedRange sqref="Q82:R83" name="Range2_12_1_4_1_1_1_1_1_1_1_1_1_1_1_1_1_1_1"/>
    <protectedRange sqref="N82:P83" name="Range2_12_1_2_1_1_1_1_1_1_1_1_1_1_1_1_1_1_1_1"/>
    <protectedRange sqref="J82:M83" name="Range2_2_12_1_4_1_1_1_1_1_1_1_1_1_1_1_1_1_1_1_1"/>
    <protectedRange sqref="Q81:R81" name="Range2_12_1_6_1_1_1_2_3_1_1_3_1_1_1_1_1_1_1"/>
    <protectedRange sqref="N81:P81" name="Range2_12_1_2_3_1_1_1_2_3_1_1_3_1_1_1_1_1_1_1"/>
    <protectedRange sqref="J81:M81" name="Range2_2_12_1_4_3_1_1_1_3_3_1_1_3_1_1_1_1_1_1_1"/>
    <protectedRange sqref="S79:S80" name="Range2_12_4_1_1_1_4_2_2_2_1"/>
    <protectedRange sqref="Q79:R80" name="Range2_12_1_6_1_1_1_2_3_2_1_1_3_2"/>
    <protectedRange sqref="N79:P80" name="Range2_12_1_2_3_1_1_1_2_3_2_1_1_3_2"/>
    <protectedRange sqref="K79:M80" name="Range2_2_12_1_4_3_1_1_1_3_3_2_1_1_3_2"/>
    <protectedRange sqref="J79:J80" name="Range2_2_12_1_4_3_1_1_1_3_2_1_2_2_2"/>
    <protectedRange sqref="I79" name="Range2_2_12_1_4_3_1_1_1_3_3_1_1_3_1_1_1_1_1_1_2_2"/>
    <protectedRange sqref="I81:I87" name="Range2_2_12_1_7_1_1_2_2_1_1"/>
    <protectedRange sqref="I80" name="Range2_2_12_1_4_3_1_1_1_3_3_1_1_3_1_1_1_1_1_1_2_1_1"/>
    <protectedRange sqref="G87:H87" name="Range2_2_12_1_3_1_2_1_1_1_2_1_1_1_1_1_1_2_1_1_1_1_1_1_1_1_1"/>
    <protectedRange sqref="F85 G84:H86" name="Range2_2_12_1_3_3_1_1_1_2_1_1_1_1_1_1_1_1_1_1_1_1_1_1_1_1"/>
    <protectedRange sqref="G81:H81" name="Range2_2_12_1_3_1_2_1_1_1_2_1_1_1_1_1_1_2_1_1_1_1_1_2_1"/>
    <protectedRange sqref="F81:F84" name="Range2_2_12_1_3_1_2_1_1_1_3_1_1_1_1_1_3_1_1_1_1_1_1_1_1_1"/>
    <protectedRange sqref="G82:H83" name="Range2_2_12_1_3_1_2_1_1_1_1_2_1_1_1_1_1_1_1_1_1_1_1"/>
    <protectedRange sqref="D81:E82" name="Range2_2_12_1_3_1_2_1_1_1_3_1_1_1_1_1_1_1_2_1_1_1_1_1_1_1"/>
    <protectedRange sqref="B79" name="Range2_12_5_1_1_2_1_4_1_1_1_2_1_1_1_1_1_1_1_1_1_2_1_1_1_1_1"/>
    <protectedRange sqref="B80" name="Range2_12_5_1_1_2_1_2_2_1_1_1_1_1"/>
    <protectedRange sqref="D85:E85" name="Range2_2_12_1_7_1_1_2_1_1"/>
    <protectedRange sqref="C85" name="Range2_1_1_2_1_1_1_1"/>
    <protectedRange sqref="D84" name="Range2_2_12_1_7_1_1_2_1_1_1_1_1_1"/>
    <protectedRange sqref="E84" name="Range2_2_12_1_1_1_1_1_1_1_1_1_1_1_1"/>
    <protectedRange sqref="C84" name="Range2_1_4_2_1_1_1_1_1_1_1_1_1"/>
    <protectedRange sqref="D83:E83" name="Range2_2_12_1_3_1_2_1_1_1_3_1_1_1_1_1_1_1_2_1_1_1_1_1_1_1_1"/>
    <protectedRange sqref="B78" name="Range2_12_5_1_1_2_1_2_2_1_1_1_1"/>
    <protectedRange sqref="S73:S78" name="Range2_12_5_1_1_5_1"/>
    <protectedRange sqref="N75:R78" name="Range2_12_1_6_1_1_1_1"/>
    <protectedRange sqref="J77:M78 L75:M76" name="Range2_2_12_1_7_1_1_2_2"/>
    <protectedRange sqref="I77:I78" name="Range2_2_12_1_7_1_1_2_2_1_1_1"/>
    <protectedRange sqref="B77" name="Range2_12_5_1_1_2_1_2_2_1_1_1_1_2_1_1_1"/>
    <protectedRange sqref="B76" name="Range2_12_5_1_1_2_1_2_2_1_1_1_1_2_1_1_1_2"/>
    <protectedRange sqref="B75" name="Range2_12_5_1_1_2_1_2_2_1_1_1_1_2_1_1_1_2_1_1"/>
    <protectedRange sqref="B41" name="Range2_12_5_1_1_1_1_1_2"/>
    <protectedRange sqref="G58:H61" name="Range2_2_12_1_3_1_1_1_1_1_4_1_1_2"/>
    <protectedRange sqref="E58:F61" name="Range2_2_12_1_7_1_1_3_1_1_2"/>
    <protectedRange sqref="S58:S63 S65:S71" name="Range2_12_5_1_1_2_3_1_1"/>
    <protectedRange sqref="Q58:R63" name="Range2_12_1_6_1_1_1_1_2_1_2"/>
    <protectedRange sqref="N58:P63" name="Range2_12_1_2_3_1_1_1_1_2_1_2"/>
    <protectedRange sqref="L62:M63 I58:M61" name="Range2_2_12_1_4_3_1_1_1_1_2_1_2"/>
    <protectedRange sqref="D58:D61" name="Range2_2_12_1_3_1_2_1_1_1_2_1_2_1_2"/>
    <protectedRange sqref="Q65:R67" name="Range2_12_1_6_1_1_1_1_2_1_1_1"/>
    <protectedRange sqref="N65:P67" name="Range2_12_1_2_3_1_1_1_1_2_1_1_1"/>
    <protectedRange sqref="L65:M67" name="Range2_2_12_1_4_3_1_1_1_1_2_1_1_1"/>
    <protectedRange sqref="B74" name="Range2_12_5_1_1_2_1_2_2_1_1_1_1_2_1_1_1_2_1_1_1_2"/>
    <protectedRange sqref="N68:R74" name="Range2_12_1_6_1_1_1_1_1"/>
    <protectedRange sqref="J70:M71 L72:M74 L68:M69" name="Range2_2_12_1_7_1_1_2_2_1"/>
    <protectedRange sqref="G70:H71" name="Range2_2_12_1_3_1_2_1_1_1_2_1_1_1_1_1_1_2_1_1_1_1"/>
    <protectedRange sqref="I70:I71" name="Range2_2_12_1_4_3_1_1_1_2_1_2_1_1_3_1_1_1_1_1_1_1_1"/>
    <protectedRange sqref="D70:E71" name="Range2_2_12_1_3_1_2_1_1_1_2_1_1_1_1_3_1_1_1_1_1_1_1"/>
    <protectedRange sqref="F70:F71" name="Range2_2_12_1_3_1_2_1_1_1_3_1_1_1_1_1_3_1_1_1_1_1_1_1"/>
    <protectedRange sqref="G80:H80" name="Range2_2_12_1_3_1_2_1_1_1_1_2_1_1_1_1_1_1_2_1_1_2"/>
    <protectedRange sqref="F80" name="Range2_2_12_1_3_1_2_1_1_1_1_2_1_1_1_1_1_1_1_1_1_1_1_2"/>
    <protectedRange sqref="D80:E80" name="Range2_2_12_1_3_1_2_1_1_1_2_1_1_1_1_3_1_1_1_1_1_1_1_1_1_1_2"/>
    <protectedRange sqref="G79:H79" name="Range2_2_12_1_3_1_2_1_1_1_1_2_1_1_1_1_1_1_2_1_1_1_1"/>
    <protectedRange sqref="F79" name="Range2_2_12_1_3_1_2_1_1_1_1_2_1_1_1_1_1_1_1_1_1_1_1_1_1"/>
    <protectedRange sqref="D79:E79" name="Range2_2_12_1_3_1_2_1_1_1_2_1_1_1_1_3_1_1_1_1_1_1_1_1_1_1_1_1"/>
    <protectedRange sqref="D78" name="Range2_2_12_1_7_1_1_1_1"/>
    <protectedRange sqref="E78:F78" name="Range2_2_12_1_1_1_1_1_2_1"/>
    <protectedRange sqref="C78" name="Range2_1_4_2_1_1_1_1_1"/>
    <protectedRange sqref="G78:H78" name="Range2_2_12_1_3_1_2_1_1_1_2_1_1_1_1_1_1_2_1_1_1_1_1_1_1_1_1_1_1"/>
    <protectedRange sqref="F77:H77" name="Range2_2_12_1_3_3_1_1_1_2_1_1_1_1_1_1_1_1_1_1_1_1_1_1_1_1_1_2"/>
    <protectedRange sqref="D77:E77" name="Range2_2_12_1_7_1_1_2_1_1_1_2"/>
    <protectedRange sqref="C77" name="Range2_1_1_2_1_1_1_1_1_2"/>
    <protectedRange sqref="B72" name="Range2_12_5_1_1_2_1_4_1_1_1_2_1_1_1_1_1_1_1_1_1_2_1_1_1_1_2_1_1_1_2_1_1_1_2_2_2_1"/>
    <protectedRange sqref="B73" name="Range2_12_5_1_1_2_1_2_2_1_1_1_1_2_1_1_1_2_1_1_1_2_2_2_1"/>
    <protectedRange sqref="J76:K76" name="Range2_2_12_1_4_3_1_1_1_3_3_1_1_3_1_1_1_1_1_1_1_1"/>
    <protectedRange sqref="K74:K75" name="Range2_2_12_1_4_3_1_1_1_3_3_2_1_1_3_2_1"/>
    <protectedRange sqref="J74:J75" name="Range2_2_12_1_4_3_1_1_1_3_2_1_2_2_2_1"/>
    <protectedRange sqref="I74" name="Range2_2_12_1_4_3_1_1_1_3_3_1_1_3_1_1_1_1_1_1_2_2_2"/>
    <protectedRange sqref="I76" name="Range2_2_12_1_7_1_1_2_2_1_1_2"/>
    <protectedRange sqref="I75" name="Range2_2_12_1_4_3_1_1_1_3_3_1_1_3_1_1_1_1_1_1_2_1_1_1"/>
    <protectedRange sqref="G76:H76" name="Range2_2_12_1_3_1_2_1_1_1_2_1_1_1_1_1_1_2_1_1_1_1_1_2_1_1"/>
    <protectedRange sqref="F76" name="Range2_2_12_1_3_1_2_1_1_1_3_1_1_1_1_1_3_1_1_1_1_1_1_1_1_1_2"/>
    <protectedRange sqref="D76:E76" name="Range2_2_12_1_3_1_2_1_1_1_3_1_1_1_1_1_1_1_2_1_1_1_1_1_1_1_2"/>
    <protectedRange sqref="J72:K73" name="Range2_2_12_1_7_1_1_2_2_2"/>
    <protectedRange sqref="I72:I73" name="Range2_2_12_1_7_1_1_2_2_1_1_1_2"/>
    <protectedRange sqref="G75:H75" name="Range2_2_12_1_3_1_2_1_1_1_1_2_1_1_1_1_1_1_2_1_1_2_1"/>
    <protectedRange sqref="F75" name="Range2_2_12_1_3_1_2_1_1_1_1_2_1_1_1_1_1_1_1_1_1_1_1_2_1"/>
    <protectedRange sqref="D75:E75" name="Range2_2_12_1_3_1_2_1_1_1_2_1_1_1_1_3_1_1_1_1_1_1_1_1_1_1_2_1"/>
    <protectedRange sqref="G74:H74" name="Range2_2_12_1_3_1_2_1_1_1_1_2_1_1_1_1_1_1_2_1_1_1_1_1"/>
    <protectedRange sqref="F74" name="Range2_2_12_1_3_1_2_1_1_1_1_2_1_1_1_1_1_1_1_1_1_1_1_1_1_1"/>
    <protectedRange sqref="D74:E74" name="Range2_2_12_1_3_1_2_1_1_1_2_1_1_1_1_3_1_1_1_1_1_1_1_1_1_1_1_1_1"/>
    <protectedRange sqref="D73" name="Range2_2_12_1_7_1_1_1_1_1"/>
    <protectedRange sqref="E73:F73" name="Range2_2_12_1_1_1_1_1_2_1_1"/>
    <protectedRange sqref="C73" name="Range2_1_4_2_1_1_1_1_1_1"/>
    <protectedRange sqref="G73:H73" name="Range2_2_12_1_3_1_2_1_1_1_2_1_1_1_1_1_1_2_1_1_1_1_1_1_1_1_1_1_1_1"/>
    <protectedRange sqref="F72:H72" name="Range2_2_12_1_3_3_1_1_1_2_1_1_1_1_1_1_1_1_1_1_1_1_1_1_1_1_1_2_1"/>
    <protectedRange sqref="D72:E72" name="Range2_2_12_1_7_1_1_2_1_1_1_2_1"/>
    <protectedRange sqref="C72" name="Range2_1_1_2_1_1_1_1_1_2_1"/>
    <protectedRange sqref="B68" name="Range2_12_5_1_1_2_1_4_1_1_1_2_1_1_1_1_1_1_1_1_1_2_1_1_1_1_2_1_1_1_2_1_1_1_2_2_2_1_1"/>
    <protectedRange sqref="B69" name="Range2_12_5_1_1_2_1_2_2_1_1_1_1_2_1_1_1_2_1_1_1_2_2_2_1_1"/>
    <protectedRange sqref="B65" name="Range2_12_5_1_1_2_1_4_1_1_1_2_1_1_1_1_1_1_1_1_1_2_1_1_1_1_2_1_1_1_2_1_1_1_2_2_2_1_1_1"/>
    <protectedRange sqref="B66" name="Range2_12_5_1_1_2_1_2_2_1_1_1_1_2_1_1_1_2_1_1_1_2_2_2_1_1_1"/>
    <protectedRange sqref="S44" name="Range2_12_3_1_1_1_1_2"/>
    <protectedRange sqref="N44:R44" name="Range2_12_1_3_1_1_1_1_2"/>
    <protectedRange sqref="E44:G44 I44:M44" name="Range2_2_12_1_6_1_1_1_1_2"/>
    <protectedRange sqref="D44" name="Range2_1_1_1_1_11_1_1_1_1_1_1_2"/>
    <protectedRange sqref="E45:F45" name="Range2_2_12_1_3_1_1_1_1_1_4_1_1"/>
    <protectedRange sqref="C45:D45" name="Range2_2_12_1_7_1_1_3_1_1"/>
    <protectedRange sqref="Q45:Q46 S55:S56 Q51:Q53 R47:R50 R54" name="Range2_12_5_1_1_2_3_1"/>
    <protectedRange sqref="O45:P45" name="Range2_12_1_6_1_1_1_1_2_1"/>
    <protectedRange sqref="L45:N45" name="Range2_12_1_2_3_1_1_1_1_2_1"/>
    <protectedRange sqref="G45:K45" name="Range2_2_12_1_4_3_1_1_1_1_2_1"/>
    <protectedRange sqref="S57" name="Range2_12_4_1_1_1_4_2_2_1_1_1"/>
    <protectedRange sqref="E46:F46 G55:H57 E51:F53 F47:G50 F54:G54" name="Range2_2_12_1_3_1_1_1_1_1_4_1_1_1"/>
    <protectedRange sqref="C46:D46 E55:F57 C51:D53 D47:E50 D54:E54" name="Range2_2_12_1_7_1_1_3_1_1_1"/>
    <protectedRange sqref="O46:P46 Q55:R56 O51:P53 P47:Q50 P54:Q54" name="Range2_12_1_6_1_1_1_1_2_1_1"/>
    <protectedRange sqref="L46:N46 N55:P56 L51:N53 M47:O50 M54:O54" name="Range2_12_1_2_3_1_1_1_1_2_1_1"/>
    <protectedRange sqref="G46:K46 I55:M56 G51:K53 H47:L50 H54:L54" name="Range2_2_12_1_4_3_1_1_1_1_2_1_1"/>
    <protectedRange sqref="D55:D57 C47:C50 C54" name="Range2_2_12_1_3_1_2_1_1_1_2_1_2_1_1"/>
    <protectedRange sqref="Q57:R57" name="Range2_12_1_6_1_1_1_2_3_2_1_1_1_1_1"/>
    <protectedRange sqref="N57:P57" name="Range2_12_1_2_3_1_1_1_2_3_2_1_1_1_1_1"/>
    <protectedRange sqref="K57:M57" name="Range2_2_12_1_4_3_1_1_1_3_3_2_1_1_1_1_1"/>
    <protectedRange sqref="J57" name="Range2_2_12_1_4_3_1_1_1_3_2_1_2_1_1_1"/>
    <protectedRange sqref="I57" name="Range2_2_12_1_4_2_1_1_1_4_1_2_1_1_1_2_1_1_1"/>
    <protectedRange sqref="C44" name="Range2_1_2_1_1_1_1_1_1_2"/>
    <protectedRange sqref="Q11:Q34" name="Range1_16_3_1_1_1"/>
    <protectedRange sqref="T64" name="Range2_12_5_1_1_1"/>
    <protectedRange sqref="S64" name="Range2_12_5_1_1_2_3_1_1_1"/>
    <protectedRange sqref="Q64:R64" name="Range2_12_1_6_1_1_1_1_2_1_1_1_1"/>
    <protectedRange sqref="N64:P64" name="Range2_12_1_2_3_1_1_1_1_2_1_1_1_1"/>
    <protectedRange sqref="L64:M64" name="Range2_2_12_1_4_3_1_1_1_1_2_1_1_1_1"/>
    <protectedRange sqref="J62:K63" name="Range2_2_12_1_7_1_1_2_2_3"/>
    <protectedRange sqref="G62:H63" name="Range2_2_12_1_3_1_2_1_1_1_2_1_1_1_1_1_1_2_1_1_1"/>
    <protectedRange sqref="I62:I63" name="Range2_2_12_1_4_3_1_1_1_2_1_2_1_1_3_1_1_1_1_1_1_1"/>
    <protectedRange sqref="D62:E63" name="Range2_2_12_1_3_1_2_1_1_1_2_1_1_1_1_3_1_1_1_1_1_1"/>
    <protectedRange sqref="F62:F63" name="Range2_2_12_1_3_1_2_1_1_1_3_1_1_1_1_1_3_1_1_1_1_1_1"/>
    <protectedRange sqref="F11:F34" name="Range1_16_3_1_1_2"/>
    <protectedRange sqref="W11:W34" name="Range1_16_3_1_1_4"/>
    <protectedRange sqref="X32:AB34 X17:X18 X19:Y31" name="Range1_16_3_1_1_6"/>
    <protectedRange sqref="G64:H68" name="Range2_2_12_1_3_1_1_1_1_1_4_1_1_1_1_2"/>
    <protectedRange sqref="E64:F68" name="Range2_2_12_1_7_1_1_3_1_1_1_1_2"/>
    <protectedRange sqref="I64:K68" name="Range2_2_12_1_4_3_1_1_1_1_2_1_1_1_2"/>
    <protectedRange sqref="D64:D68" name="Range2_2_12_1_3_1_2_1_1_1_2_1_2_1_1_1_2"/>
    <protectedRange sqref="J69:K69" name="Range2_2_12_1_7_1_1_2_2_1_2"/>
    <protectedRange sqref="I69" name="Range2_2_12_1_7_1_1_2_2_1_1_1_1_1"/>
    <protectedRange sqref="G69:H69" name="Range2_2_12_1_3_3_1_1_1_2_1_1_1_1_1_1_1_1_1_1_1_1_1_1_1_1_1_1_1"/>
    <protectedRange sqref="F69" name="Range2_2_12_1_3_1_2_1_1_1_3_1_1_1_1_1_3_1_1_1_1_1_1_1_1_1_1_1"/>
    <protectedRange sqref="D69" name="Range2_2_12_1_7_1_1_2_1_1_1_1_1_1_1_1"/>
    <protectedRange sqref="E69" name="Range2_2_12_1_1_1_1_1_1_1_1_1_1_1_1_1_1"/>
    <protectedRange sqref="C69" name="Range2_1_4_2_1_1_1_1_1_1_1_1_1_1_1"/>
    <protectedRange sqref="AR11:AR34" name="Range1_16_3_1_1_5"/>
    <protectedRange sqref="H44" name="Range2_12_5_1_1_1_2_1_1_1_1_1_1_1_1_1_1_1_1"/>
    <protectedRange sqref="B63" name="Range2_12_5_1_1_1_2_2_1_1_1_1_1_1_1_1_1_1_1_2_1_1_1_1_1_1_1_1_1_3_1_3_1_1"/>
    <protectedRange sqref="B64" name="Range2_12_5_1_1_2_1_4_1_1_1_2_1_1_1_1_1_1_1_1_1_2_1_1_1_1_2_1_1_1_2_1_1_1_2_2_2_1_1_4_1"/>
    <protectedRange sqref="B62" name="Range2_12_5_1_1_2_1_4_1_1_1_2_1_1_1_1_1_1_1_1_1_2_1_1_1_1_2_1_1_1_2_1_1_1_2_2_2_1_1_1_1_1_1_1_1_1_1_2_1"/>
    <protectedRange sqref="Q10" name="Range1_16_3_1_1_1_1"/>
    <protectedRange sqref="B42" name="Range2_12_5_1_1_1_1_1_2_1_3_1"/>
    <protectedRange sqref="P5:U5" name="Range1_16_1_1_1_1_2"/>
    <protectedRange sqref="B60:B61 B58 B55:B56" name="Range2_12_5_1_1_1_1_1_2_1_2_1_1_1_1"/>
    <protectedRange sqref="B44" name="Range2_12_5_1_1_1_2_2_1_1_1_1_1_1_1_1_1_1_1_1_1_1_1_1_1_1_1_1_1_1"/>
    <protectedRange sqref="B45" name="Range2_12_5_1_1_1_2_2_1_1_1_1_1_1_1_1_1_1_1_2_1_1_1_1_1_1_1_1_1_1_1_1_1_1_1_1_1_1_1_1_1_1_1_1_1_1"/>
    <protectedRange sqref="B47" name="Range2_12_5_1_1_1_2_1_1_1_1_1_1_1_1_1_1_1_2_1_2_1_1_1_1_1_1_1_1_1_2_1_1_1"/>
    <protectedRange sqref="B46" name="Range2_12_5_1_1_1_2_2_1_1_1_1_1_1_1_1_1_1_1_2_1_1_1_2_1_1_1_2_1_1_1_3_1_1_1_1_1_1_1_1_1_1_1_1_1_1_1_1_1_1_1"/>
    <protectedRange sqref="B49" name="Range2_12_5_1_1_1_1_1_2_1_1_2_1_1_1_1_1_1_1"/>
    <protectedRange sqref="B50" name="Range2_12_5_1_1_1_2_2_1_1_1_1_1_1_1_1_1_1_1_2_1_1_1_2_1_1_1_1_1_1"/>
    <protectedRange sqref="B43" name="Range2_12_5_1_1_1_2_1_1_1_1_1_1_1_1_1_1_1_2_1_1_1_1_1_1_1"/>
    <protectedRange sqref="B48" name="Range2_12_5_1_1_1_1_1_2_1_1_1_1_1_1_1_1_1_1"/>
    <protectedRange sqref="B52" name="Range2_12_5_1_1_1_2_2_1_1_1_1_1_1_1_1_1_1_1_2_1_1_1_1_1_1_1_1_1_3_1_3_1_2_1_1_1_1_1_1_1_1_1"/>
    <protectedRange sqref="B51" name="Range2_12_5_1_1_1_1_1_2_1_2_1_1_1_2_1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7:AE34 X11:AE15 X16 Z16:AE16 Y16:Y18 Z17:AB31">
    <cfRule type="containsText" dxfId="269" priority="9" operator="containsText" text="N/A">
      <formula>NOT(ISERROR(SEARCH("N/A",X11)))</formula>
    </cfRule>
    <cfRule type="cellIs" dxfId="268" priority="27" operator="equal">
      <formula>0</formula>
    </cfRule>
  </conditionalFormatting>
  <conditionalFormatting sqref="AC17:AE34 X11:AE15 X16 Z16:AE16 Y16:Y18 Z17:AB31">
    <cfRule type="cellIs" dxfId="267" priority="26" operator="greaterThanOrEqual">
      <formula>1185</formula>
    </cfRule>
  </conditionalFormatting>
  <conditionalFormatting sqref="AC17:AE34 X11:AE15 X16 Z16:AE16 Y16:Y18 Z17:AB31">
    <cfRule type="cellIs" dxfId="266" priority="25" operator="between">
      <formula>0.1</formula>
      <formula>1184</formula>
    </cfRule>
  </conditionalFormatting>
  <conditionalFormatting sqref="X8 AJ11:AO34">
    <cfRule type="cellIs" dxfId="265" priority="24" operator="equal">
      <formula>0</formula>
    </cfRule>
  </conditionalFormatting>
  <conditionalFormatting sqref="X8 AJ11:AO34">
    <cfRule type="cellIs" dxfId="264" priority="23" operator="greaterThan">
      <formula>1179</formula>
    </cfRule>
  </conditionalFormatting>
  <conditionalFormatting sqref="X8 AJ11:AO34">
    <cfRule type="cellIs" dxfId="263" priority="22" operator="greaterThan">
      <formula>99</formula>
    </cfRule>
  </conditionalFormatting>
  <conditionalFormatting sqref="X8 AJ11:AO34">
    <cfRule type="cellIs" dxfId="262" priority="21" operator="greaterThan">
      <formula>0.99</formula>
    </cfRule>
  </conditionalFormatting>
  <conditionalFormatting sqref="AB8">
    <cfRule type="cellIs" dxfId="261" priority="20" operator="equal">
      <formula>0</formula>
    </cfRule>
  </conditionalFormatting>
  <conditionalFormatting sqref="AB8">
    <cfRule type="cellIs" dxfId="260" priority="19" operator="greaterThan">
      <formula>1179</formula>
    </cfRule>
  </conditionalFormatting>
  <conditionalFormatting sqref="AB8">
    <cfRule type="cellIs" dxfId="259" priority="18" operator="greaterThan">
      <formula>99</formula>
    </cfRule>
  </conditionalFormatting>
  <conditionalFormatting sqref="AB8">
    <cfRule type="cellIs" dxfId="258" priority="17" operator="greaterThan">
      <formula>0.99</formula>
    </cfRule>
  </conditionalFormatting>
  <conditionalFormatting sqref="AQ11:AQ34">
    <cfRule type="cellIs" dxfId="257" priority="16" operator="equal">
      <formula>0</formula>
    </cfRule>
  </conditionalFormatting>
  <conditionalFormatting sqref="AQ11:AQ34">
    <cfRule type="cellIs" dxfId="256" priority="15" operator="greaterThan">
      <formula>1179</formula>
    </cfRule>
  </conditionalFormatting>
  <conditionalFormatting sqref="AQ11:AQ34">
    <cfRule type="cellIs" dxfId="255" priority="14" operator="greaterThan">
      <formula>99</formula>
    </cfRule>
  </conditionalFormatting>
  <conditionalFormatting sqref="AQ11:AQ34">
    <cfRule type="cellIs" dxfId="254" priority="13" operator="greaterThan">
      <formula>0.99</formula>
    </cfRule>
  </conditionalFormatting>
  <conditionalFormatting sqref="AI11:AI34">
    <cfRule type="cellIs" dxfId="253" priority="12" operator="greaterThan">
      <formula>$AI$8</formula>
    </cfRule>
  </conditionalFormatting>
  <conditionalFormatting sqref="AH11:AH34">
    <cfRule type="cellIs" dxfId="252" priority="10" operator="greaterThan">
      <formula>$AH$8</formula>
    </cfRule>
    <cfRule type="cellIs" dxfId="251" priority="11" operator="greaterThan">
      <formula>$AH$8</formula>
    </cfRule>
  </conditionalFormatting>
  <conditionalFormatting sqref="AP11:AP34">
    <cfRule type="cellIs" dxfId="250" priority="8" operator="equal">
      <formula>0</formula>
    </cfRule>
  </conditionalFormatting>
  <conditionalFormatting sqref="AP11:AP34">
    <cfRule type="cellIs" dxfId="249" priority="7" operator="greaterThan">
      <formula>1179</formula>
    </cfRule>
  </conditionalFormatting>
  <conditionalFormatting sqref="AP11:AP34">
    <cfRule type="cellIs" dxfId="248" priority="6" operator="greaterThan">
      <formula>99</formula>
    </cfRule>
  </conditionalFormatting>
  <conditionalFormatting sqref="AP11:AP34">
    <cfRule type="cellIs" dxfId="247" priority="5" operator="greaterThan">
      <formula>0.99</formula>
    </cfRule>
  </conditionalFormatting>
  <conditionalFormatting sqref="X32:AB34 X17:X18 X19:Y31">
    <cfRule type="containsText" dxfId="246" priority="1" operator="containsText" text="N/A">
      <formula>NOT(ISERROR(SEARCH("N/A",X17)))</formula>
    </cfRule>
    <cfRule type="cellIs" dxfId="245" priority="4" operator="equal">
      <formula>0</formula>
    </cfRule>
  </conditionalFormatting>
  <conditionalFormatting sqref="X32:AB34 X17:X18 X19:Y31">
    <cfRule type="cellIs" dxfId="244" priority="3" operator="greaterThanOrEqual">
      <formula>1185</formula>
    </cfRule>
  </conditionalFormatting>
  <conditionalFormatting sqref="X32:AB34 X17:X18 X19:Y31">
    <cfRule type="cellIs" dxfId="243" priority="2" operator="between">
      <formula>0.1</formula>
      <formula>1184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$AY$10:$AY$35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46"/>
  <sheetViews>
    <sheetView showGridLines="0" topLeftCell="A37" zoomScaleNormal="100" workbookViewId="0">
      <selection activeCell="B51" sqref="B51:B53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86" t="s">
        <v>232</v>
      </c>
      <c r="Q3" s="287"/>
      <c r="R3" s="287"/>
      <c r="S3" s="287"/>
      <c r="T3" s="287"/>
      <c r="U3" s="28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86" t="s">
        <v>149</v>
      </c>
      <c r="Q4" s="287"/>
      <c r="R4" s="287"/>
      <c r="S4" s="287"/>
      <c r="T4" s="287"/>
      <c r="U4" s="28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86" t="s">
        <v>149</v>
      </c>
      <c r="Q5" s="287"/>
      <c r="R5" s="287"/>
      <c r="S5" s="287"/>
      <c r="T5" s="287"/>
      <c r="U5" s="28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86" t="s">
        <v>6</v>
      </c>
      <c r="C6" s="288"/>
      <c r="D6" s="289" t="s">
        <v>7</v>
      </c>
      <c r="E6" s="290"/>
      <c r="F6" s="290"/>
      <c r="G6" s="290"/>
      <c r="H6" s="291"/>
      <c r="I6" s="102"/>
      <c r="J6" s="102"/>
      <c r="K6" s="215"/>
      <c r="L6" s="292">
        <v>41686</v>
      </c>
      <c r="M6" s="29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5" t="s">
        <v>8</v>
      </c>
      <c r="C7" s="276"/>
      <c r="D7" s="275" t="s">
        <v>9</v>
      </c>
      <c r="E7" s="277"/>
      <c r="F7" s="277"/>
      <c r="G7" s="276"/>
      <c r="H7" s="210" t="s">
        <v>10</v>
      </c>
      <c r="I7" s="211" t="s">
        <v>11</v>
      </c>
      <c r="J7" s="211" t="s">
        <v>12</v>
      </c>
      <c r="K7" s="211" t="s">
        <v>13</v>
      </c>
      <c r="L7" s="11"/>
      <c r="M7" s="11"/>
      <c r="N7" s="11"/>
      <c r="O7" s="210" t="s">
        <v>14</v>
      </c>
      <c r="P7" s="275" t="s">
        <v>15</v>
      </c>
      <c r="Q7" s="277"/>
      <c r="R7" s="277"/>
      <c r="S7" s="277"/>
      <c r="T7" s="276"/>
      <c r="U7" s="274" t="s">
        <v>16</v>
      </c>
      <c r="V7" s="274"/>
      <c r="W7" s="211" t="s">
        <v>17</v>
      </c>
      <c r="X7" s="275" t="s">
        <v>18</v>
      </c>
      <c r="Y7" s="276"/>
      <c r="Z7" s="275" t="s">
        <v>19</v>
      </c>
      <c r="AA7" s="276"/>
      <c r="AB7" s="275" t="s">
        <v>20</v>
      </c>
      <c r="AC7" s="276"/>
      <c r="AD7" s="275" t="s">
        <v>21</v>
      </c>
      <c r="AE7" s="276"/>
      <c r="AF7" s="211" t="s">
        <v>22</v>
      </c>
      <c r="AG7" s="211" t="s">
        <v>23</v>
      </c>
      <c r="AH7" s="211" t="s">
        <v>24</v>
      </c>
      <c r="AI7" s="211" t="s">
        <v>25</v>
      </c>
      <c r="AJ7" s="275" t="s">
        <v>26</v>
      </c>
      <c r="AK7" s="277"/>
      <c r="AL7" s="277"/>
      <c r="AM7" s="277"/>
      <c r="AN7" s="276"/>
      <c r="AO7" s="275" t="s">
        <v>27</v>
      </c>
      <c r="AP7" s="277"/>
      <c r="AQ7" s="276"/>
      <c r="AR7" s="211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78">
        <v>42177</v>
      </c>
      <c r="C8" s="279"/>
      <c r="D8" s="280" t="s">
        <v>29</v>
      </c>
      <c r="E8" s="281"/>
      <c r="F8" s="281"/>
      <c r="G8" s="282"/>
      <c r="H8" s="27"/>
      <c r="I8" s="280" t="s">
        <v>29</v>
      </c>
      <c r="J8" s="281"/>
      <c r="K8" s="28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3" t="s">
        <v>33</v>
      </c>
      <c r="V8" s="283"/>
      <c r="W8" s="29" t="s">
        <v>34</v>
      </c>
      <c r="X8" s="266">
        <v>0</v>
      </c>
      <c r="Y8" s="267"/>
      <c r="Z8" s="284" t="s">
        <v>35</v>
      </c>
      <c r="AA8" s="285"/>
      <c r="AB8" s="266">
        <v>1185</v>
      </c>
      <c r="AC8" s="267"/>
      <c r="AD8" s="268">
        <v>800</v>
      </c>
      <c r="AE8" s="269"/>
      <c r="AF8" s="27"/>
      <c r="AG8" s="29">
        <f>AG34-AG10</f>
        <v>27400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58" t="s">
        <v>39</v>
      </c>
      <c r="C9" s="258"/>
      <c r="D9" s="270" t="s">
        <v>40</v>
      </c>
      <c r="E9" s="271"/>
      <c r="F9" s="272" t="s">
        <v>41</v>
      </c>
      <c r="G9" s="271"/>
      <c r="H9" s="273" t="s">
        <v>42</v>
      </c>
      <c r="I9" s="258" t="s">
        <v>43</v>
      </c>
      <c r="J9" s="258"/>
      <c r="K9" s="258"/>
      <c r="L9" s="211" t="s">
        <v>44</v>
      </c>
      <c r="M9" s="274" t="s">
        <v>45</v>
      </c>
      <c r="N9" s="32" t="s">
        <v>46</v>
      </c>
      <c r="O9" s="264" t="s">
        <v>47</v>
      </c>
      <c r="P9" s="264" t="s">
        <v>48</v>
      </c>
      <c r="Q9" s="33" t="s">
        <v>49</v>
      </c>
      <c r="R9" s="252" t="s">
        <v>50</v>
      </c>
      <c r="S9" s="253"/>
      <c r="T9" s="254"/>
      <c r="U9" s="212" t="s">
        <v>51</v>
      </c>
      <c r="V9" s="212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214" t="s">
        <v>55</v>
      </c>
      <c r="AG9" s="214" t="s">
        <v>56</v>
      </c>
      <c r="AH9" s="247" t="s">
        <v>57</v>
      </c>
      <c r="AI9" s="262" t="s">
        <v>58</v>
      </c>
      <c r="AJ9" s="212" t="s">
        <v>59</v>
      </c>
      <c r="AK9" s="212" t="s">
        <v>60</v>
      </c>
      <c r="AL9" s="212" t="s">
        <v>61</v>
      </c>
      <c r="AM9" s="212" t="s">
        <v>62</v>
      </c>
      <c r="AN9" s="212" t="s">
        <v>63</v>
      </c>
      <c r="AO9" s="212" t="s">
        <v>64</v>
      </c>
      <c r="AP9" s="212" t="s">
        <v>65</v>
      </c>
      <c r="AQ9" s="264" t="s">
        <v>66</v>
      </c>
      <c r="AR9" s="212" t="s">
        <v>67</v>
      </c>
      <c r="AS9" s="24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212" t="s">
        <v>72</v>
      </c>
      <c r="C10" s="212" t="s">
        <v>73</v>
      </c>
      <c r="D10" s="212" t="s">
        <v>74</v>
      </c>
      <c r="E10" s="212" t="s">
        <v>75</v>
      </c>
      <c r="F10" s="212" t="s">
        <v>74</v>
      </c>
      <c r="G10" s="212" t="s">
        <v>75</v>
      </c>
      <c r="H10" s="273"/>
      <c r="I10" s="212" t="s">
        <v>75</v>
      </c>
      <c r="J10" s="212" t="s">
        <v>75</v>
      </c>
      <c r="K10" s="212" t="s">
        <v>75</v>
      </c>
      <c r="L10" s="27" t="s">
        <v>29</v>
      </c>
      <c r="M10" s="274"/>
      <c r="N10" s="27" t="s">
        <v>29</v>
      </c>
      <c r="O10" s="265"/>
      <c r="P10" s="265"/>
      <c r="Q10" s="143">
        <f>'JUNE 21'!Q34</f>
        <v>41418603</v>
      </c>
      <c r="R10" s="255"/>
      <c r="S10" s="256"/>
      <c r="T10" s="257"/>
      <c r="U10" s="212" t="s">
        <v>75</v>
      </c>
      <c r="V10" s="212" t="s">
        <v>75</v>
      </c>
      <c r="W10" s="25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 t="s">
        <v>90</v>
      </c>
      <c r="AG10" s="144">
        <f>'JUNE 21'!AG34</f>
        <v>38069332</v>
      </c>
      <c r="AH10" s="247"/>
      <c r="AI10" s="263"/>
      <c r="AJ10" s="212" t="s">
        <v>84</v>
      </c>
      <c r="AK10" s="212" t="s">
        <v>84</v>
      </c>
      <c r="AL10" s="212" t="s">
        <v>84</v>
      </c>
      <c r="AM10" s="212" t="s">
        <v>84</v>
      </c>
      <c r="AN10" s="212" t="s">
        <v>84</v>
      </c>
      <c r="AO10" s="212" t="s">
        <v>84</v>
      </c>
      <c r="AP10" s="144">
        <f>'JUNE 21'!AP34</f>
        <v>8586447</v>
      </c>
      <c r="AQ10" s="265"/>
      <c r="AR10" s="213" t="s">
        <v>85</v>
      </c>
      <c r="AS10" s="247"/>
      <c r="AV10" s="38" t="s">
        <v>86</v>
      </c>
      <c r="AW10" s="38" t="s">
        <v>87</v>
      </c>
      <c r="AY10" s="79" t="s">
        <v>126</v>
      </c>
    </row>
    <row r="11" spans="2:51" x14ac:dyDescent="0.25">
      <c r="B11" s="39">
        <v>2</v>
      </c>
      <c r="C11" s="39">
        <v>4.1666666666666664E-2</v>
      </c>
      <c r="D11" s="117">
        <v>8</v>
      </c>
      <c r="E11" s="40">
        <f>D11/1.42</f>
        <v>5.6338028169014089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130</v>
      </c>
      <c r="P11" s="118">
        <v>91</v>
      </c>
      <c r="Q11" s="118">
        <v>41422378</v>
      </c>
      <c r="R11" s="45">
        <f>Q11-Q10</f>
        <v>3775</v>
      </c>
      <c r="S11" s="46">
        <f>R11*24/1000</f>
        <v>90.6</v>
      </c>
      <c r="T11" s="46">
        <f>R11/1000</f>
        <v>3.7749999999999999</v>
      </c>
      <c r="U11" s="119">
        <v>6.3</v>
      </c>
      <c r="V11" s="119">
        <f>U11</f>
        <v>6.3</v>
      </c>
      <c r="W11" s="120" t="s">
        <v>124</v>
      </c>
      <c r="X11" s="122">
        <v>0</v>
      </c>
      <c r="Y11" s="122">
        <v>0</v>
      </c>
      <c r="Z11" s="122">
        <v>1076</v>
      </c>
      <c r="AA11" s="122">
        <v>0</v>
      </c>
      <c r="AB11" s="122">
        <v>1187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38070132</v>
      </c>
      <c r="AH11" s="48">
        <f>IF(ISBLANK(AG11),"-",AG11-AG10)</f>
        <v>800</v>
      </c>
      <c r="AI11" s="49">
        <f>AH11/T11</f>
        <v>211.92052980132451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0.75</v>
      </c>
      <c r="AP11" s="122">
        <v>8587745</v>
      </c>
      <c r="AQ11" s="122">
        <f>AP11-AP10</f>
        <v>1298</v>
      </c>
      <c r="AR11" s="50"/>
      <c r="AS11" s="51" t="s">
        <v>113</v>
      </c>
      <c r="AV11" s="38" t="s">
        <v>88</v>
      </c>
      <c r="AW11" s="38" t="s">
        <v>91</v>
      </c>
      <c r="AY11" s="79" t="s">
        <v>149</v>
      </c>
    </row>
    <row r="12" spans="2:51" x14ac:dyDescent="0.25">
      <c r="B12" s="39">
        <v>2.0416666666666701</v>
      </c>
      <c r="C12" s="39">
        <v>8.3333333333333329E-2</v>
      </c>
      <c r="D12" s="117">
        <v>10</v>
      </c>
      <c r="E12" s="40">
        <f t="shared" ref="E12:E34" si="0">D12/1.42</f>
        <v>7.042253521126761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130</v>
      </c>
      <c r="P12" s="118">
        <v>98</v>
      </c>
      <c r="Q12" s="118">
        <v>41425984</v>
      </c>
      <c r="R12" s="45">
        <f t="shared" ref="R12:R34" si="3">Q12-Q11</f>
        <v>3606</v>
      </c>
      <c r="S12" s="46">
        <f t="shared" ref="S12:S34" si="4">R12*24/1000</f>
        <v>86.543999999999997</v>
      </c>
      <c r="T12" s="46">
        <f t="shared" ref="T12:T34" si="5">R12/1000</f>
        <v>3.6059999999999999</v>
      </c>
      <c r="U12" s="119">
        <v>7.5</v>
      </c>
      <c r="V12" s="119">
        <f t="shared" ref="V12:V34" si="6">U12</f>
        <v>7.5</v>
      </c>
      <c r="W12" s="120" t="s">
        <v>124</v>
      </c>
      <c r="X12" s="122">
        <v>0</v>
      </c>
      <c r="Y12" s="122">
        <v>0</v>
      </c>
      <c r="Z12" s="122">
        <v>1027</v>
      </c>
      <c r="AA12" s="122">
        <v>0</v>
      </c>
      <c r="AB12" s="122">
        <v>1188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38070872</v>
      </c>
      <c r="AH12" s="48">
        <f>IF(ISBLANK(AG12),"-",AG12-AG11)</f>
        <v>740</v>
      </c>
      <c r="AI12" s="49">
        <f t="shared" ref="AI12:AI34" si="7">AH12/T12</f>
        <v>205.21353300055463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0.75</v>
      </c>
      <c r="AP12" s="122">
        <v>8588983</v>
      </c>
      <c r="AQ12" s="122">
        <f>AP12-AP11</f>
        <v>1238</v>
      </c>
      <c r="AR12" s="52">
        <v>0.84</v>
      </c>
      <c r="AS12" s="51" t="s">
        <v>113</v>
      </c>
      <c r="AV12" s="38" t="s">
        <v>92</v>
      </c>
      <c r="AW12" s="38" t="s">
        <v>93</v>
      </c>
      <c r="AY12" s="79" t="s">
        <v>127</v>
      </c>
    </row>
    <row r="13" spans="2:51" x14ac:dyDescent="0.25">
      <c r="B13" s="39">
        <v>2.0833333333333299</v>
      </c>
      <c r="C13" s="39">
        <v>0.125</v>
      </c>
      <c r="D13" s="117">
        <v>11</v>
      </c>
      <c r="E13" s="40">
        <f t="shared" si="0"/>
        <v>7.746478873239437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128</v>
      </c>
      <c r="P13" s="118">
        <v>95</v>
      </c>
      <c r="Q13" s="118">
        <v>41429638</v>
      </c>
      <c r="R13" s="45">
        <f t="shared" si="3"/>
        <v>3654</v>
      </c>
      <c r="S13" s="46">
        <f t="shared" si="4"/>
        <v>87.695999999999998</v>
      </c>
      <c r="T13" s="46">
        <f t="shared" si="5"/>
        <v>3.6539999999999999</v>
      </c>
      <c r="U13" s="119">
        <v>8.8000000000000007</v>
      </c>
      <c r="V13" s="119">
        <f t="shared" si="6"/>
        <v>8.8000000000000007</v>
      </c>
      <c r="W13" s="120" t="s">
        <v>124</v>
      </c>
      <c r="X13" s="122">
        <v>0</v>
      </c>
      <c r="Y13" s="122">
        <v>0</v>
      </c>
      <c r="Z13" s="122">
        <v>1026</v>
      </c>
      <c r="AA13" s="122">
        <v>0</v>
      </c>
      <c r="AB13" s="122">
        <v>1188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38071604</v>
      </c>
      <c r="AH13" s="48">
        <f>IF(ISBLANK(AG13),"-",AG13-AG12)</f>
        <v>732</v>
      </c>
      <c r="AI13" s="49">
        <f t="shared" si="7"/>
        <v>200.32840722495897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0.75</v>
      </c>
      <c r="AP13" s="122">
        <v>8590121</v>
      </c>
      <c r="AQ13" s="122">
        <f>AP13-AP12</f>
        <v>1138</v>
      </c>
      <c r="AR13" s="50"/>
      <c r="AS13" s="51" t="s">
        <v>113</v>
      </c>
      <c r="AV13" s="38" t="s">
        <v>94</v>
      </c>
      <c r="AW13" s="38" t="s">
        <v>95</v>
      </c>
      <c r="AY13" s="79" t="s">
        <v>158</v>
      </c>
    </row>
    <row r="14" spans="2:51" x14ac:dyDescent="0.25">
      <c r="B14" s="39">
        <v>2.125</v>
      </c>
      <c r="C14" s="39">
        <v>0.16666666666666666</v>
      </c>
      <c r="D14" s="117">
        <v>13</v>
      </c>
      <c r="E14" s="40">
        <f t="shared" si="0"/>
        <v>9.1549295774647899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105</v>
      </c>
      <c r="P14" s="118">
        <v>100</v>
      </c>
      <c r="Q14" s="118">
        <v>41433459</v>
      </c>
      <c r="R14" s="45">
        <f t="shared" si="3"/>
        <v>3821</v>
      </c>
      <c r="S14" s="46">
        <f t="shared" si="4"/>
        <v>91.703999999999994</v>
      </c>
      <c r="T14" s="46">
        <f t="shared" si="5"/>
        <v>3.8210000000000002</v>
      </c>
      <c r="U14" s="119">
        <v>9.5</v>
      </c>
      <c r="V14" s="119">
        <f t="shared" si="6"/>
        <v>9.5</v>
      </c>
      <c r="W14" s="120" t="s">
        <v>124</v>
      </c>
      <c r="X14" s="122">
        <v>0</v>
      </c>
      <c r="Y14" s="122">
        <v>0</v>
      </c>
      <c r="Z14" s="122">
        <v>1027</v>
      </c>
      <c r="AA14" s="122">
        <v>0</v>
      </c>
      <c r="AB14" s="122">
        <v>1188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38072356</v>
      </c>
      <c r="AH14" s="48">
        <f t="shared" ref="AH14:AH34" si="8">IF(ISBLANK(AG14),"-",AG14-AG13)</f>
        <v>752</v>
      </c>
      <c r="AI14" s="49">
        <f t="shared" si="7"/>
        <v>196.80711855535199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0.75</v>
      </c>
      <c r="AP14" s="122">
        <v>8590896</v>
      </c>
      <c r="AQ14" s="122">
        <f>AP14-AP13</f>
        <v>775</v>
      </c>
      <c r="AR14" s="50"/>
      <c r="AS14" s="51" t="s">
        <v>113</v>
      </c>
      <c r="AT14" s="53"/>
      <c r="AV14" s="38" t="s">
        <v>96</v>
      </c>
      <c r="AW14" s="38" t="s">
        <v>97</v>
      </c>
      <c r="AY14" s="79" t="s">
        <v>205</v>
      </c>
    </row>
    <row r="15" spans="2:51" x14ac:dyDescent="0.25">
      <c r="B15" s="39">
        <v>2.1666666666666701</v>
      </c>
      <c r="C15" s="39">
        <v>0.20833333333333301</v>
      </c>
      <c r="D15" s="117">
        <v>11</v>
      </c>
      <c r="E15" s="40">
        <f t="shared" si="0"/>
        <v>7.746478873239437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114</v>
      </c>
      <c r="P15" s="118">
        <v>100</v>
      </c>
      <c r="Q15" s="118">
        <v>41437387</v>
      </c>
      <c r="R15" s="45">
        <f t="shared" si="3"/>
        <v>3928</v>
      </c>
      <c r="S15" s="46">
        <f t="shared" si="4"/>
        <v>94.272000000000006</v>
      </c>
      <c r="T15" s="46">
        <f t="shared" si="5"/>
        <v>3.9279999999999999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1027</v>
      </c>
      <c r="AA15" s="122">
        <v>0</v>
      </c>
      <c r="AB15" s="122">
        <v>1188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38073116</v>
      </c>
      <c r="AH15" s="48">
        <f t="shared" si="8"/>
        <v>760</v>
      </c>
      <c r="AI15" s="49">
        <f t="shared" si="7"/>
        <v>193.48268839103869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</v>
      </c>
      <c r="AP15" s="122">
        <v>8590896</v>
      </c>
      <c r="AQ15" s="122">
        <f>AP15-AP14</f>
        <v>0</v>
      </c>
      <c r="AR15" s="50"/>
      <c r="AS15" s="51" t="s">
        <v>113</v>
      </c>
      <c r="AV15" s="38" t="s">
        <v>98</v>
      </c>
      <c r="AW15" s="38" t="s">
        <v>99</v>
      </c>
      <c r="AY15" s="79" t="s">
        <v>232</v>
      </c>
    </row>
    <row r="16" spans="2:51" x14ac:dyDescent="0.25">
      <c r="B16" s="39">
        <v>2.2083333333333299</v>
      </c>
      <c r="C16" s="39">
        <v>0.25</v>
      </c>
      <c r="D16" s="117">
        <v>6</v>
      </c>
      <c r="E16" s="40">
        <f t="shared" si="0"/>
        <v>4.2253521126760569</v>
      </c>
      <c r="F16" s="103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142</v>
      </c>
      <c r="P16" s="118">
        <v>135</v>
      </c>
      <c r="Q16" s="118">
        <v>41442378</v>
      </c>
      <c r="R16" s="45">
        <f t="shared" si="3"/>
        <v>4991</v>
      </c>
      <c r="S16" s="46">
        <f t="shared" si="4"/>
        <v>119.78400000000001</v>
      </c>
      <c r="T16" s="46">
        <f t="shared" si="5"/>
        <v>4.9909999999999997</v>
      </c>
      <c r="U16" s="119">
        <v>9.5</v>
      </c>
      <c r="V16" s="119">
        <f t="shared" si="6"/>
        <v>9.5</v>
      </c>
      <c r="W16" s="120" t="s">
        <v>124</v>
      </c>
      <c r="X16" s="122">
        <v>0</v>
      </c>
      <c r="Y16" s="122">
        <v>0</v>
      </c>
      <c r="Z16" s="122">
        <v>1188</v>
      </c>
      <c r="AA16" s="122">
        <v>1185</v>
      </c>
      <c r="AB16" s="122">
        <v>1108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38074124</v>
      </c>
      <c r="AH16" s="48">
        <f t="shared" si="8"/>
        <v>1008</v>
      </c>
      <c r="AI16" s="49">
        <f t="shared" si="7"/>
        <v>201.96353436185134</v>
      </c>
      <c r="AJ16" s="101">
        <v>0</v>
      </c>
      <c r="AK16" s="101">
        <v>1</v>
      </c>
      <c r="AL16" s="101">
        <v>1</v>
      </c>
      <c r="AM16" s="101">
        <v>1</v>
      </c>
      <c r="AN16" s="101">
        <v>1</v>
      </c>
      <c r="AO16" s="101">
        <v>0</v>
      </c>
      <c r="AP16" s="122">
        <v>8590896</v>
      </c>
      <c r="AQ16" s="122">
        <f t="shared" ref="AQ16:AQ34" si="10">AP16-AP15</f>
        <v>0</v>
      </c>
      <c r="AR16" s="52">
        <v>1.02</v>
      </c>
      <c r="AS16" s="51" t="s">
        <v>101</v>
      </c>
      <c r="AV16" s="38" t="s">
        <v>102</v>
      </c>
      <c r="AW16" s="38" t="s">
        <v>103</v>
      </c>
      <c r="AY16" s="100"/>
    </row>
    <row r="17" spans="1:51" x14ac:dyDescent="0.25">
      <c r="B17" s="39">
        <v>2.25</v>
      </c>
      <c r="C17" s="39">
        <v>0.29166666666666702</v>
      </c>
      <c r="D17" s="117">
        <v>8</v>
      </c>
      <c r="E17" s="40">
        <f t="shared" si="0"/>
        <v>5.6338028169014089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143</v>
      </c>
      <c r="P17" s="118">
        <v>149</v>
      </c>
      <c r="Q17" s="118">
        <v>41448313</v>
      </c>
      <c r="R17" s="45">
        <f t="shared" si="3"/>
        <v>5935</v>
      </c>
      <c r="S17" s="46">
        <f t="shared" si="4"/>
        <v>142.44</v>
      </c>
      <c r="T17" s="46">
        <f t="shared" si="5"/>
        <v>5.9349999999999996</v>
      </c>
      <c r="U17" s="119">
        <v>9.1999999999999993</v>
      </c>
      <c r="V17" s="119">
        <f t="shared" si="6"/>
        <v>9.1999999999999993</v>
      </c>
      <c r="W17" s="120" t="s">
        <v>135</v>
      </c>
      <c r="X17" s="122">
        <v>0</v>
      </c>
      <c r="Y17" s="122">
        <v>1022</v>
      </c>
      <c r="Z17" s="122">
        <v>1188</v>
      </c>
      <c r="AA17" s="122">
        <v>1185</v>
      </c>
      <c r="AB17" s="122">
        <v>1188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38075496</v>
      </c>
      <c r="AH17" s="48">
        <f t="shared" si="8"/>
        <v>1372</v>
      </c>
      <c r="AI17" s="49">
        <f t="shared" si="7"/>
        <v>231.17101937657964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22">
        <v>8590896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0"/>
    </row>
    <row r="18" spans="1:51" x14ac:dyDescent="0.25">
      <c r="B18" s="39">
        <v>2.2916666666666701</v>
      </c>
      <c r="C18" s="39">
        <v>0.33333333333333298</v>
      </c>
      <c r="D18" s="117">
        <v>7</v>
      </c>
      <c r="E18" s="40">
        <f t="shared" si="0"/>
        <v>4.9295774647887329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144</v>
      </c>
      <c r="P18" s="118">
        <v>149</v>
      </c>
      <c r="Q18" s="118">
        <v>41454174</v>
      </c>
      <c r="R18" s="45">
        <f t="shared" si="3"/>
        <v>5861</v>
      </c>
      <c r="S18" s="46">
        <f t="shared" si="4"/>
        <v>140.66399999999999</v>
      </c>
      <c r="T18" s="46">
        <f t="shared" si="5"/>
        <v>5.8609999999999998</v>
      </c>
      <c r="U18" s="119">
        <v>8.8000000000000007</v>
      </c>
      <c r="V18" s="119">
        <f t="shared" si="6"/>
        <v>8.8000000000000007</v>
      </c>
      <c r="W18" s="120" t="s">
        <v>135</v>
      </c>
      <c r="X18" s="122">
        <v>0</v>
      </c>
      <c r="Y18" s="122">
        <v>1108</v>
      </c>
      <c r="Z18" s="122">
        <v>1187</v>
      </c>
      <c r="AA18" s="122">
        <v>1185</v>
      </c>
      <c r="AB18" s="122">
        <v>1186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38076836</v>
      </c>
      <c r="AH18" s="48">
        <f t="shared" si="8"/>
        <v>1340</v>
      </c>
      <c r="AI18" s="49">
        <f t="shared" si="7"/>
        <v>228.62992663368027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22">
        <v>8590896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0"/>
    </row>
    <row r="19" spans="1:51" x14ac:dyDescent="0.25">
      <c r="B19" s="39">
        <v>2.3333333333333299</v>
      </c>
      <c r="C19" s="39">
        <v>0.375</v>
      </c>
      <c r="D19" s="117">
        <v>7</v>
      </c>
      <c r="E19" s="40">
        <f t="shared" si="0"/>
        <v>4.9295774647887329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143</v>
      </c>
      <c r="P19" s="118">
        <v>149</v>
      </c>
      <c r="Q19" s="118">
        <v>41460125</v>
      </c>
      <c r="R19" s="45">
        <f t="shared" si="3"/>
        <v>5951</v>
      </c>
      <c r="S19" s="46">
        <f t="shared" si="4"/>
        <v>142.82400000000001</v>
      </c>
      <c r="T19" s="46">
        <f t="shared" si="5"/>
        <v>5.9509999999999996</v>
      </c>
      <c r="U19" s="119">
        <v>8.3000000000000007</v>
      </c>
      <c r="V19" s="119">
        <f t="shared" si="6"/>
        <v>8.3000000000000007</v>
      </c>
      <c r="W19" s="120" t="s">
        <v>135</v>
      </c>
      <c r="X19" s="122">
        <v>0</v>
      </c>
      <c r="Y19" s="122">
        <v>1009</v>
      </c>
      <c r="Z19" s="122">
        <v>1188</v>
      </c>
      <c r="AA19" s="122">
        <v>1185</v>
      </c>
      <c r="AB19" s="122">
        <v>1188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38078196</v>
      </c>
      <c r="AH19" s="48">
        <f t="shared" si="8"/>
        <v>1360</v>
      </c>
      <c r="AI19" s="49">
        <f t="shared" si="7"/>
        <v>228.53301966056125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22">
        <v>8590896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0"/>
    </row>
    <row r="20" spans="1:51" x14ac:dyDescent="0.25">
      <c r="B20" s="39">
        <v>2.375</v>
      </c>
      <c r="C20" s="39">
        <v>0.41666666666666669</v>
      </c>
      <c r="D20" s="117">
        <v>8</v>
      </c>
      <c r="E20" s="40">
        <f t="shared" si="0"/>
        <v>5.6338028169014089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144</v>
      </c>
      <c r="P20" s="118">
        <v>153</v>
      </c>
      <c r="Q20" s="118">
        <v>41466309</v>
      </c>
      <c r="R20" s="45">
        <f t="shared" si="3"/>
        <v>6184</v>
      </c>
      <c r="S20" s="46">
        <f t="shared" si="4"/>
        <v>148.416</v>
      </c>
      <c r="T20" s="46">
        <f t="shared" si="5"/>
        <v>6.1840000000000002</v>
      </c>
      <c r="U20" s="119">
        <v>7.9</v>
      </c>
      <c r="V20" s="119">
        <f t="shared" si="6"/>
        <v>7.9</v>
      </c>
      <c r="W20" s="120" t="s">
        <v>135</v>
      </c>
      <c r="X20" s="122">
        <v>0</v>
      </c>
      <c r="Y20" s="122">
        <v>1009</v>
      </c>
      <c r="Z20" s="122">
        <v>1187</v>
      </c>
      <c r="AA20" s="122">
        <v>1185</v>
      </c>
      <c r="AB20" s="122">
        <v>1187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38079580</v>
      </c>
      <c r="AH20" s="48">
        <f>IF(ISBLANK(AG20),"-",AG20-AG19)</f>
        <v>1384</v>
      </c>
      <c r="AI20" s="49">
        <f t="shared" si="7"/>
        <v>223.80336351875809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22">
        <v>8590896</v>
      </c>
      <c r="AQ20" s="122">
        <f t="shared" si="10"/>
        <v>0</v>
      </c>
      <c r="AR20" s="52">
        <v>1.08</v>
      </c>
      <c r="AS20" s="51" t="s">
        <v>101</v>
      </c>
      <c r="AY20" s="100"/>
    </row>
    <row r="21" spans="1:51" x14ac:dyDescent="0.25">
      <c r="B21" s="39">
        <v>2.4166666666666701</v>
      </c>
      <c r="C21" s="39">
        <v>0.45833333333333298</v>
      </c>
      <c r="D21" s="117">
        <v>8</v>
      </c>
      <c r="E21" s="40">
        <f t="shared" si="0"/>
        <v>5.6338028169014089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144</v>
      </c>
      <c r="P21" s="118">
        <v>150</v>
      </c>
      <c r="Q21" s="118">
        <v>41472153</v>
      </c>
      <c r="R21" s="45">
        <f>Q21-Q20</f>
        <v>5844</v>
      </c>
      <c r="S21" s="46">
        <f t="shared" si="4"/>
        <v>140.256</v>
      </c>
      <c r="T21" s="46">
        <f t="shared" si="5"/>
        <v>5.8440000000000003</v>
      </c>
      <c r="U21" s="119">
        <v>7.5</v>
      </c>
      <c r="V21" s="119">
        <f t="shared" si="6"/>
        <v>7.5</v>
      </c>
      <c r="W21" s="120" t="s">
        <v>135</v>
      </c>
      <c r="X21" s="122">
        <v>0</v>
      </c>
      <c r="Y21" s="122">
        <v>1009</v>
      </c>
      <c r="Z21" s="122">
        <v>1187</v>
      </c>
      <c r="AA21" s="122">
        <v>1185</v>
      </c>
      <c r="AB21" s="122">
        <v>1189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38080908</v>
      </c>
      <c r="AH21" s="48">
        <f>IF(ISBLANK(AG21),"-",AG21-AG20)</f>
        <v>1328</v>
      </c>
      <c r="AI21" s="49">
        <f t="shared" si="7"/>
        <v>227.2416153319644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22">
        <v>8590896</v>
      </c>
      <c r="AQ21" s="122">
        <f t="shared" si="10"/>
        <v>0</v>
      </c>
      <c r="AR21" s="50"/>
      <c r="AS21" s="51" t="s">
        <v>101</v>
      </c>
      <c r="AY21" s="100"/>
    </row>
    <row r="22" spans="1:51" x14ac:dyDescent="0.25">
      <c r="B22" s="39">
        <v>2.4583333333333299</v>
      </c>
      <c r="C22" s="39">
        <v>0.5</v>
      </c>
      <c r="D22" s="117">
        <v>9</v>
      </c>
      <c r="E22" s="40">
        <f t="shared" si="0"/>
        <v>6.3380281690140849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139</v>
      </c>
      <c r="P22" s="118">
        <v>140</v>
      </c>
      <c r="Q22" s="118">
        <v>41478229</v>
      </c>
      <c r="R22" s="45">
        <f t="shared" si="3"/>
        <v>6076</v>
      </c>
      <c r="S22" s="46">
        <f t="shared" si="4"/>
        <v>145.82400000000001</v>
      </c>
      <c r="T22" s="46">
        <f t="shared" si="5"/>
        <v>6.0759999999999996</v>
      </c>
      <c r="U22" s="119">
        <v>7.2</v>
      </c>
      <c r="V22" s="119">
        <f t="shared" si="6"/>
        <v>7.2</v>
      </c>
      <c r="W22" s="120" t="s">
        <v>135</v>
      </c>
      <c r="X22" s="122">
        <v>0</v>
      </c>
      <c r="Y22" s="122">
        <v>1009</v>
      </c>
      <c r="Z22" s="122">
        <v>1187</v>
      </c>
      <c r="AA22" s="122">
        <v>1185</v>
      </c>
      <c r="AB22" s="122">
        <v>1189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38082300</v>
      </c>
      <c r="AH22" s="48">
        <f t="shared" si="8"/>
        <v>1392</v>
      </c>
      <c r="AI22" s="49">
        <f t="shared" si="7"/>
        <v>229.09809084924294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22">
        <v>8590896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125</v>
      </c>
      <c r="B23" s="39">
        <v>2.5</v>
      </c>
      <c r="C23" s="39">
        <v>0.54166666666666696</v>
      </c>
      <c r="D23" s="117">
        <v>7</v>
      </c>
      <c r="E23" s="40">
        <f t="shared" si="0"/>
        <v>4.9295774647887329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138</v>
      </c>
      <c r="P23" s="118">
        <v>142</v>
      </c>
      <c r="Q23" s="118">
        <v>41483907</v>
      </c>
      <c r="R23" s="45">
        <f t="shared" si="3"/>
        <v>5678</v>
      </c>
      <c r="S23" s="46">
        <f t="shared" si="4"/>
        <v>136.27199999999999</v>
      </c>
      <c r="T23" s="46">
        <f t="shared" si="5"/>
        <v>5.6779999999999999</v>
      </c>
      <c r="U23" s="119">
        <v>6.9</v>
      </c>
      <c r="V23" s="119">
        <f t="shared" si="6"/>
        <v>6.9</v>
      </c>
      <c r="W23" s="120" t="s">
        <v>135</v>
      </c>
      <c r="X23" s="122">
        <v>0</v>
      </c>
      <c r="Y23" s="122">
        <v>1008</v>
      </c>
      <c r="Z23" s="122">
        <v>1186</v>
      </c>
      <c r="AA23" s="122">
        <v>1185</v>
      </c>
      <c r="AB23" s="122">
        <v>1187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38083632</v>
      </c>
      <c r="AH23" s="48">
        <f t="shared" si="8"/>
        <v>1332</v>
      </c>
      <c r="AI23" s="49">
        <f t="shared" si="7"/>
        <v>234.58964424092991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8590896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7</v>
      </c>
      <c r="E24" s="40">
        <f t="shared" si="0"/>
        <v>4.9295774647887329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135</v>
      </c>
      <c r="P24" s="118">
        <v>136</v>
      </c>
      <c r="Q24" s="118">
        <v>41489411</v>
      </c>
      <c r="R24" s="45">
        <f t="shared" si="3"/>
        <v>5504</v>
      </c>
      <c r="S24" s="46">
        <f t="shared" si="4"/>
        <v>132.096</v>
      </c>
      <c r="T24" s="46">
        <f t="shared" si="5"/>
        <v>5.5039999999999996</v>
      </c>
      <c r="U24" s="119">
        <v>6.5</v>
      </c>
      <c r="V24" s="119">
        <f t="shared" si="6"/>
        <v>6.5</v>
      </c>
      <c r="W24" s="120" t="s">
        <v>135</v>
      </c>
      <c r="X24" s="122">
        <v>0</v>
      </c>
      <c r="Y24" s="122">
        <v>1029</v>
      </c>
      <c r="Z24" s="122">
        <v>1186</v>
      </c>
      <c r="AA24" s="122">
        <v>1185</v>
      </c>
      <c r="AB24" s="122">
        <v>1187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38084998</v>
      </c>
      <c r="AH24" s="48">
        <f t="shared" si="8"/>
        <v>1366</v>
      </c>
      <c r="AI24" s="49">
        <f t="shared" si="7"/>
        <v>248.18313953488374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8590896</v>
      </c>
      <c r="AQ24" s="122">
        <f t="shared" si="10"/>
        <v>0</v>
      </c>
      <c r="AR24" s="52">
        <v>0.89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7</v>
      </c>
      <c r="E25" s="40">
        <f t="shared" si="0"/>
        <v>4.9295774647887329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133</v>
      </c>
      <c r="P25" s="118">
        <v>131</v>
      </c>
      <c r="Q25" s="118">
        <v>41494916</v>
      </c>
      <c r="R25" s="45">
        <f t="shared" si="3"/>
        <v>5505</v>
      </c>
      <c r="S25" s="46">
        <f t="shared" si="4"/>
        <v>132.12</v>
      </c>
      <c r="T25" s="46">
        <f t="shared" si="5"/>
        <v>5.5049999999999999</v>
      </c>
      <c r="U25" s="119">
        <v>6.1</v>
      </c>
      <c r="V25" s="119">
        <f t="shared" si="6"/>
        <v>6.1</v>
      </c>
      <c r="W25" s="120" t="s">
        <v>135</v>
      </c>
      <c r="X25" s="122">
        <v>0</v>
      </c>
      <c r="Y25" s="122">
        <v>1028</v>
      </c>
      <c r="Z25" s="122">
        <v>1186</v>
      </c>
      <c r="AA25" s="122">
        <v>1185</v>
      </c>
      <c r="AB25" s="122">
        <v>1187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38086364</v>
      </c>
      <c r="AH25" s="48">
        <f t="shared" si="8"/>
        <v>1366</v>
      </c>
      <c r="AI25" s="49">
        <f t="shared" si="7"/>
        <v>248.13805631244324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8590896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6</v>
      </c>
      <c r="E26" s="40">
        <f t="shared" si="0"/>
        <v>4.2253521126760569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135</v>
      </c>
      <c r="P26" s="118">
        <v>135</v>
      </c>
      <c r="Q26" s="118">
        <v>41500429</v>
      </c>
      <c r="R26" s="45">
        <f t="shared" si="3"/>
        <v>5513</v>
      </c>
      <c r="S26" s="46">
        <f t="shared" si="4"/>
        <v>132.31200000000001</v>
      </c>
      <c r="T26" s="46">
        <f t="shared" si="5"/>
        <v>5.5129999999999999</v>
      </c>
      <c r="U26" s="119">
        <v>5.8</v>
      </c>
      <c r="V26" s="119">
        <f t="shared" si="6"/>
        <v>5.8</v>
      </c>
      <c r="W26" s="120" t="s">
        <v>135</v>
      </c>
      <c r="X26" s="122">
        <v>0</v>
      </c>
      <c r="Y26" s="122">
        <v>1008</v>
      </c>
      <c r="Z26" s="122">
        <v>1186</v>
      </c>
      <c r="AA26" s="122">
        <v>1185</v>
      </c>
      <c r="AB26" s="122">
        <v>1187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38087684</v>
      </c>
      <c r="AH26" s="48">
        <f t="shared" si="8"/>
        <v>1320</v>
      </c>
      <c r="AI26" s="49">
        <f t="shared" si="7"/>
        <v>239.43406493742066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8590896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5</v>
      </c>
      <c r="E27" s="40">
        <f t="shared" si="0"/>
        <v>3.5211267605633805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135</v>
      </c>
      <c r="P27" s="118">
        <v>139</v>
      </c>
      <c r="Q27" s="118">
        <v>41505895</v>
      </c>
      <c r="R27" s="45">
        <f t="shared" si="3"/>
        <v>5466</v>
      </c>
      <c r="S27" s="46">
        <f t="shared" si="4"/>
        <v>131.184</v>
      </c>
      <c r="T27" s="46">
        <f t="shared" si="5"/>
        <v>5.4660000000000002</v>
      </c>
      <c r="U27" s="119">
        <v>5.6</v>
      </c>
      <c r="V27" s="119">
        <f t="shared" si="6"/>
        <v>5.6</v>
      </c>
      <c r="W27" s="120" t="s">
        <v>135</v>
      </c>
      <c r="X27" s="122">
        <v>0</v>
      </c>
      <c r="Y27" s="122">
        <v>1008</v>
      </c>
      <c r="Z27" s="122">
        <v>1186</v>
      </c>
      <c r="AA27" s="122">
        <v>1185</v>
      </c>
      <c r="AB27" s="122">
        <v>1187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38089004</v>
      </c>
      <c r="AH27" s="48">
        <f t="shared" si="8"/>
        <v>1320</v>
      </c>
      <c r="AI27" s="49">
        <f t="shared" si="7"/>
        <v>241.49286498353456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8590896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5</v>
      </c>
      <c r="E28" s="40">
        <f t="shared" si="0"/>
        <v>3.5211267605633805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136</v>
      </c>
      <c r="P28" s="118">
        <v>136</v>
      </c>
      <c r="Q28" s="118">
        <v>41511494</v>
      </c>
      <c r="R28" s="45">
        <f t="shared" si="3"/>
        <v>5599</v>
      </c>
      <c r="S28" s="46">
        <f t="shared" si="4"/>
        <v>134.376</v>
      </c>
      <c r="T28" s="46">
        <f t="shared" si="5"/>
        <v>5.5990000000000002</v>
      </c>
      <c r="U28" s="119">
        <v>5.3</v>
      </c>
      <c r="V28" s="119">
        <f t="shared" si="6"/>
        <v>5.3</v>
      </c>
      <c r="W28" s="120" t="s">
        <v>135</v>
      </c>
      <c r="X28" s="122">
        <v>0</v>
      </c>
      <c r="Y28" s="122">
        <v>1008</v>
      </c>
      <c r="Z28" s="122">
        <v>1186</v>
      </c>
      <c r="AA28" s="122">
        <v>1185</v>
      </c>
      <c r="AB28" s="122">
        <v>1187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38090328</v>
      </c>
      <c r="AH28" s="48">
        <f t="shared" si="8"/>
        <v>1324</v>
      </c>
      <c r="AI28" s="49">
        <f t="shared" si="7"/>
        <v>236.47079835684943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22">
        <v>8590896</v>
      </c>
      <c r="AQ28" s="122">
        <f t="shared" si="10"/>
        <v>0</v>
      </c>
      <c r="AR28" s="52">
        <v>0.78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4</v>
      </c>
      <c r="E29" s="40">
        <f t="shared" si="0"/>
        <v>2.8169014084507045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136</v>
      </c>
      <c r="P29" s="118">
        <v>131</v>
      </c>
      <c r="Q29" s="118">
        <v>41516902</v>
      </c>
      <c r="R29" s="45">
        <f t="shared" si="3"/>
        <v>5408</v>
      </c>
      <c r="S29" s="46">
        <f t="shared" si="4"/>
        <v>129.792</v>
      </c>
      <c r="T29" s="46">
        <f t="shared" si="5"/>
        <v>5.4080000000000004</v>
      </c>
      <c r="U29" s="119">
        <v>5</v>
      </c>
      <c r="V29" s="119">
        <f t="shared" si="6"/>
        <v>5</v>
      </c>
      <c r="W29" s="120" t="s">
        <v>135</v>
      </c>
      <c r="X29" s="122">
        <v>0</v>
      </c>
      <c r="Y29" s="122">
        <v>1008</v>
      </c>
      <c r="Z29" s="122">
        <v>1186</v>
      </c>
      <c r="AA29" s="122">
        <v>1185</v>
      </c>
      <c r="AB29" s="122">
        <v>1187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38091660</v>
      </c>
      <c r="AH29" s="48">
        <f t="shared" si="8"/>
        <v>1332</v>
      </c>
      <c r="AI29" s="49">
        <f t="shared" si="7"/>
        <v>246.30177514792896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22">
        <v>8590896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8</v>
      </c>
      <c r="E30" s="40">
        <f t="shared" si="0"/>
        <v>5.6338028169014089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113</v>
      </c>
      <c r="P30" s="118">
        <v>113</v>
      </c>
      <c r="Q30" s="118">
        <v>41522105</v>
      </c>
      <c r="R30" s="45">
        <f t="shared" si="3"/>
        <v>5203</v>
      </c>
      <c r="S30" s="46">
        <f t="shared" si="4"/>
        <v>124.872</v>
      </c>
      <c r="T30" s="46">
        <f t="shared" si="5"/>
        <v>5.2030000000000003</v>
      </c>
      <c r="U30" s="119">
        <v>4</v>
      </c>
      <c r="V30" s="119">
        <f t="shared" si="6"/>
        <v>4</v>
      </c>
      <c r="W30" s="120" t="s">
        <v>144</v>
      </c>
      <c r="X30" s="122">
        <v>0</v>
      </c>
      <c r="Y30" s="122">
        <v>1152</v>
      </c>
      <c r="Z30" s="122">
        <v>1186</v>
      </c>
      <c r="AA30" s="122">
        <v>0</v>
      </c>
      <c r="AB30" s="122">
        <v>1187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38092772</v>
      </c>
      <c r="AH30" s="48">
        <f t="shared" si="8"/>
        <v>1112</v>
      </c>
      <c r="AI30" s="49">
        <f t="shared" si="7"/>
        <v>213.72285220065345</v>
      </c>
      <c r="AJ30" s="101">
        <v>0</v>
      </c>
      <c r="AK30" s="101">
        <v>1</v>
      </c>
      <c r="AL30" s="101">
        <v>1</v>
      </c>
      <c r="AM30" s="101">
        <v>0</v>
      </c>
      <c r="AN30" s="101">
        <v>1</v>
      </c>
      <c r="AO30" s="101">
        <v>0</v>
      </c>
      <c r="AP30" s="122">
        <v>8590896</v>
      </c>
      <c r="AQ30" s="122">
        <f t="shared" si="10"/>
        <v>0</v>
      </c>
      <c r="AR30" s="50"/>
      <c r="AS30" s="51" t="s">
        <v>113</v>
      </c>
      <c r="AV30" s="248" t="s">
        <v>117</v>
      </c>
      <c r="AW30" s="248"/>
      <c r="AY30" s="104"/>
    </row>
    <row r="31" spans="1:51" x14ac:dyDescent="0.25">
      <c r="B31" s="39">
        <v>2.8333333333333299</v>
      </c>
      <c r="C31" s="39">
        <v>0.875000000000004</v>
      </c>
      <c r="D31" s="117">
        <v>10</v>
      </c>
      <c r="E31" s="40">
        <f t="shared" si="0"/>
        <v>7.042253521126761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114</v>
      </c>
      <c r="P31" s="118">
        <v>132</v>
      </c>
      <c r="Q31" s="118">
        <v>41527577</v>
      </c>
      <c r="R31" s="45">
        <f t="shared" si="3"/>
        <v>5472</v>
      </c>
      <c r="S31" s="46">
        <f t="shared" si="4"/>
        <v>131.328</v>
      </c>
      <c r="T31" s="46">
        <f t="shared" si="5"/>
        <v>5.4720000000000004</v>
      </c>
      <c r="U31" s="119">
        <v>3</v>
      </c>
      <c r="V31" s="119">
        <f t="shared" si="6"/>
        <v>3</v>
      </c>
      <c r="W31" s="120" t="s">
        <v>144</v>
      </c>
      <c r="X31" s="122">
        <v>0</v>
      </c>
      <c r="Y31" s="122">
        <v>1150</v>
      </c>
      <c r="Z31" s="122">
        <v>1186</v>
      </c>
      <c r="AA31" s="122">
        <v>0</v>
      </c>
      <c r="AB31" s="122">
        <v>1187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38093900</v>
      </c>
      <c r="AH31" s="48">
        <f t="shared" si="8"/>
        <v>1128</v>
      </c>
      <c r="AI31" s="49">
        <f t="shared" si="7"/>
        <v>206.14035087719296</v>
      </c>
      <c r="AJ31" s="101">
        <v>0</v>
      </c>
      <c r="AK31" s="101">
        <v>1</v>
      </c>
      <c r="AL31" s="101">
        <v>1</v>
      </c>
      <c r="AM31" s="101">
        <v>0</v>
      </c>
      <c r="AN31" s="101">
        <v>1</v>
      </c>
      <c r="AO31" s="101">
        <v>0</v>
      </c>
      <c r="AP31" s="122">
        <v>8590896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8</v>
      </c>
      <c r="E32" s="40">
        <f t="shared" si="0"/>
        <v>5.6338028169014089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120</v>
      </c>
      <c r="P32" s="118">
        <v>120</v>
      </c>
      <c r="Q32" s="118">
        <v>41532874</v>
      </c>
      <c r="R32" s="45">
        <f t="shared" si="3"/>
        <v>5297</v>
      </c>
      <c r="S32" s="46">
        <f t="shared" si="4"/>
        <v>127.128</v>
      </c>
      <c r="T32" s="46">
        <f t="shared" si="5"/>
        <v>5.2969999999999997</v>
      </c>
      <c r="U32" s="119">
        <v>2.1</v>
      </c>
      <c r="V32" s="119">
        <f t="shared" si="6"/>
        <v>2.1</v>
      </c>
      <c r="W32" s="120" t="s">
        <v>144</v>
      </c>
      <c r="X32" s="122">
        <v>0</v>
      </c>
      <c r="Y32" s="122">
        <v>1067</v>
      </c>
      <c r="Z32" s="122">
        <v>1186</v>
      </c>
      <c r="AA32" s="122">
        <v>0</v>
      </c>
      <c r="AB32" s="122">
        <v>1187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38095020</v>
      </c>
      <c r="AH32" s="48">
        <f t="shared" si="8"/>
        <v>1120</v>
      </c>
      <c r="AI32" s="49">
        <f t="shared" si="7"/>
        <v>211.44043798376441</v>
      </c>
      <c r="AJ32" s="101">
        <v>0</v>
      </c>
      <c r="AK32" s="101">
        <v>1</v>
      </c>
      <c r="AL32" s="101">
        <v>1</v>
      </c>
      <c r="AM32" s="101">
        <v>0</v>
      </c>
      <c r="AN32" s="101">
        <v>1</v>
      </c>
      <c r="AO32" s="101">
        <v>0</v>
      </c>
      <c r="AP32" s="122">
        <v>8590896</v>
      </c>
      <c r="AQ32" s="122">
        <f t="shared" si="10"/>
        <v>0</v>
      </c>
      <c r="AR32" s="52">
        <v>0.83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5</v>
      </c>
      <c r="E33" s="40">
        <f t="shared" si="0"/>
        <v>3.5211267605633805</v>
      </c>
      <c r="F33" s="103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138</v>
      </c>
      <c r="P33" s="118">
        <v>97</v>
      </c>
      <c r="Q33" s="118">
        <v>41536948</v>
      </c>
      <c r="R33" s="45">
        <f t="shared" si="3"/>
        <v>4074</v>
      </c>
      <c r="S33" s="46">
        <f t="shared" si="4"/>
        <v>97.775999999999996</v>
      </c>
      <c r="T33" s="46">
        <f t="shared" si="5"/>
        <v>4.0739999999999998</v>
      </c>
      <c r="U33" s="119">
        <v>3</v>
      </c>
      <c r="V33" s="119">
        <f t="shared" si="6"/>
        <v>3</v>
      </c>
      <c r="W33" s="120" t="s">
        <v>124</v>
      </c>
      <c r="X33" s="122">
        <v>0</v>
      </c>
      <c r="Y33" s="122">
        <v>0</v>
      </c>
      <c r="Z33" s="122">
        <v>1157</v>
      </c>
      <c r="AA33" s="122">
        <v>0</v>
      </c>
      <c r="AB33" s="122">
        <v>1157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38095900</v>
      </c>
      <c r="AH33" s="48">
        <f t="shared" si="8"/>
        <v>880</v>
      </c>
      <c r="AI33" s="49">
        <f t="shared" si="7"/>
        <v>216.00392734413353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0.5</v>
      </c>
      <c r="AP33" s="122">
        <v>8591804</v>
      </c>
      <c r="AQ33" s="122">
        <f t="shared" si="10"/>
        <v>908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7</v>
      </c>
      <c r="E34" s="40">
        <f t="shared" si="0"/>
        <v>4.9295774647887329</v>
      </c>
      <c r="F34" s="103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8">
        <v>140</v>
      </c>
      <c r="P34" s="118">
        <v>90</v>
      </c>
      <c r="Q34" s="118">
        <v>41540865</v>
      </c>
      <c r="R34" s="45">
        <f t="shared" si="3"/>
        <v>3917</v>
      </c>
      <c r="S34" s="46">
        <f t="shared" si="4"/>
        <v>94.007999999999996</v>
      </c>
      <c r="T34" s="46">
        <f t="shared" si="5"/>
        <v>3.9169999999999998</v>
      </c>
      <c r="U34" s="119">
        <v>4.3</v>
      </c>
      <c r="V34" s="119">
        <f t="shared" si="6"/>
        <v>4.3</v>
      </c>
      <c r="W34" s="120" t="s">
        <v>124</v>
      </c>
      <c r="X34" s="122">
        <v>0</v>
      </c>
      <c r="Y34" s="122">
        <v>0</v>
      </c>
      <c r="Z34" s="122">
        <v>1157</v>
      </c>
      <c r="AA34" s="122">
        <v>0</v>
      </c>
      <c r="AB34" s="122">
        <v>1157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38096732</v>
      </c>
      <c r="AH34" s="48">
        <f t="shared" si="8"/>
        <v>832</v>
      </c>
      <c r="AI34" s="49">
        <f t="shared" si="7"/>
        <v>212.40745468470769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0.5</v>
      </c>
      <c r="AP34" s="122">
        <v>8592975</v>
      </c>
      <c r="AQ34" s="122">
        <f t="shared" si="10"/>
        <v>1171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49" t="s">
        <v>120</v>
      </c>
      <c r="M35" s="250"/>
      <c r="N35" s="251"/>
      <c r="O35" s="62"/>
      <c r="P35" s="62"/>
      <c r="Q35" s="63">
        <f>Q34-Q10</f>
        <v>122262</v>
      </c>
      <c r="R35" s="64">
        <f>SUM(R11:R34)</f>
        <v>122262</v>
      </c>
      <c r="S35" s="123">
        <f>AVERAGE(S11:S34)</f>
        <v>122.262</v>
      </c>
      <c r="T35" s="123">
        <f>SUM(T11:T34)</f>
        <v>122.262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27400</v>
      </c>
      <c r="AH35" s="66">
        <f>SUM(AH11:AH34)</f>
        <v>27400</v>
      </c>
      <c r="AI35" s="67">
        <f>$AH$35/$T35</f>
        <v>224.10888092784347</v>
      </c>
      <c r="AJ35" s="92"/>
      <c r="AK35" s="93"/>
      <c r="AL35" s="93"/>
      <c r="AM35" s="93"/>
      <c r="AN35" s="94"/>
      <c r="AO35" s="68"/>
      <c r="AP35" s="69">
        <f>AP34-AP10</f>
        <v>6528</v>
      </c>
      <c r="AQ35" s="70">
        <f>SUM(AQ11:AQ34)</f>
        <v>6528</v>
      </c>
      <c r="AR35" s="145">
        <f>SUM(AR11:AR34)</f>
        <v>5.44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0"/>
    </row>
    <row r="38" spans="2:51" x14ac:dyDescent="0.25">
      <c r="B38" s="81" t="s">
        <v>128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0"/>
    </row>
    <row r="39" spans="2:51" x14ac:dyDescent="0.25">
      <c r="B39" s="115" t="s">
        <v>210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0"/>
    </row>
    <row r="40" spans="2:51" x14ac:dyDescent="0.25">
      <c r="B40" s="80" t="s">
        <v>220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231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15" t="s">
        <v>140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15" t="s">
        <v>141</v>
      </c>
      <c r="C43" s="109"/>
      <c r="D43" s="109"/>
      <c r="E43" s="109"/>
      <c r="F43" s="109"/>
      <c r="G43" s="109"/>
      <c r="H43" s="109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84" t="s">
        <v>233</v>
      </c>
      <c r="C44" s="109"/>
      <c r="D44" s="109"/>
      <c r="E44" s="109"/>
      <c r="F44" s="109"/>
      <c r="G44" s="109"/>
      <c r="H44" s="115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82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84" t="s">
        <v>137</v>
      </c>
      <c r="C45" s="114"/>
      <c r="D45" s="114"/>
      <c r="E45" s="114"/>
      <c r="F45" s="109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3"/>
      <c r="R45" s="82"/>
      <c r="S45" s="82"/>
      <c r="T45" s="82"/>
      <c r="U45" s="105"/>
      <c r="V45" s="105"/>
      <c r="W45" s="105"/>
      <c r="X45" s="105"/>
      <c r="Y45" s="105"/>
      <c r="Z45" s="105"/>
      <c r="AA45" s="105"/>
      <c r="AB45" s="105"/>
      <c r="AC45" s="105"/>
      <c r="AK45" s="19"/>
      <c r="AL45" s="102"/>
      <c r="AM45" s="102"/>
      <c r="AN45" s="102"/>
      <c r="AO45" s="102"/>
      <c r="AP45" s="105"/>
      <c r="AQ45" s="11"/>
      <c r="AR45" s="102"/>
      <c r="AS45" s="102"/>
      <c r="AT45" s="136"/>
      <c r="AU45" s="136"/>
      <c r="AW45" s="100"/>
      <c r="AX45" s="100"/>
      <c r="AY45" s="100"/>
    </row>
    <row r="46" spans="2:51" x14ac:dyDescent="0.25">
      <c r="B46" s="115" t="s">
        <v>234</v>
      </c>
      <c r="C46" s="114"/>
      <c r="D46" s="114"/>
      <c r="E46" s="114"/>
      <c r="F46" s="114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3"/>
      <c r="R46" s="82"/>
      <c r="S46" s="82"/>
      <c r="T46" s="82"/>
      <c r="U46" s="105"/>
      <c r="V46" s="105"/>
      <c r="W46" s="105"/>
      <c r="X46" s="105"/>
      <c r="Y46" s="105"/>
      <c r="Z46" s="105"/>
      <c r="AA46" s="105"/>
      <c r="AB46" s="105"/>
      <c r="AC46" s="105"/>
      <c r="AK46" s="19"/>
      <c r="AL46" s="102"/>
      <c r="AM46" s="102"/>
      <c r="AN46" s="102"/>
      <c r="AO46" s="102"/>
      <c r="AP46" s="105"/>
      <c r="AQ46" s="11"/>
      <c r="AR46" s="102"/>
      <c r="AS46" s="102"/>
      <c r="AT46" s="136"/>
      <c r="AU46" s="136"/>
      <c r="AW46" s="100"/>
      <c r="AX46" s="100"/>
      <c r="AY46" s="100"/>
    </row>
    <row r="47" spans="2:51" x14ac:dyDescent="0.25">
      <c r="B47" s="115" t="s">
        <v>145</v>
      </c>
      <c r="C47" s="109"/>
      <c r="D47" s="114"/>
      <c r="E47" s="114"/>
      <c r="F47" s="114"/>
      <c r="G47" s="109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3"/>
      <c r="S47" s="82"/>
      <c r="T47" s="82"/>
      <c r="U47" s="82"/>
      <c r="V47" s="105"/>
      <c r="W47" s="105"/>
      <c r="X47" s="105"/>
      <c r="Y47" s="105"/>
      <c r="Z47" s="105"/>
      <c r="AA47" s="105"/>
      <c r="AB47" s="105"/>
      <c r="AC47" s="105"/>
      <c r="AD47" s="105"/>
      <c r="AL47" s="19"/>
      <c r="AM47" s="102"/>
      <c r="AN47" s="102"/>
      <c r="AO47" s="102"/>
      <c r="AP47" s="102"/>
      <c r="AQ47" s="105"/>
      <c r="AR47" s="11"/>
      <c r="AS47" s="102"/>
      <c r="AU47" s="136"/>
      <c r="AV47" s="136"/>
      <c r="AX47" s="100"/>
      <c r="AY47" s="100"/>
    </row>
    <row r="48" spans="2:51" x14ac:dyDescent="0.25">
      <c r="B48" s="115" t="s">
        <v>142</v>
      </c>
      <c r="C48" s="114"/>
      <c r="D48" s="114"/>
      <c r="E48" s="114"/>
      <c r="F48" s="114"/>
      <c r="G48" s="114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77"/>
      <c r="S48" s="112"/>
      <c r="T48" s="112"/>
      <c r="U48" s="112"/>
      <c r="V48" s="105"/>
      <c r="W48" s="105"/>
      <c r="X48" s="105"/>
      <c r="Y48" s="105"/>
      <c r="Z48" s="105"/>
      <c r="AA48" s="105"/>
      <c r="AB48" s="105"/>
      <c r="AC48" s="105"/>
      <c r="AD48" s="105"/>
      <c r="AL48" s="106"/>
      <c r="AM48" s="106"/>
      <c r="AN48" s="106"/>
      <c r="AO48" s="106"/>
      <c r="AP48" s="106"/>
      <c r="AQ48" s="106"/>
      <c r="AR48" s="107"/>
      <c r="AS48" s="102"/>
      <c r="AU48" s="104"/>
      <c r="AV48" s="100"/>
      <c r="AW48" s="100"/>
      <c r="AX48" s="100"/>
      <c r="AY48" s="100"/>
    </row>
    <row r="49" spans="2:51" x14ac:dyDescent="0.25">
      <c r="B49" s="115" t="s">
        <v>143</v>
      </c>
      <c r="C49" s="109"/>
      <c r="D49" s="109"/>
      <c r="E49" s="109"/>
      <c r="F49" s="109"/>
      <c r="G49" s="109"/>
      <c r="H49" s="124"/>
      <c r="I49" s="110"/>
      <c r="J49" s="110"/>
      <c r="K49" s="110"/>
      <c r="L49" s="110"/>
      <c r="M49" s="110"/>
      <c r="N49" s="110"/>
      <c r="O49" s="110"/>
      <c r="P49" s="110"/>
      <c r="Q49" s="110"/>
      <c r="R49" s="113"/>
      <c r="S49" s="112"/>
      <c r="T49" s="112"/>
      <c r="U49" s="112"/>
      <c r="V49" s="105"/>
      <c r="W49" s="105"/>
      <c r="X49" s="105"/>
      <c r="Y49" s="105"/>
      <c r="Z49" s="105"/>
      <c r="AA49" s="105"/>
      <c r="AB49" s="105"/>
      <c r="AC49" s="105"/>
      <c r="AD49" s="105"/>
      <c r="AL49" s="106"/>
      <c r="AM49" s="106"/>
      <c r="AN49" s="106"/>
      <c r="AO49" s="106"/>
      <c r="AP49" s="106"/>
      <c r="AQ49" s="106"/>
      <c r="AR49" s="107"/>
      <c r="AS49" s="102"/>
      <c r="AU49" s="104"/>
      <c r="AV49" s="100"/>
      <c r="AW49" s="100"/>
      <c r="AX49" s="100"/>
      <c r="AY49" s="100"/>
    </row>
    <row r="50" spans="2:51" x14ac:dyDescent="0.25">
      <c r="B50" s="84" t="s">
        <v>204</v>
      </c>
      <c r="C50" s="109"/>
      <c r="D50" s="109"/>
      <c r="E50" s="109"/>
      <c r="F50" s="109"/>
      <c r="G50" s="109"/>
      <c r="H50" s="124"/>
      <c r="I50" s="110"/>
      <c r="J50" s="110"/>
      <c r="K50" s="110"/>
      <c r="L50" s="110"/>
      <c r="M50" s="110"/>
      <c r="N50" s="110"/>
      <c r="O50" s="110"/>
      <c r="P50" s="110"/>
      <c r="Q50" s="110"/>
      <c r="R50" s="113"/>
      <c r="S50" s="113"/>
      <c r="T50" s="112"/>
      <c r="U50" s="112"/>
      <c r="V50" s="105"/>
      <c r="W50" s="105"/>
      <c r="X50" s="105"/>
      <c r="Y50" s="105"/>
      <c r="Z50" s="105"/>
      <c r="AA50" s="105"/>
      <c r="AB50" s="105"/>
      <c r="AC50" s="105"/>
      <c r="AD50" s="105"/>
      <c r="AL50" s="106"/>
      <c r="AM50" s="106"/>
      <c r="AN50" s="106"/>
      <c r="AO50" s="106"/>
      <c r="AP50" s="106"/>
      <c r="AQ50" s="106"/>
      <c r="AR50" s="107"/>
      <c r="AS50" s="102"/>
      <c r="AU50" s="104"/>
      <c r="AV50" s="100"/>
      <c r="AW50" s="100"/>
      <c r="AX50" s="100"/>
      <c r="AY50" s="100"/>
    </row>
    <row r="51" spans="2:51" x14ac:dyDescent="0.25">
      <c r="B51" s="115" t="s">
        <v>218</v>
      </c>
      <c r="C51" s="109"/>
      <c r="D51" s="109"/>
      <c r="E51" s="109"/>
      <c r="F51" s="109"/>
      <c r="G51" s="124"/>
      <c r="H51" s="110"/>
      <c r="I51" s="110"/>
      <c r="J51" s="110"/>
      <c r="K51" s="110"/>
      <c r="L51" s="110"/>
      <c r="M51" s="110"/>
      <c r="N51" s="110"/>
      <c r="O51" s="110"/>
      <c r="P51" s="110"/>
      <c r="Q51" s="113"/>
      <c r="R51" s="113"/>
      <c r="S51" s="112"/>
      <c r="T51" s="112"/>
      <c r="U51" s="105"/>
      <c r="V51" s="105"/>
      <c r="W51" s="105"/>
      <c r="X51" s="105"/>
      <c r="Y51" s="105"/>
      <c r="Z51" s="105"/>
      <c r="AA51" s="105"/>
      <c r="AB51" s="105"/>
      <c r="AC51" s="105"/>
      <c r="AK51" s="106"/>
      <c r="AL51" s="106"/>
      <c r="AM51" s="106"/>
      <c r="AN51" s="106"/>
      <c r="AO51" s="106"/>
      <c r="AP51" s="106"/>
      <c r="AQ51" s="107"/>
      <c r="AR51" s="102"/>
      <c r="AS51" s="102"/>
      <c r="AT51" s="104"/>
      <c r="AU51" s="100"/>
      <c r="AV51" s="100"/>
      <c r="AW51" s="100"/>
      <c r="AX51" s="100"/>
      <c r="AY51" s="100"/>
    </row>
    <row r="52" spans="2:51" x14ac:dyDescent="0.25">
      <c r="B52" s="111" t="s">
        <v>148</v>
      </c>
      <c r="C52" s="109"/>
      <c r="D52" s="109"/>
      <c r="E52" s="109"/>
      <c r="F52" s="109"/>
      <c r="G52" s="124"/>
      <c r="H52" s="110"/>
      <c r="I52" s="110"/>
      <c r="J52" s="110"/>
      <c r="K52" s="110"/>
      <c r="L52" s="110"/>
      <c r="M52" s="110"/>
      <c r="N52" s="110"/>
      <c r="O52" s="110"/>
      <c r="P52" s="110"/>
      <c r="Q52" s="113"/>
      <c r="R52" s="113"/>
      <c r="S52" s="112"/>
      <c r="T52" s="112"/>
      <c r="U52" s="105"/>
      <c r="V52" s="105"/>
      <c r="W52" s="105"/>
      <c r="X52" s="105"/>
      <c r="Y52" s="105"/>
      <c r="Z52" s="105"/>
      <c r="AA52" s="105"/>
      <c r="AB52" s="105"/>
      <c r="AC52" s="105"/>
      <c r="AK52" s="106"/>
      <c r="AL52" s="106"/>
      <c r="AM52" s="106"/>
      <c r="AN52" s="106"/>
      <c r="AO52" s="106"/>
      <c r="AP52" s="106"/>
      <c r="AQ52" s="107"/>
      <c r="AR52" s="102"/>
      <c r="AS52" s="102"/>
      <c r="AT52" s="104"/>
      <c r="AU52" s="100"/>
      <c r="AV52" s="100"/>
      <c r="AW52" s="100"/>
      <c r="AX52" s="100"/>
      <c r="AY52" s="100"/>
    </row>
    <row r="53" spans="2:51" x14ac:dyDescent="0.25">
      <c r="B53" s="84" t="s">
        <v>188</v>
      </c>
      <c r="C53" s="109"/>
      <c r="D53" s="109"/>
      <c r="E53" s="109"/>
      <c r="F53" s="109"/>
      <c r="G53" s="124"/>
      <c r="H53" s="110"/>
      <c r="I53" s="110"/>
      <c r="J53" s="110"/>
      <c r="K53" s="110"/>
      <c r="L53" s="110"/>
      <c r="M53" s="110"/>
      <c r="N53" s="110"/>
      <c r="O53" s="110"/>
      <c r="P53" s="110"/>
      <c r="Q53" s="113"/>
      <c r="R53" s="113"/>
      <c r="S53" s="112"/>
      <c r="T53" s="112"/>
      <c r="U53" s="105"/>
      <c r="V53" s="105"/>
      <c r="W53" s="105"/>
      <c r="X53" s="105"/>
      <c r="Y53" s="105"/>
      <c r="Z53" s="105"/>
      <c r="AA53" s="105"/>
      <c r="AB53" s="105"/>
      <c r="AC53" s="105"/>
      <c r="AK53" s="106"/>
      <c r="AL53" s="106"/>
      <c r="AM53" s="106"/>
      <c r="AN53" s="106"/>
      <c r="AO53" s="106"/>
      <c r="AP53" s="106"/>
      <c r="AQ53" s="107"/>
      <c r="AR53" s="102"/>
      <c r="AS53" s="102"/>
      <c r="AT53" s="104"/>
      <c r="AU53" s="100"/>
      <c r="AV53" s="100"/>
      <c r="AW53" s="100"/>
      <c r="AX53" s="100"/>
      <c r="AY53" s="100"/>
    </row>
    <row r="54" spans="2:51" x14ac:dyDescent="0.25">
      <c r="B54" s="84"/>
      <c r="C54" s="109"/>
      <c r="D54" s="109"/>
      <c r="E54" s="109"/>
      <c r="F54" s="109"/>
      <c r="G54" s="109"/>
      <c r="H54" s="124"/>
      <c r="I54" s="110"/>
      <c r="J54" s="110"/>
      <c r="K54" s="110"/>
      <c r="L54" s="110"/>
      <c r="M54" s="110"/>
      <c r="N54" s="110"/>
      <c r="O54" s="110"/>
      <c r="P54" s="110"/>
      <c r="Q54" s="110"/>
      <c r="R54" s="113"/>
      <c r="S54" s="113"/>
      <c r="T54" s="112"/>
      <c r="U54" s="112"/>
      <c r="V54" s="105"/>
      <c r="W54" s="105"/>
      <c r="X54" s="105"/>
      <c r="Y54" s="105"/>
      <c r="Z54" s="105"/>
      <c r="AA54" s="105"/>
      <c r="AB54" s="105"/>
      <c r="AC54" s="105"/>
      <c r="AD54" s="105"/>
      <c r="AL54" s="106"/>
      <c r="AM54" s="106"/>
      <c r="AN54" s="106"/>
      <c r="AO54" s="106"/>
      <c r="AP54" s="106"/>
      <c r="AQ54" s="106"/>
      <c r="AR54" s="107"/>
      <c r="AS54" s="102"/>
      <c r="AU54" s="104"/>
      <c r="AV54" s="100"/>
      <c r="AW54" s="100"/>
      <c r="AX54" s="100"/>
      <c r="AY54" s="100"/>
    </row>
    <row r="55" spans="2:51" x14ac:dyDescent="0.25">
      <c r="B55" s="84"/>
      <c r="C55" s="114"/>
      <c r="D55" s="114"/>
      <c r="E55" s="114"/>
      <c r="F55" s="114"/>
      <c r="G55" s="114"/>
      <c r="H55" s="147"/>
      <c r="I55" s="148"/>
      <c r="J55" s="148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B56" s="84"/>
      <c r="C56" s="147"/>
      <c r="D56" s="147"/>
      <c r="E56" s="146"/>
      <c r="F56" s="146"/>
      <c r="G56" s="146"/>
      <c r="H56" s="147"/>
      <c r="I56" s="148"/>
      <c r="J56" s="148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C57" s="147"/>
      <c r="D57" s="147"/>
      <c r="E57" s="146"/>
      <c r="F57" s="146"/>
      <c r="G57" s="146"/>
      <c r="H57" s="147"/>
      <c r="I57" s="148"/>
      <c r="J57" s="148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84"/>
      <c r="C58" s="147"/>
      <c r="D58" s="147"/>
      <c r="E58" s="146"/>
      <c r="F58" s="146"/>
      <c r="G58" s="146"/>
      <c r="H58" s="147"/>
      <c r="I58" s="148"/>
      <c r="J58" s="148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84"/>
      <c r="C59" s="147"/>
      <c r="D59" s="147"/>
      <c r="E59" s="146"/>
      <c r="F59" s="146"/>
      <c r="G59" s="146"/>
      <c r="H59" s="147"/>
      <c r="I59" s="148"/>
      <c r="J59" s="148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84"/>
      <c r="C60" s="147"/>
      <c r="D60" s="147"/>
      <c r="E60" s="146"/>
      <c r="F60" s="146"/>
      <c r="G60" s="146"/>
      <c r="H60" s="147"/>
      <c r="I60" s="148"/>
      <c r="J60" s="148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84"/>
      <c r="C61" s="147"/>
      <c r="D61" s="147"/>
      <c r="E61" s="146"/>
      <c r="F61" s="146"/>
      <c r="G61" s="146"/>
      <c r="H61" s="147"/>
      <c r="I61" s="148"/>
      <c r="J61" s="148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88"/>
      <c r="C62" s="109"/>
      <c r="D62" s="109"/>
      <c r="E62" s="109"/>
      <c r="F62" s="109"/>
      <c r="G62" s="109"/>
      <c r="H62" s="109"/>
      <c r="I62" s="124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108"/>
      <c r="C63" s="109"/>
      <c r="D63" s="109"/>
      <c r="E63" s="109"/>
      <c r="F63" s="109"/>
      <c r="G63" s="109"/>
      <c r="H63" s="109"/>
      <c r="I63" s="124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88"/>
      <c r="C64" s="109"/>
      <c r="D64" s="109"/>
      <c r="E64" s="114"/>
      <c r="F64" s="114"/>
      <c r="G64" s="114"/>
      <c r="H64" s="109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88"/>
      <c r="C65" s="109"/>
      <c r="D65" s="109"/>
      <c r="E65" s="114"/>
      <c r="F65" s="114"/>
      <c r="G65" s="114"/>
      <c r="H65" s="109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8"/>
      <c r="C66" s="109"/>
      <c r="D66" s="109"/>
      <c r="E66" s="114"/>
      <c r="F66" s="114"/>
      <c r="G66" s="114"/>
      <c r="H66" s="109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84"/>
      <c r="C67" s="109"/>
      <c r="D67" s="109"/>
      <c r="E67" s="114"/>
      <c r="F67" s="114"/>
      <c r="G67" s="114"/>
      <c r="H67" s="109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8"/>
      <c r="C68" s="109"/>
      <c r="D68" s="109"/>
      <c r="E68" s="114"/>
      <c r="F68" s="114"/>
      <c r="G68" s="114"/>
      <c r="H68" s="109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3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88"/>
      <c r="C69" s="111"/>
      <c r="D69" s="109"/>
      <c r="E69" s="87"/>
      <c r="F69" s="109"/>
      <c r="G69" s="109"/>
      <c r="H69" s="109"/>
      <c r="I69" s="109"/>
      <c r="J69" s="110"/>
      <c r="K69" s="110"/>
      <c r="L69" s="110"/>
      <c r="M69" s="110"/>
      <c r="N69" s="110"/>
      <c r="O69" s="110"/>
      <c r="P69" s="110"/>
      <c r="Q69" s="110"/>
      <c r="R69" s="110"/>
      <c r="S69" s="113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115"/>
      <c r="C70" s="109"/>
      <c r="D70" s="109"/>
      <c r="E70" s="109"/>
      <c r="F70" s="109"/>
      <c r="G70" s="109"/>
      <c r="H70" s="109"/>
      <c r="I70" s="124"/>
      <c r="J70" s="110"/>
      <c r="K70" s="110"/>
      <c r="L70" s="110"/>
      <c r="M70" s="110"/>
      <c r="N70" s="110"/>
      <c r="O70" s="110"/>
      <c r="P70" s="110"/>
      <c r="Q70" s="110"/>
      <c r="R70" s="110"/>
      <c r="S70" s="113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4"/>
      <c r="C71" s="109"/>
      <c r="D71" s="109"/>
      <c r="E71" s="109"/>
      <c r="F71" s="109"/>
      <c r="G71" s="109"/>
      <c r="H71" s="109"/>
      <c r="I71" s="124"/>
      <c r="J71" s="110"/>
      <c r="K71" s="110"/>
      <c r="L71" s="110"/>
      <c r="M71" s="110"/>
      <c r="N71" s="110"/>
      <c r="O71" s="110"/>
      <c r="P71" s="110"/>
      <c r="Q71" s="110"/>
      <c r="R71" s="110"/>
      <c r="S71" s="113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11"/>
      <c r="D72" s="109"/>
      <c r="E72" s="109"/>
      <c r="F72" s="109"/>
      <c r="G72" s="109"/>
      <c r="H72" s="109"/>
      <c r="I72" s="109"/>
      <c r="J72" s="110"/>
      <c r="K72" s="110"/>
      <c r="L72" s="110"/>
      <c r="M72" s="110"/>
      <c r="N72" s="110"/>
      <c r="O72" s="110"/>
      <c r="P72" s="110"/>
      <c r="Q72" s="110"/>
      <c r="R72" s="110"/>
      <c r="S72" s="113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11"/>
      <c r="D73" s="109"/>
      <c r="E73" s="87"/>
      <c r="F73" s="109"/>
      <c r="G73" s="109"/>
      <c r="H73" s="109"/>
      <c r="I73" s="109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09"/>
      <c r="D74" s="109"/>
      <c r="E74" s="109"/>
      <c r="F74" s="109"/>
      <c r="G74" s="87"/>
      <c r="H74" s="87"/>
      <c r="I74" s="124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09"/>
      <c r="D75" s="109"/>
      <c r="E75" s="109"/>
      <c r="F75" s="109"/>
      <c r="G75" s="87"/>
      <c r="H75" s="87"/>
      <c r="I75" s="116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2"/>
      <c r="U75" s="112"/>
      <c r="V75" s="112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15"/>
      <c r="D76" s="109"/>
      <c r="E76" s="87"/>
      <c r="F76" s="109"/>
      <c r="G76" s="109"/>
      <c r="H76" s="109"/>
      <c r="I76" s="109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2"/>
      <c r="U76" s="112"/>
      <c r="V76" s="112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11"/>
      <c r="D77" s="109"/>
      <c r="E77" s="109"/>
      <c r="F77" s="109"/>
      <c r="G77" s="109"/>
      <c r="H77" s="109"/>
      <c r="I77" s="109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2"/>
      <c r="U77" s="112"/>
      <c r="V77" s="112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11"/>
      <c r="D78" s="109"/>
      <c r="E78" s="87"/>
      <c r="F78" s="109"/>
      <c r="G78" s="109"/>
      <c r="H78" s="109"/>
      <c r="I78" s="109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2"/>
      <c r="U78" s="112"/>
      <c r="V78" s="112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09"/>
      <c r="D79" s="109"/>
      <c r="E79" s="109"/>
      <c r="F79" s="109"/>
      <c r="G79" s="87"/>
      <c r="H79" s="87"/>
      <c r="I79" s="124"/>
      <c r="J79" s="110"/>
      <c r="K79" s="110"/>
      <c r="L79" s="110"/>
      <c r="M79" s="110"/>
      <c r="N79" s="110"/>
      <c r="O79" s="110"/>
      <c r="P79" s="110"/>
      <c r="Q79" s="110"/>
      <c r="R79" s="110"/>
      <c r="S79" s="113"/>
      <c r="T79" s="112"/>
      <c r="U79" s="112"/>
      <c r="V79" s="112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09"/>
      <c r="D80" s="109"/>
      <c r="E80" s="109"/>
      <c r="F80" s="109"/>
      <c r="G80" s="87"/>
      <c r="H80" s="87"/>
      <c r="I80" s="116"/>
      <c r="J80" s="110"/>
      <c r="K80" s="110"/>
      <c r="L80" s="110"/>
      <c r="M80" s="110"/>
      <c r="N80" s="110"/>
      <c r="O80" s="110"/>
      <c r="P80" s="110"/>
      <c r="Q80" s="110"/>
      <c r="R80" s="110"/>
      <c r="S80" s="113"/>
      <c r="T80" s="113"/>
      <c r="U80" s="113"/>
      <c r="V80" s="113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2:51" x14ac:dyDescent="0.25">
      <c r="B81" s="88"/>
      <c r="C81" s="115"/>
      <c r="D81" s="109"/>
      <c r="E81" s="87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113"/>
      <c r="V81" s="113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2:51" x14ac:dyDescent="0.25">
      <c r="B82" s="88"/>
      <c r="C82" s="115"/>
      <c r="D82" s="109"/>
      <c r="E82" s="87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2:51" x14ac:dyDescent="0.25">
      <c r="B83" s="88"/>
      <c r="C83" s="115"/>
      <c r="D83" s="109"/>
      <c r="E83" s="87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2:51" x14ac:dyDescent="0.25">
      <c r="B84" s="88"/>
      <c r="C84" s="111"/>
      <c r="D84" s="109"/>
      <c r="E84" s="87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10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2:51" x14ac:dyDescent="0.25">
      <c r="B85" s="88"/>
      <c r="C85" s="111"/>
      <c r="D85" s="109"/>
      <c r="E85" s="109"/>
      <c r="F85" s="109"/>
      <c r="G85" s="109"/>
      <c r="H85" s="109"/>
      <c r="I85" s="109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3"/>
      <c r="U85" s="77"/>
      <c r="V85" s="77"/>
      <c r="W85" s="105"/>
      <c r="X85" s="105"/>
      <c r="Y85" s="105"/>
      <c r="Z85" s="105"/>
      <c r="AA85" s="105"/>
      <c r="AB85" s="105"/>
      <c r="AC85" s="105"/>
      <c r="AD85" s="105"/>
      <c r="AE85" s="105"/>
      <c r="AM85" s="106"/>
      <c r="AN85" s="106"/>
      <c r="AO85" s="106"/>
      <c r="AP85" s="106"/>
      <c r="AQ85" s="106"/>
      <c r="AR85" s="106"/>
      <c r="AS85" s="107"/>
      <c r="AV85" s="104"/>
      <c r="AW85" s="100"/>
      <c r="AX85" s="100"/>
      <c r="AY85" s="100"/>
    </row>
    <row r="86" spans="2:51" x14ac:dyDescent="0.25">
      <c r="B86" s="88"/>
      <c r="C86" s="111"/>
      <c r="D86" s="109"/>
      <c r="E86" s="109"/>
      <c r="F86" s="109"/>
      <c r="G86" s="109"/>
      <c r="H86" s="109"/>
      <c r="I86" s="109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3"/>
      <c r="U86" s="77"/>
      <c r="V86" s="77"/>
      <c r="W86" s="105"/>
      <c r="X86" s="105"/>
      <c r="Y86" s="105"/>
      <c r="Z86" s="105"/>
      <c r="AA86" s="105"/>
      <c r="AB86" s="105"/>
      <c r="AC86" s="105"/>
      <c r="AD86" s="105"/>
      <c r="AE86" s="105"/>
      <c r="AM86" s="106"/>
      <c r="AN86" s="106"/>
      <c r="AO86" s="106"/>
      <c r="AP86" s="106"/>
      <c r="AQ86" s="106"/>
      <c r="AR86" s="106"/>
      <c r="AS86" s="107"/>
      <c r="AV86" s="104"/>
      <c r="AW86" s="100"/>
      <c r="AX86" s="100"/>
      <c r="AY86" s="100"/>
    </row>
    <row r="87" spans="2:51" x14ac:dyDescent="0.25">
      <c r="B87" s="88"/>
      <c r="C87" s="111"/>
      <c r="D87" s="109"/>
      <c r="E87" s="87"/>
      <c r="F87" s="109"/>
      <c r="G87" s="109"/>
      <c r="H87" s="109"/>
      <c r="I87" s="109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3"/>
      <c r="U87" s="77"/>
      <c r="V87" s="77"/>
      <c r="W87" s="105"/>
      <c r="X87" s="105"/>
      <c r="Y87" s="105"/>
      <c r="Z87" s="105"/>
      <c r="AA87" s="105"/>
      <c r="AB87" s="105"/>
      <c r="AC87" s="105"/>
      <c r="AD87" s="105"/>
      <c r="AE87" s="105"/>
      <c r="AM87" s="106"/>
      <c r="AN87" s="106"/>
      <c r="AO87" s="106"/>
      <c r="AP87" s="106"/>
      <c r="AQ87" s="106"/>
      <c r="AR87" s="106"/>
      <c r="AS87" s="107"/>
      <c r="AV87" s="104"/>
      <c r="AW87" s="100"/>
      <c r="AX87" s="100"/>
      <c r="AY87" s="100"/>
    </row>
    <row r="88" spans="2:51" x14ac:dyDescent="0.25">
      <c r="B88" s="88"/>
      <c r="C88" s="111"/>
      <c r="D88" s="109"/>
      <c r="E88" s="109"/>
      <c r="F88" s="109"/>
      <c r="G88" s="109"/>
      <c r="H88" s="109"/>
      <c r="I88" s="109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3"/>
      <c r="U88" s="77"/>
      <c r="V88" s="77"/>
      <c r="W88" s="105"/>
      <c r="X88" s="105"/>
      <c r="Y88" s="105"/>
      <c r="Z88" s="10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2:51" x14ac:dyDescent="0.25">
      <c r="B89" s="125"/>
      <c r="C89" s="108"/>
      <c r="D89" s="109"/>
      <c r="E89" s="109"/>
      <c r="F89" s="109"/>
      <c r="G89" s="109"/>
      <c r="H89" s="109"/>
      <c r="I89" s="109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3"/>
      <c r="U89" s="77"/>
      <c r="V89" s="77"/>
      <c r="W89" s="105"/>
      <c r="X89" s="105"/>
      <c r="Y89" s="105"/>
      <c r="Z89" s="85"/>
      <c r="AA89" s="105"/>
      <c r="AB89" s="105"/>
      <c r="AC89" s="105"/>
      <c r="AD89" s="105"/>
      <c r="AE89" s="105"/>
      <c r="AM89" s="106"/>
      <c r="AN89" s="106"/>
      <c r="AO89" s="106"/>
      <c r="AP89" s="106"/>
      <c r="AQ89" s="106"/>
      <c r="AR89" s="106"/>
      <c r="AS89" s="107"/>
      <c r="AV89" s="104"/>
      <c r="AW89" s="100"/>
      <c r="AX89" s="100"/>
      <c r="AY89" s="100"/>
    </row>
    <row r="90" spans="2:51" x14ac:dyDescent="0.25">
      <c r="B90" s="125"/>
      <c r="C90" s="108"/>
      <c r="D90" s="87"/>
      <c r="E90" s="109"/>
      <c r="F90" s="109"/>
      <c r="G90" s="109"/>
      <c r="H90" s="109"/>
      <c r="I90" s="87"/>
      <c r="J90" s="110"/>
      <c r="K90" s="110"/>
      <c r="L90" s="110"/>
      <c r="M90" s="110"/>
      <c r="N90" s="110"/>
      <c r="O90" s="110"/>
      <c r="P90" s="110"/>
      <c r="Q90" s="110"/>
      <c r="R90" s="110"/>
      <c r="S90" s="85"/>
      <c r="T90" s="85"/>
      <c r="U90" s="85"/>
      <c r="V90" s="85"/>
      <c r="W90" s="85"/>
      <c r="X90" s="85"/>
      <c r="Y90" s="85"/>
      <c r="Z90" s="78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85"/>
      <c r="AT90" s="85"/>
      <c r="AU90" s="85"/>
      <c r="AV90" s="104"/>
      <c r="AW90" s="100"/>
      <c r="AX90" s="100"/>
      <c r="AY90" s="100"/>
    </row>
    <row r="91" spans="2:51" x14ac:dyDescent="0.25">
      <c r="B91" s="128"/>
      <c r="C91" s="115"/>
      <c r="D91" s="87"/>
      <c r="E91" s="109"/>
      <c r="F91" s="109"/>
      <c r="G91" s="109"/>
      <c r="H91" s="109"/>
      <c r="I91" s="87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78"/>
      <c r="X91" s="78"/>
      <c r="Y91" s="78"/>
      <c r="Z91" s="105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104"/>
      <c r="AW91" s="100"/>
      <c r="AX91" s="100"/>
      <c r="AY91" s="100"/>
    </row>
    <row r="92" spans="2:51" x14ac:dyDescent="0.25">
      <c r="B92" s="128"/>
      <c r="C92" s="115"/>
      <c r="D92" s="109"/>
      <c r="E92" s="87"/>
      <c r="F92" s="109"/>
      <c r="G92" s="109"/>
      <c r="H92" s="109"/>
      <c r="I92" s="109"/>
      <c r="J92" s="85"/>
      <c r="K92" s="85"/>
      <c r="L92" s="85"/>
      <c r="M92" s="85"/>
      <c r="N92" s="85"/>
      <c r="O92" s="85"/>
      <c r="P92" s="85"/>
      <c r="Q92" s="85"/>
      <c r="R92" s="85"/>
      <c r="S92" s="110"/>
      <c r="T92" s="113"/>
      <c r="U92" s="77"/>
      <c r="V92" s="77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V92" s="104"/>
      <c r="AW92" s="100"/>
      <c r="AX92" s="100"/>
      <c r="AY92" s="100"/>
    </row>
    <row r="93" spans="2:51" x14ac:dyDescent="0.25">
      <c r="B93" s="128"/>
      <c r="C93" s="111"/>
      <c r="D93" s="109"/>
      <c r="E93" s="87"/>
      <c r="F93" s="87"/>
      <c r="G93" s="109"/>
      <c r="H93" s="109"/>
      <c r="I93" s="109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3"/>
      <c r="U93" s="77"/>
      <c r="V93" s="77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V93" s="104"/>
      <c r="AW93" s="100"/>
      <c r="AX93" s="100"/>
      <c r="AY93" s="100"/>
    </row>
    <row r="94" spans="2:51" x14ac:dyDescent="0.25">
      <c r="B94" s="128"/>
      <c r="C94" s="111"/>
      <c r="D94" s="109"/>
      <c r="E94" s="109"/>
      <c r="F94" s="87"/>
      <c r="G94" s="87"/>
      <c r="H94" s="87"/>
      <c r="I94" s="109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3"/>
      <c r="U94" s="77"/>
      <c r="V94" s="77"/>
      <c r="W94" s="105"/>
      <c r="X94" s="105"/>
      <c r="Y94" s="105"/>
      <c r="Z94" s="105"/>
      <c r="AA94" s="105"/>
      <c r="AB94" s="105"/>
      <c r="AC94" s="105"/>
      <c r="AD94" s="105"/>
      <c r="AE94" s="105"/>
      <c r="AM94" s="106"/>
      <c r="AN94" s="106"/>
      <c r="AO94" s="106"/>
      <c r="AP94" s="106"/>
      <c r="AQ94" s="106"/>
      <c r="AR94" s="106"/>
      <c r="AS94" s="107"/>
      <c r="AV94" s="104"/>
      <c r="AW94" s="100"/>
      <c r="AX94" s="100"/>
      <c r="AY94" s="130"/>
    </row>
    <row r="95" spans="2:51" x14ac:dyDescent="0.25">
      <c r="B95" s="78"/>
      <c r="C95" s="85"/>
      <c r="D95" s="109"/>
      <c r="E95" s="109"/>
      <c r="F95" s="109"/>
      <c r="G95" s="87"/>
      <c r="H95" s="87"/>
      <c r="I95" s="109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3"/>
      <c r="U95" s="77"/>
      <c r="V95" s="77"/>
      <c r="W95" s="105"/>
      <c r="X95" s="105"/>
      <c r="Y95" s="105"/>
      <c r="Z95" s="105"/>
      <c r="AA95" s="105"/>
      <c r="AB95" s="105"/>
      <c r="AC95" s="105"/>
      <c r="AD95" s="105"/>
      <c r="AE95" s="105"/>
      <c r="AM95" s="106"/>
      <c r="AN95" s="106"/>
      <c r="AO95" s="106"/>
      <c r="AP95" s="106"/>
      <c r="AQ95" s="106"/>
      <c r="AR95" s="106"/>
      <c r="AS95" s="107"/>
      <c r="AV95" s="104"/>
      <c r="AW95" s="100"/>
      <c r="AX95" s="100"/>
      <c r="AY95" s="100"/>
    </row>
    <row r="96" spans="2:51" x14ac:dyDescent="0.25">
      <c r="B96" s="78"/>
      <c r="C96" s="115"/>
      <c r="D96" s="85"/>
      <c r="E96" s="109"/>
      <c r="F96" s="109"/>
      <c r="G96" s="109"/>
      <c r="H96" s="109"/>
      <c r="I96" s="85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3"/>
      <c r="U96" s="77"/>
      <c r="V96" s="77"/>
      <c r="W96" s="105"/>
      <c r="X96" s="105"/>
      <c r="Y96" s="105"/>
      <c r="Z96" s="105"/>
      <c r="AA96" s="105"/>
      <c r="AB96" s="105"/>
      <c r="AC96" s="105"/>
      <c r="AD96" s="105"/>
      <c r="AE96" s="105"/>
      <c r="AM96" s="106"/>
      <c r="AN96" s="106"/>
      <c r="AO96" s="106"/>
      <c r="AP96" s="106"/>
      <c r="AQ96" s="106"/>
      <c r="AR96" s="106"/>
      <c r="AS96" s="107"/>
      <c r="AV96" s="104"/>
      <c r="AW96" s="100"/>
      <c r="AX96" s="100"/>
      <c r="AY96" s="100"/>
    </row>
    <row r="97" spans="1:51" x14ac:dyDescent="0.25">
      <c r="B97" s="128"/>
      <c r="C97" s="131"/>
      <c r="D97" s="78"/>
      <c r="E97" s="126"/>
      <c r="F97" s="126"/>
      <c r="G97" s="126"/>
      <c r="H97" s="126"/>
      <c r="I97" s="78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32"/>
      <c r="U97" s="133"/>
      <c r="V97" s="133"/>
      <c r="W97" s="105"/>
      <c r="X97" s="105"/>
      <c r="Y97" s="105"/>
      <c r="Z97" s="105"/>
      <c r="AA97" s="105"/>
      <c r="AB97" s="105"/>
      <c r="AC97" s="105"/>
      <c r="AD97" s="105"/>
      <c r="AE97" s="105"/>
      <c r="AM97" s="106"/>
      <c r="AN97" s="106"/>
      <c r="AO97" s="106"/>
      <c r="AP97" s="106"/>
      <c r="AQ97" s="106"/>
      <c r="AR97" s="106"/>
      <c r="AS97" s="107"/>
      <c r="AU97" s="100"/>
      <c r="AV97" s="104"/>
      <c r="AW97" s="100"/>
      <c r="AX97" s="100"/>
      <c r="AY97" s="100"/>
    </row>
    <row r="98" spans="1:51" s="130" customFormat="1" x14ac:dyDescent="0.25">
      <c r="B98" s="100"/>
      <c r="C98" s="134"/>
      <c r="D98" s="126"/>
      <c r="E98" s="78"/>
      <c r="F98" s="126"/>
      <c r="G98" s="126"/>
      <c r="H98" s="126"/>
      <c r="I98" s="126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32"/>
      <c r="U98" s="133"/>
      <c r="V98" s="133"/>
      <c r="W98" s="105"/>
      <c r="X98" s="105"/>
      <c r="Y98" s="105"/>
      <c r="Z98" s="105"/>
      <c r="AA98" s="105"/>
      <c r="AB98" s="105"/>
      <c r="AC98" s="105"/>
      <c r="AD98" s="105"/>
      <c r="AE98" s="105"/>
      <c r="AM98" s="106"/>
      <c r="AN98" s="106"/>
      <c r="AO98" s="106"/>
      <c r="AP98" s="106"/>
      <c r="AQ98" s="106"/>
      <c r="AR98" s="106"/>
      <c r="AS98" s="107"/>
      <c r="AT98" s="19"/>
      <c r="AV98" s="104"/>
      <c r="AY98" s="100"/>
    </row>
    <row r="99" spans="1:51" x14ac:dyDescent="0.25">
      <c r="A99" s="105"/>
      <c r="C99" s="129"/>
      <c r="D99" s="126"/>
      <c r="E99" s="78"/>
      <c r="F99" s="78"/>
      <c r="G99" s="126"/>
      <c r="H99" s="126"/>
      <c r="I99" s="106"/>
      <c r="J99" s="106"/>
      <c r="K99" s="106"/>
      <c r="L99" s="106"/>
      <c r="M99" s="106"/>
      <c r="N99" s="106"/>
      <c r="O99" s="107"/>
      <c r="P99" s="102"/>
      <c r="R99" s="104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C100" s="130"/>
      <c r="D100" s="130"/>
      <c r="E100" s="130"/>
      <c r="F100" s="130"/>
      <c r="G100" s="78"/>
      <c r="H100" s="78"/>
      <c r="I100" s="106"/>
      <c r="J100" s="106"/>
      <c r="K100" s="106"/>
      <c r="L100" s="106"/>
      <c r="M100" s="106"/>
      <c r="N100" s="106"/>
      <c r="O100" s="107"/>
      <c r="P100" s="102"/>
      <c r="R100" s="102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C101" s="130"/>
      <c r="D101" s="130"/>
      <c r="E101" s="130"/>
      <c r="F101" s="130"/>
      <c r="G101" s="78"/>
      <c r="H101" s="78"/>
      <c r="I101" s="106"/>
      <c r="J101" s="106"/>
      <c r="K101" s="106"/>
      <c r="L101" s="106"/>
      <c r="M101" s="106"/>
      <c r="N101" s="106"/>
      <c r="O101" s="107"/>
      <c r="P101" s="102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A102" s="105"/>
      <c r="C102" s="130"/>
      <c r="D102" s="130"/>
      <c r="E102" s="130"/>
      <c r="F102" s="130"/>
      <c r="G102" s="130"/>
      <c r="H102" s="130"/>
      <c r="I102" s="106"/>
      <c r="J102" s="106"/>
      <c r="K102" s="106"/>
      <c r="L102" s="106"/>
      <c r="M102" s="106"/>
      <c r="N102" s="106"/>
      <c r="O102" s="107"/>
      <c r="P102" s="102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A103" s="105"/>
      <c r="C103" s="130"/>
      <c r="D103" s="130"/>
      <c r="E103" s="130"/>
      <c r="F103" s="130"/>
      <c r="G103" s="130"/>
      <c r="H103" s="130"/>
      <c r="I103" s="106"/>
      <c r="J103" s="106"/>
      <c r="K103" s="106"/>
      <c r="L103" s="106"/>
      <c r="M103" s="106"/>
      <c r="N103" s="106"/>
      <c r="O103" s="107"/>
      <c r="P103" s="102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A104" s="105"/>
      <c r="C104" s="130"/>
      <c r="D104" s="130"/>
      <c r="E104" s="130"/>
      <c r="F104" s="130"/>
      <c r="G104" s="130"/>
      <c r="H104" s="130"/>
      <c r="I104" s="106"/>
      <c r="J104" s="106"/>
      <c r="K104" s="106"/>
      <c r="L104" s="106"/>
      <c r="M104" s="106"/>
      <c r="N104" s="106"/>
      <c r="O104" s="107"/>
      <c r="P104" s="102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A105" s="105"/>
      <c r="C105" s="130"/>
      <c r="D105" s="130"/>
      <c r="E105" s="130"/>
      <c r="F105" s="130"/>
      <c r="G105" s="130"/>
      <c r="H105" s="130"/>
      <c r="I105" s="106"/>
      <c r="J105" s="106"/>
      <c r="K105" s="106"/>
      <c r="L105" s="106"/>
      <c r="M105" s="106"/>
      <c r="N105" s="106"/>
      <c r="O105" s="107"/>
      <c r="P105" s="102"/>
      <c r="R105" s="78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A106" s="105"/>
      <c r="I106" s="106"/>
      <c r="J106" s="106"/>
      <c r="K106" s="106"/>
      <c r="L106" s="106"/>
      <c r="M106" s="106"/>
      <c r="N106" s="106"/>
      <c r="O106" s="107"/>
      <c r="R106" s="102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R107" s="102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R108" s="102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R109" s="102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R110" s="102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07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07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07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07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07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Q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1"/>
      <c r="P126" s="102"/>
      <c r="Q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Q127" s="102"/>
      <c r="R127" s="102"/>
      <c r="S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Q128" s="102"/>
      <c r="R128" s="102"/>
      <c r="S128" s="102"/>
      <c r="T128" s="102"/>
      <c r="AS128" s="100"/>
      <c r="AT128" s="100"/>
      <c r="AU128" s="100"/>
      <c r="AV128" s="100"/>
      <c r="AW128" s="100"/>
      <c r="AX128" s="100"/>
      <c r="AY128" s="100"/>
    </row>
    <row r="129" spans="15:51" x14ac:dyDescent="0.25">
      <c r="O129" s="11"/>
      <c r="P129" s="102"/>
      <c r="Q129" s="102"/>
      <c r="R129" s="102"/>
      <c r="S129" s="102"/>
      <c r="T129" s="102"/>
      <c r="AS129" s="100"/>
      <c r="AT129" s="100"/>
      <c r="AU129" s="100"/>
      <c r="AV129" s="100"/>
      <c r="AW129" s="100"/>
      <c r="AX129" s="100"/>
      <c r="AY129" s="100"/>
    </row>
    <row r="130" spans="15:51" x14ac:dyDescent="0.25">
      <c r="O130" s="11"/>
      <c r="P130" s="102"/>
      <c r="T130" s="102"/>
      <c r="AS130" s="100"/>
      <c r="AT130" s="100"/>
      <c r="AU130" s="100"/>
      <c r="AV130" s="100"/>
      <c r="AW130" s="100"/>
      <c r="AX130" s="100"/>
      <c r="AY130" s="100"/>
    </row>
    <row r="131" spans="15:51" x14ac:dyDescent="0.25">
      <c r="O131" s="102"/>
      <c r="Q131" s="102"/>
      <c r="R131" s="102"/>
      <c r="S131" s="102"/>
      <c r="AS131" s="100"/>
      <c r="AT131" s="100"/>
      <c r="AU131" s="100"/>
      <c r="AV131" s="100"/>
      <c r="AW131" s="100"/>
      <c r="AX131" s="100"/>
    </row>
    <row r="132" spans="15:51" x14ac:dyDescent="0.25">
      <c r="O132" s="11"/>
      <c r="P132" s="102"/>
      <c r="Q132" s="102"/>
      <c r="R132" s="102"/>
      <c r="S132" s="102"/>
      <c r="T132" s="102"/>
      <c r="AS132" s="100"/>
      <c r="AT132" s="100"/>
      <c r="AU132" s="100"/>
      <c r="AV132" s="100"/>
      <c r="AW132" s="100"/>
      <c r="AX132" s="100"/>
    </row>
    <row r="133" spans="15:51" x14ac:dyDescent="0.25">
      <c r="O133" s="11"/>
      <c r="P133" s="102"/>
      <c r="Q133" s="102"/>
      <c r="R133" s="102"/>
      <c r="S133" s="102"/>
      <c r="T133" s="102"/>
      <c r="U133" s="102"/>
      <c r="AS133" s="100"/>
      <c r="AT133" s="100"/>
      <c r="AU133" s="100"/>
      <c r="AV133" s="100"/>
      <c r="AW133" s="100"/>
      <c r="AX133" s="100"/>
    </row>
    <row r="134" spans="15:51" x14ac:dyDescent="0.25">
      <c r="O134" s="11"/>
      <c r="P134" s="102"/>
      <c r="T134" s="102"/>
      <c r="U134" s="102"/>
      <c r="AS134" s="100"/>
      <c r="AT134" s="100"/>
      <c r="AU134" s="100"/>
      <c r="AV134" s="100"/>
      <c r="AW134" s="100"/>
      <c r="AX134" s="100"/>
    </row>
    <row r="142" spans="15:51" x14ac:dyDescent="0.25">
      <c r="AY142" s="100"/>
    </row>
    <row r="146" spans="1:50" s="102" customFormat="1" x14ac:dyDescent="0.25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  <c r="AI146" s="100"/>
      <c r="AJ146" s="100"/>
      <c r="AK146" s="100"/>
      <c r="AL146" s="100"/>
      <c r="AM146" s="100"/>
      <c r="AN146" s="100"/>
      <c r="AO146" s="100"/>
      <c r="AP146" s="100"/>
      <c r="AQ146" s="100"/>
      <c r="AR146" s="100"/>
      <c r="AS146" s="100"/>
      <c r="AT146" s="100"/>
      <c r="AU146" s="100"/>
      <c r="AV146" s="100"/>
      <c r="AW146" s="100"/>
      <c r="AX146" s="100"/>
    </row>
  </sheetData>
  <protectedRanges>
    <protectedRange sqref="N90:R90 B97 S92:T98 B89:B94 S88:T89 N93:R98 T80:T87 T65:T71 T55:T63 R51:R53 S48:S50 S54" name="Range2_12_5_1_1"/>
    <protectedRange sqref="L10 L6 D6 D8 AD8 AF8 O8:U8 AJ8:AR8 AF10 L24:N31 N32:N34 E11:E34 G11:G34 AC17:AF34 N10:N23 O11:P34 X11:AF15 X16 Z16:AF16 Y16:Y18 R11:V34 Z17:AB23 Z24:AA31 Z32:Z34 AB24:AB34" name="Range1_16_3_1_1"/>
    <protectedRange sqref="I95 J93:M98 J90:M90 I98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9:H99 F98 E97" name="Range2_2_2_9_2_1_1"/>
    <protectedRange sqref="D95 D98:D99" name="Range2_1_1_1_1_1_9_2_1_1"/>
    <protectedRange sqref="AG11:AG34" name="Range1_18_1_1_1"/>
    <protectedRange sqref="C96 C98" name="Range2_4_1_1_1"/>
    <protectedRange sqref="AS16:AS34" name="Range1_1_1_1"/>
    <protectedRange sqref="P3:U4" name="Range1_16_1_1_1_1"/>
    <protectedRange sqref="C99 C97 C94" name="Range2_1_3_1_1"/>
    <protectedRange sqref="H11:H34" name="Range1_1_1_1_1_1_1"/>
    <protectedRange sqref="B95:B96 J91:R92 D96:D97 I96:I97 Z89:Z90 S90:Y91 AA90:AU91 E98:E99 G100:H101 F99" name="Range2_2_1_10_1_1_1_2"/>
    <protectedRange sqref="C95" name="Range2_2_1_10_2_1_1_1"/>
    <protectedRange sqref="N88:R89 G96:H96 D92 F95 E94" name="Range2_12_1_6_1_1"/>
    <protectedRange sqref="D87:D88 I92:I94 I88:M89 G97:H98 G90:H92 E95:E96 F96:F97 F89:F91 E88:E90" name="Range2_2_12_1_7_1_1"/>
    <protectedRange sqref="D93:D94" name="Range2_1_1_1_1_11_1_2_1_1"/>
    <protectedRange sqref="E91 G93:H93 F92" name="Range2_2_2_9_1_1_1_1"/>
    <protectedRange sqref="D89" name="Range2_1_1_1_1_1_9_1_1_1_1"/>
    <protectedRange sqref="C93 C88" name="Range2_1_1_2_1_1"/>
    <protectedRange sqref="C92" name="Range2_1_2_2_1_1"/>
    <protectedRange sqref="C91" name="Range2_3_2_1_1"/>
    <protectedRange sqref="F87:F88 E87 G89:H89" name="Range2_2_12_1_1_1_1_1"/>
    <protectedRange sqref="C87" name="Range2_1_4_2_1_1_1"/>
    <protectedRange sqref="C89:C90" name="Range2_5_1_1_1"/>
    <protectedRange sqref="E92:E93 F93:F94 G94:H95 I90:I91" name="Range2_2_1_1_1_1"/>
    <protectedRange sqref="D90:D91" name="Range2_1_1_1_1_1_1_1_1"/>
    <protectedRange sqref="AS11:AS15" name="Range1_4_1_1_1_1"/>
    <protectedRange sqref="J11:J15 J26:J34" name="Range1_1_2_1_10_1_1_1_1"/>
    <protectedRange sqref="R105" name="Range2_2_1_10_1_1_1_1_1"/>
    <protectedRange sqref="S38:S43" name="Range2_12_3_1_1_1_1"/>
    <protectedRange sqref="D38:H38 F39:G39 N38:R43" name="Range2_12_1_3_1_1_1_1"/>
    <protectedRange sqref="I38:M38 E39 H39:M39 E40:M43" name="Range2_2_12_1_6_1_1_1_1"/>
    <protectedRange sqref="D39:D43" name="Range2_1_1_1_1_11_1_1_1_1_1_1"/>
    <protectedRange sqref="C39:C43" name="Range2_1_2_1_1_1_1_1"/>
    <protectedRange sqref="C38" name="Range2_3_1_1_1_1_1"/>
    <protectedRange sqref="T77:T79" name="Range2_12_5_1_1_3"/>
    <protectedRange sqref="T73:T76" name="Range2_12_5_1_1_2_2"/>
    <protectedRange sqref="T72" name="Range2_12_5_1_1_2_1_1"/>
    <protectedRange sqref="S72" name="Range2_12_4_1_1_1_4_2_2_1_1"/>
    <protectedRange sqref="B86:B88" name="Range2_12_5_1_1_2"/>
    <protectedRange sqref="B85" name="Range2_12_5_1_1_2_1_4_1_1_1_2_1_1_1_1_1_1_1"/>
    <protectedRange sqref="F86 G88:H88" name="Range2_2_12_1_1_1_1_1_1"/>
    <protectedRange sqref="D86:E86" name="Range2_2_12_1_7_1_1_2_1"/>
    <protectedRange sqref="C86" name="Range2_1_1_2_1_1_1"/>
    <protectedRange sqref="B83:B84" name="Range2_12_5_1_1_2_1"/>
    <protectedRange sqref="B82" name="Range2_12_5_1_1_2_1_2_1"/>
    <protectedRange sqref="B81" name="Range2_12_5_1_1_2_1_2_2"/>
    <protectedRange sqref="S84:S87" name="Range2_12_5_1_1_5"/>
    <protectedRange sqref="N84:R87" name="Range2_12_1_6_1_1_1"/>
    <protectedRange sqref="J84:M87" name="Range2_2_12_1_7_1_1_2"/>
    <protectedRange sqref="S81:S83" name="Range2_12_2_1_1_1_2_1_1_1"/>
    <protectedRange sqref="Q82:R83" name="Range2_12_1_4_1_1_1_1_1_1_1_1_1_1_1_1_1_1_1"/>
    <protectedRange sqref="N82:P83" name="Range2_12_1_2_1_1_1_1_1_1_1_1_1_1_1_1_1_1_1_1"/>
    <protectedRange sqref="J82:M83" name="Range2_2_12_1_4_1_1_1_1_1_1_1_1_1_1_1_1_1_1_1_1"/>
    <protectedRange sqref="Q81:R81" name="Range2_12_1_6_1_1_1_2_3_1_1_3_1_1_1_1_1_1_1"/>
    <protectedRange sqref="N81:P81" name="Range2_12_1_2_3_1_1_1_2_3_1_1_3_1_1_1_1_1_1_1"/>
    <protectedRange sqref="J81:M81" name="Range2_2_12_1_4_3_1_1_1_3_3_1_1_3_1_1_1_1_1_1_1"/>
    <protectedRange sqref="S79:S80" name="Range2_12_4_1_1_1_4_2_2_2_1"/>
    <protectedRange sqref="Q79:R80" name="Range2_12_1_6_1_1_1_2_3_2_1_1_3_2"/>
    <protectedRange sqref="N79:P80" name="Range2_12_1_2_3_1_1_1_2_3_2_1_1_3_2"/>
    <protectedRange sqref="K79:M80" name="Range2_2_12_1_4_3_1_1_1_3_3_2_1_1_3_2"/>
    <protectedRange sqref="J79:J80" name="Range2_2_12_1_4_3_1_1_1_3_2_1_2_2_2"/>
    <protectedRange sqref="I79" name="Range2_2_12_1_4_3_1_1_1_3_3_1_1_3_1_1_1_1_1_1_2_2"/>
    <protectedRange sqref="I81:I87" name="Range2_2_12_1_7_1_1_2_2_1_1"/>
    <protectedRange sqref="I80" name="Range2_2_12_1_4_3_1_1_1_3_3_1_1_3_1_1_1_1_1_1_2_1_1"/>
    <protectedRange sqref="G87:H87" name="Range2_2_12_1_3_1_2_1_1_1_2_1_1_1_1_1_1_2_1_1_1_1_1_1_1_1_1"/>
    <protectedRange sqref="F85 G84:H86" name="Range2_2_12_1_3_3_1_1_1_2_1_1_1_1_1_1_1_1_1_1_1_1_1_1_1_1"/>
    <protectedRange sqref="G81:H81" name="Range2_2_12_1_3_1_2_1_1_1_2_1_1_1_1_1_1_2_1_1_1_1_1_2_1"/>
    <protectedRange sqref="F81:F84" name="Range2_2_12_1_3_1_2_1_1_1_3_1_1_1_1_1_3_1_1_1_1_1_1_1_1_1"/>
    <protectedRange sqref="G82:H83" name="Range2_2_12_1_3_1_2_1_1_1_1_2_1_1_1_1_1_1_1_1_1_1_1"/>
    <protectedRange sqref="D81:E82" name="Range2_2_12_1_3_1_2_1_1_1_3_1_1_1_1_1_1_1_2_1_1_1_1_1_1_1"/>
    <protectedRange sqref="B79" name="Range2_12_5_1_1_2_1_4_1_1_1_2_1_1_1_1_1_1_1_1_1_2_1_1_1_1_1"/>
    <protectedRange sqref="B80" name="Range2_12_5_1_1_2_1_2_2_1_1_1_1_1"/>
    <protectedRange sqref="D85:E85" name="Range2_2_12_1_7_1_1_2_1_1"/>
    <protectedRange sqref="C85" name="Range2_1_1_2_1_1_1_1"/>
    <protectedRange sqref="D84" name="Range2_2_12_1_7_1_1_2_1_1_1_1_1_1"/>
    <protectedRange sqref="E84" name="Range2_2_12_1_1_1_1_1_1_1_1_1_1_1_1"/>
    <protectedRange sqref="C84" name="Range2_1_4_2_1_1_1_1_1_1_1_1_1"/>
    <protectedRange sqref="D83:E83" name="Range2_2_12_1_3_1_2_1_1_1_3_1_1_1_1_1_1_1_2_1_1_1_1_1_1_1_1"/>
    <protectedRange sqref="B78" name="Range2_12_5_1_1_2_1_2_2_1_1_1_1"/>
    <protectedRange sqref="S73:S78" name="Range2_12_5_1_1_5_1"/>
    <protectedRange sqref="N75:R78" name="Range2_12_1_6_1_1_1_1"/>
    <protectedRange sqref="J77:M78 L75:M76" name="Range2_2_12_1_7_1_1_2_2"/>
    <protectedRange sqref="I77:I78" name="Range2_2_12_1_7_1_1_2_2_1_1_1"/>
    <protectedRange sqref="B77" name="Range2_12_5_1_1_2_1_2_2_1_1_1_1_2_1_1_1"/>
    <protectedRange sqref="B76" name="Range2_12_5_1_1_2_1_2_2_1_1_1_1_2_1_1_1_2"/>
    <protectedRange sqref="B75" name="Range2_12_5_1_1_2_1_2_2_1_1_1_1_2_1_1_1_2_1_1"/>
    <protectedRange sqref="B41" name="Range2_12_5_1_1_1_1_1_2"/>
    <protectedRange sqref="G58:H61" name="Range2_2_12_1_3_1_1_1_1_1_4_1_1_2"/>
    <protectedRange sqref="E58:F61" name="Range2_2_12_1_7_1_1_3_1_1_2"/>
    <protectedRange sqref="S58:S63 S65:S71" name="Range2_12_5_1_1_2_3_1_1"/>
    <protectedRange sqref="Q58:R63" name="Range2_12_1_6_1_1_1_1_2_1_2"/>
    <protectedRange sqref="N58:P63" name="Range2_12_1_2_3_1_1_1_1_2_1_2"/>
    <protectedRange sqref="L62:M63 I58:M61" name="Range2_2_12_1_4_3_1_1_1_1_2_1_2"/>
    <protectedRange sqref="D58:D61" name="Range2_2_12_1_3_1_2_1_1_1_2_1_2_1_2"/>
    <protectedRange sqref="Q65:R67" name="Range2_12_1_6_1_1_1_1_2_1_1_1"/>
    <protectedRange sqref="N65:P67" name="Range2_12_1_2_3_1_1_1_1_2_1_1_1"/>
    <protectedRange sqref="L65:M67" name="Range2_2_12_1_4_3_1_1_1_1_2_1_1_1"/>
    <protectedRange sqref="B74" name="Range2_12_5_1_1_2_1_2_2_1_1_1_1_2_1_1_1_2_1_1_1_2"/>
    <protectedRange sqref="N68:R74" name="Range2_12_1_6_1_1_1_1_1"/>
    <protectedRange sqref="J70:M71 L72:M74 L68:M69" name="Range2_2_12_1_7_1_1_2_2_1"/>
    <protectedRange sqref="G70:H71" name="Range2_2_12_1_3_1_2_1_1_1_2_1_1_1_1_1_1_2_1_1_1_1"/>
    <protectedRange sqref="I70:I71" name="Range2_2_12_1_4_3_1_1_1_2_1_2_1_1_3_1_1_1_1_1_1_1_1"/>
    <protectedRange sqref="D70:E71" name="Range2_2_12_1_3_1_2_1_1_1_2_1_1_1_1_3_1_1_1_1_1_1_1"/>
    <protectedRange sqref="F70:F71" name="Range2_2_12_1_3_1_2_1_1_1_3_1_1_1_1_1_3_1_1_1_1_1_1_1"/>
    <protectedRange sqref="G80:H80" name="Range2_2_12_1_3_1_2_1_1_1_1_2_1_1_1_1_1_1_2_1_1_2"/>
    <protectedRange sqref="F80" name="Range2_2_12_1_3_1_2_1_1_1_1_2_1_1_1_1_1_1_1_1_1_1_1_2"/>
    <protectedRange sqref="D80:E80" name="Range2_2_12_1_3_1_2_1_1_1_2_1_1_1_1_3_1_1_1_1_1_1_1_1_1_1_2"/>
    <protectedRange sqref="G79:H79" name="Range2_2_12_1_3_1_2_1_1_1_1_2_1_1_1_1_1_1_2_1_1_1_1"/>
    <protectedRange sqref="F79" name="Range2_2_12_1_3_1_2_1_1_1_1_2_1_1_1_1_1_1_1_1_1_1_1_1_1"/>
    <protectedRange sqref="D79:E79" name="Range2_2_12_1_3_1_2_1_1_1_2_1_1_1_1_3_1_1_1_1_1_1_1_1_1_1_1_1"/>
    <protectedRange sqref="D78" name="Range2_2_12_1_7_1_1_1_1"/>
    <protectedRange sqref="E78:F78" name="Range2_2_12_1_1_1_1_1_2_1"/>
    <protectedRange sqref="C78" name="Range2_1_4_2_1_1_1_1_1"/>
    <protectedRange sqref="G78:H78" name="Range2_2_12_1_3_1_2_1_1_1_2_1_1_1_1_1_1_2_1_1_1_1_1_1_1_1_1_1_1"/>
    <protectedRange sqref="F77:H77" name="Range2_2_12_1_3_3_1_1_1_2_1_1_1_1_1_1_1_1_1_1_1_1_1_1_1_1_1_2"/>
    <protectedRange sqref="D77:E77" name="Range2_2_12_1_7_1_1_2_1_1_1_2"/>
    <protectedRange sqref="C77" name="Range2_1_1_2_1_1_1_1_1_2"/>
    <protectedRange sqref="B72" name="Range2_12_5_1_1_2_1_4_1_1_1_2_1_1_1_1_1_1_1_1_1_2_1_1_1_1_2_1_1_1_2_1_1_1_2_2_2_1"/>
    <protectedRange sqref="B73" name="Range2_12_5_1_1_2_1_2_2_1_1_1_1_2_1_1_1_2_1_1_1_2_2_2_1"/>
    <protectedRange sqref="J76:K76" name="Range2_2_12_1_4_3_1_1_1_3_3_1_1_3_1_1_1_1_1_1_1_1"/>
    <protectedRange sqref="K74:K75" name="Range2_2_12_1_4_3_1_1_1_3_3_2_1_1_3_2_1"/>
    <protectedRange sqref="J74:J75" name="Range2_2_12_1_4_3_1_1_1_3_2_1_2_2_2_1"/>
    <protectedRange sqref="I74" name="Range2_2_12_1_4_3_1_1_1_3_3_1_1_3_1_1_1_1_1_1_2_2_2"/>
    <protectedRange sqref="I76" name="Range2_2_12_1_7_1_1_2_2_1_1_2"/>
    <protectedRange sqref="I75" name="Range2_2_12_1_4_3_1_1_1_3_3_1_1_3_1_1_1_1_1_1_2_1_1_1"/>
    <protectedRange sqref="G76:H76" name="Range2_2_12_1_3_1_2_1_1_1_2_1_1_1_1_1_1_2_1_1_1_1_1_2_1_1"/>
    <protectedRange sqref="F76" name="Range2_2_12_1_3_1_2_1_1_1_3_1_1_1_1_1_3_1_1_1_1_1_1_1_1_1_2"/>
    <protectedRange sqref="D76:E76" name="Range2_2_12_1_3_1_2_1_1_1_3_1_1_1_1_1_1_1_2_1_1_1_1_1_1_1_2"/>
    <protectedRange sqref="J72:K73" name="Range2_2_12_1_7_1_1_2_2_2"/>
    <protectedRange sqref="I72:I73" name="Range2_2_12_1_7_1_1_2_2_1_1_1_2"/>
    <protectedRange sqref="G75:H75" name="Range2_2_12_1_3_1_2_1_1_1_1_2_1_1_1_1_1_1_2_1_1_2_1"/>
    <protectedRange sqref="F75" name="Range2_2_12_1_3_1_2_1_1_1_1_2_1_1_1_1_1_1_1_1_1_1_1_2_1"/>
    <protectedRange sqref="D75:E75" name="Range2_2_12_1_3_1_2_1_1_1_2_1_1_1_1_3_1_1_1_1_1_1_1_1_1_1_2_1"/>
    <protectedRange sqref="G74:H74" name="Range2_2_12_1_3_1_2_1_1_1_1_2_1_1_1_1_1_1_2_1_1_1_1_1"/>
    <protectedRange sqref="F74" name="Range2_2_12_1_3_1_2_1_1_1_1_2_1_1_1_1_1_1_1_1_1_1_1_1_1_1"/>
    <protectedRange sqref="D74:E74" name="Range2_2_12_1_3_1_2_1_1_1_2_1_1_1_1_3_1_1_1_1_1_1_1_1_1_1_1_1_1"/>
    <protectedRange sqref="D73" name="Range2_2_12_1_7_1_1_1_1_1"/>
    <protectedRange sqref="E73:F73" name="Range2_2_12_1_1_1_1_1_2_1_1"/>
    <protectedRange sqref="C73" name="Range2_1_4_2_1_1_1_1_1_1"/>
    <protectedRange sqref="G73:H73" name="Range2_2_12_1_3_1_2_1_1_1_2_1_1_1_1_1_1_2_1_1_1_1_1_1_1_1_1_1_1_1"/>
    <protectedRange sqref="F72:H72" name="Range2_2_12_1_3_3_1_1_1_2_1_1_1_1_1_1_1_1_1_1_1_1_1_1_1_1_1_2_1"/>
    <protectedRange sqref="D72:E72" name="Range2_2_12_1_7_1_1_2_1_1_1_2_1"/>
    <protectedRange sqref="C72" name="Range2_1_1_2_1_1_1_1_1_2_1"/>
    <protectedRange sqref="B68" name="Range2_12_5_1_1_2_1_4_1_1_1_2_1_1_1_1_1_1_1_1_1_2_1_1_1_1_2_1_1_1_2_1_1_1_2_2_2_1_1"/>
    <protectedRange sqref="B69" name="Range2_12_5_1_1_2_1_2_2_1_1_1_1_2_1_1_1_2_1_1_1_2_2_2_1_1"/>
    <protectedRange sqref="B65" name="Range2_12_5_1_1_2_1_4_1_1_1_2_1_1_1_1_1_1_1_1_1_2_1_1_1_1_2_1_1_1_2_1_1_1_2_2_2_1_1_1"/>
    <protectedRange sqref="B66" name="Range2_12_5_1_1_2_1_2_2_1_1_1_1_2_1_1_1_2_1_1_1_2_2_2_1_1_1"/>
    <protectedRange sqref="S44" name="Range2_12_3_1_1_1_1_2"/>
    <protectedRange sqref="N44:R44" name="Range2_12_1_3_1_1_1_1_2"/>
    <protectedRange sqref="E44:G44 I44:M44" name="Range2_2_12_1_6_1_1_1_1_2"/>
    <protectedRange sqref="D44" name="Range2_1_1_1_1_11_1_1_1_1_1_1_2"/>
    <protectedRange sqref="E45:F45" name="Range2_2_12_1_3_1_1_1_1_1_4_1_1"/>
    <protectedRange sqref="C45:D45" name="Range2_2_12_1_7_1_1_3_1_1"/>
    <protectedRange sqref="Q45:Q46 S55:S56 Q51:Q53 R47:R50 R54" name="Range2_12_5_1_1_2_3_1"/>
    <protectedRange sqref="O45:P45" name="Range2_12_1_6_1_1_1_1_2_1"/>
    <protectedRange sqref="L45:N45" name="Range2_12_1_2_3_1_1_1_1_2_1"/>
    <protectedRange sqref="G45:K45" name="Range2_2_12_1_4_3_1_1_1_1_2_1"/>
    <protectedRange sqref="S57" name="Range2_12_4_1_1_1_4_2_2_1_1_1"/>
    <protectedRange sqref="E46:F46 G55:H57 E51:F53 F47:G50 F54:G54" name="Range2_2_12_1_3_1_1_1_1_1_4_1_1_1"/>
    <protectedRange sqref="C46:D46 E55:F57 C51:D53 D47:E50 D54:E54" name="Range2_2_12_1_7_1_1_3_1_1_1"/>
    <protectedRange sqref="O46:P46 Q55:R56 O51:P53 P47:Q50 P54:Q54" name="Range2_12_1_6_1_1_1_1_2_1_1"/>
    <protectedRange sqref="L46:N46 N55:P56 L51:N53 M47:O50 M54:O54" name="Range2_12_1_2_3_1_1_1_1_2_1_1"/>
    <protectedRange sqref="G46:K46 I55:M56 G51:K53 H47:L50 H54:L54" name="Range2_2_12_1_4_3_1_1_1_1_2_1_1"/>
    <protectedRange sqref="D55:D57 C47:C50 C54" name="Range2_2_12_1_3_1_2_1_1_1_2_1_2_1_1"/>
    <protectedRange sqref="Q57:R57" name="Range2_12_1_6_1_1_1_2_3_2_1_1_1_1_1"/>
    <protectedRange sqref="N57:P57" name="Range2_12_1_2_3_1_1_1_2_3_2_1_1_1_1_1"/>
    <protectedRange sqref="K57:M57" name="Range2_2_12_1_4_3_1_1_1_3_3_2_1_1_1_1_1"/>
    <protectedRange sqref="J57" name="Range2_2_12_1_4_3_1_1_1_3_2_1_2_1_1_1"/>
    <protectedRange sqref="I57" name="Range2_2_12_1_4_2_1_1_1_4_1_2_1_1_1_2_1_1_1"/>
    <protectedRange sqref="C44" name="Range2_1_2_1_1_1_1_1_1_2"/>
    <protectedRange sqref="Q11:Q34" name="Range1_16_3_1_1_1"/>
    <protectedRange sqref="T64" name="Range2_12_5_1_1_1"/>
    <protectedRange sqref="S64" name="Range2_12_5_1_1_2_3_1_1_1"/>
    <protectedRange sqref="Q64:R64" name="Range2_12_1_6_1_1_1_1_2_1_1_1_1"/>
    <protectedRange sqref="N64:P64" name="Range2_12_1_2_3_1_1_1_1_2_1_1_1_1"/>
    <protectedRange sqref="L64:M64" name="Range2_2_12_1_4_3_1_1_1_1_2_1_1_1_1"/>
    <protectedRange sqref="J62:K63" name="Range2_2_12_1_7_1_1_2_2_3"/>
    <protectedRange sqref="G62:H63" name="Range2_2_12_1_3_1_2_1_1_1_2_1_1_1_1_1_1_2_1_1_1"/>
    <protectedRange sqref="I62:I63" name="Range2_2_12_1_4_3_1_1_1_2_1_2_1_1_3_1_1_1_1_1_1_1"/>
    <protectedRange sqref="D62:E63" name="Range2_2_12_1_3_1_2_1_1_1_2_1_1_1_1_3_1_1_1_1_1_1"/>
    <protectedRange sqref="F62:F63" name="Range2_2_12_1_3_1_2_1_1_1_3_1_1_1_1_1_3_1_1_1_1_1_1"/>
    <protectedRange sqref="F11:F34" name="Range1_16_3_1_1_2"/>
    <protectedRange sqref="W11:W34" name="Range1_16_3_1_1_4"/>
    <protectedRange sqref="X17:X18 X19:Y34 AA32:AA34" name="Range1_16_3_1_1_6"/>
    <protectedRange sqref="G64:H68" name="Range2_2_12_1_3_1_1_1_1_1_4_1_1_1_1_2"/>
    <protectedRange sqref="E64:F68" name="Range2_2_12_1_7_1_1_3_1_1_1_1_2"/>
    <protectedRange sqref="I64:K68" name="Range2_2_12_1_4_3_1_1_1_1_2_1_1_1_2"/>
    <protectedRange sqref="D64:D68" name="Range2_2_12_1_3_1_2_1_1_1_2_1_2_1_1_1_2"/>
    <protectedRange sqref="J69:K69" name="Range2_2_12_1_7_1_1_2_2_1_2"/>
    <protectedRange sqref="I69" name="Range2_2_12_1_7_1_1_2_2_1_1_1_1_1"/>
    <protectedRange sqref="G69:H69" name="Range2_2_12_1_3_3_1_1_1_2_1_1_1_1_1_1_1_1_1_1_1_1_1_1_1_1_1_1_1"/>
    <protectedRange sqref="F69" name="Range2_2_12_1_3_1_2_1_1_1_3_1_1_1_1_1_3_1_1_1_1_1_1_1_1_1_1_1"/>
    <protectedRange sqref="D69" name="Range2_2_12_1_7_1_1_2_1_1_1_1_1_1_1_1"/>
    <protectedRange sqref="E69" name="Range2_2_12_1_1_1_1_1_1_1_1_1_1_1_1_1_1"/>
    <protectedRange sqref="C69" name="Range2_1_4_2_1_1_1_1_1_1_1_1_1_1_1"/>
    <protectedRange sqref="AR11:AR34" name="Range1_16_3_1_1_5"/>
    <protectedRange sqref="H44" name="Range2_12_5_1_1_1_2_1_1_1_1_1_1_1_1_1_1_1_1"/>
    <protectedRange sqref="B63" name="Range2_12_5_1_1_1_2_2_1_1_1_1_1_1_1_1_1_1_1_2_1_1_1_1_1_1_1_1_1_3_1_3_1_1"/>
    <protectedRange sqref="B64" name="Range2_12_5_1_1_2_1_4_1_1_1_2_1_1_1_1_1_1_1_1_1_2_1_1_1_1_2_1_1_1_2_1_1_1_2_2_2_1_1_4_1"/>
    <protectedRange sqref="B62" name="Range2_12_5_1_1_2_1_4_1_1_1_2_1_1_1_1_1_1_1_1_1_2_1_1_1_1_2_1_1_1_2_1_1_1_2_2_2_1_1_1_1_1_1_1_1_1_1_2_1"/>
    <protectedRange sqref="Q10" name="Range1_16_3_1_1_1_1"/>
    <protectedRange sqref="B42" name="Range2_12_5_1_1_1_1_1_2_1_3_1"/>
    <protectedRange sqref="P5:U5" name="Range1_16_1_1_1_1_2"/>
    <protectedRange sqref="B60:B61 B58 B55:B56" name="Range2_12_5_1_1_1_1_1_2_1_2_1_1_1_1"/>
    <protectedRange sqref="B44" name="Range2_12_5_1_1_1_2_2_1_1_1_1_1_1_1_1_1_1_1_1_1_1_1_1_1_1_1_1_1_1_1"/>
    <protectedRange sqref="B45" name="Range2_12_5_1_1_1_2_2_1_1_1_1_1_1_1_1_1_1_1_2_1_1_1_1_1_1_1_1_1_1_1_1_1_1_1_1_1_1_1_1_1_1_1_1_1_1_1"/>
    <protectedRange sqref="B47" name="Range2_12_5_1_1_1_2_1_1_1_1_1_1_1_1_1_1_1_2_1_2_1_1_1_1_1_1_1_1_1_2_1_1_1_1"/>
    <protectedRange sqref="B46" name="Range2_12_5_1_1_1_2_2_1_1_1_1_1_1_1_1_1_1_1_2_1_1_1_2_1_1_1_2_1_1_1_3_1_1_1_1_1_1_1_1_1_1_1_1_1_1_1_1_1_1_1_1"/>
    <protectedRange sqref="B43" name="Range2_12_5_1_1_1_2_1_1_1_1_1_1_1_1_1_1_1_2_1_1_1_1_1_1_1_1"/>
    <protectedRange sqref="B49" name="Range2_12_5_1_1_1_1_1_2_1_1_2_1_1_1_1_1_1_1_1"/>
    <protectedRange sqref="B50" name="Range2_12_5_1_1_1_2_2_1_1_1_1_1_1_1_1_1_1_1_2_1_1_1_2_1_1_1_1_1_1_1"/>
    <protectedRange sqref="B48" name="Range2_12_5_1_1_1_1_1_2_1_1_1_1_1_1_1_1_1_1_1"/>
    <protectedRange sqref="B52" name="Range2_12_5_1_1_1_2_2_1_1_1_1_1_1_1_1_1_1_1_2_1_1_1_1_1_1_1_1_1_3_1_3_1_2_1_1_1_1_1_1_1_1_1_1"/>
    <protectedRange sqref="B51" name="Range2_12_5_1_1_1_1_1_2_1_2_1_1_1_2_1_1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7:AE34 X11:AE15 X16 Z16:AE16 Y16:Y18 Z17:AB23 Z24:AA30 AA31 Z31:Z34 AB24:AB34">
    <cfRule type="containsText" dxfId="242" priority="9" operator="containsText" text="N/A">
      <formula>NOT(ISERROR(SEARCH("N/A",X11)))</formula>
    </cfRule>
    <cfRule type="cellIs" dxfId="241" priority="27" operator="equal">
      <formula>0</formula>
    </cfRule>
  </conditionalFormatting>
  <conditionalFormatting sqref="AC17:AE34 X11:AE15 X16 Z16:AE16 Y16:Y18 Z17:AB23 Z24:AA30 AA31 Z31:Z34 AB24:AB34">
    <cfRule type="cellIs" dxfId="240" priority="26" operator="greaterThanOrEqual">
      <formula>1185</formula>
    </cfRule>
  </conditionalFormatting>
  <conditionalFormatting sqref="AC17:AE34 X11:AE15 X16 Z16:AE16 Y16:Y18 Z17:AB23 Z24:AA30 AA31 Z31:Z34 AB24:AB34">
    <cfRule type="cellIs" dxfId="239" priority="25" operator="between">
      <formula>0.1</formula>
      <formula>1184</formula>
    </cfRule>
  </conditionalFormatting>
  <conditionalFormatting sqref="X8 AJ11:AO34">
    <cfRule type="cellIs" dxfId="238" priority="24" operator="equal">
      <formula>0</formula>
    </cfRule>
  </conditionalFormatting>
  <conditionalFormatting sqref="X8 AJ11:AO34">
    <cfRule type="cellIs" dxfId="237" priority="23" operator="greaterThan">
      <formula>1179</formula>
    </cfRule>
  </conditionalFormatting>
  <conditionalFormatting sqref="X8 AJ11:AO34">
    <cfRule type="cellIs" dxfId="236" priority="22" operator="greaterThan">
      <formula>99</formula>
    </cfRule>
  </conditionalFormatting>
  <conditionalFormatting sqref="X8 AJ11:AO34">
    <cfRule type="cellIs" dxfId="235" priority="21" operator="greaterThan">
      <formula>0.99</formula>
    </cfRule>
  </conditionalFormatting>
  <conditionalFormatting sqref="AB8">
    <cfRule type="cellIs" dxfId="234" priority="20" operator="equal">
      <formula>0</formula>
    </cfRule>
  </conditionalFormatting>
  <conditionalFormatting sqref="AB8">
    <cfRule type="cellIs" dxfId="233" priority="19" operator="greaterThan">
      <formula>1179</formula>
    </cfRule>
  </conditionalFormatting>
  <conditionalFormatting sqref="AB8">
    <cfRule type="cellIs" dxfId="232" priority="18" operator="greaterThan">
      <formula>99</formula>
    </cfRule>
  </conditionalFormatting>
  <conditionalFormatting sqref="AB8">
    <cfRule type="cellIs" dxfId="231" priority="17" operator="greaterThan">
      <formula>0.99</formula>
    </cfRule>
  </conditionalFormatting>
  <conditionalFormatting sqref="AQ11:AQ34">
    <cfRule type="cellIs" dxfId="230" priority="16" operator="equal">
      <formula>0</formula>
    </cfRule>
  </conditionalFormatting>
  <conditionalFormatting sqref="AQ11:AQ34">
    <cfRule type="cellIs" dxfId="229" priority="15" operator="greaterThan">
      <formula>1179</formula>
    </cfRule>
  </conditionalFormatting>
  <conditionalFormatting sqref="AQ11:AQ34">
    <cfRule type="cellIs" dxfId="228" priority="14" operator="greaterThan">
      <formula>99</formula>
    </cfRule>
  </conditionalFormatting>
  <conditionalFormatting sqref="AQ11:AQ34">
    <cfRule type="cellIs" dxfId="227" priority="13" operator="greaterThan">
      <formula>0.99</formula>
    </cfRule>
  </conditionalFormatting>
  <conditionalFormatting sqref="AI11:AI34">
    <cfRule type="cellIs" dxfId="226" priority="12" operator="greaterThan">
      <formula>$AI$8</formula>
    </cfRule>
  </conditionalFormatting>
  <conditionalFormatting sqref="AH11:AH34">
    <cfRule type="cellIs" dxfId="225" priority="10" operator="greaterThan">
      <formula>$AH$8</formula>
    </cfRule>
    <cfRule type="cellIs" dxfId="224" priority="11" operator="greaterThan">
      <formula>$AH$8</formula>
    </cfRule>
  </conditionalFormatting>
  <conditionalFormatting sqref="AP11:AP34">
    <cfRule type="cellIs" dxfId="223" priority="8" operator="equal">
      <formula>0</formula>
    </cfRule>
  </conditionalFormatting>
  <conditionalFormatting sqref="AP11:AP34">
    <cfRule type="cellIs" dxfId="222" priority="7" operator="greaterThan">
      <formula>1179</formula>
    </cfRule>
  </conditionalFormatting>
  <conditionalFormatting sqref="AP11:AP34">
    <cfRule type="cellIs" dxfId="221" priority="6" operator="greaterThan">
      <formula>99</formula>
    </cfRule>
  </conditionalFormatting>
  <conditionalFormatting sqref="AP11:AP34">
    <cfRule type="cellIs" dxfId="220" priority="5" operator="greaterThan">
      <formula>0.99</formula>
    </cfRule>
  </conditionalFormatting>
  <conditionalFormatting sqref="X17:X18 X19:Y34 AA32:AA34">
    <cfRule type="containsText" dxfId="219" priority="1" operator="containsText" text="N/A">
      <formula>NOT(ISERROR(SEARCH("N/A",X17)))</formula>
    </cfRule>
    <cfRule type="cellIs" dxfId="218" priority="4" operator="equal">
      <formula>0</formula>
    </cfRule>
  </conditionalFormatting>
  <conditionalFormatting sqref="X17:X18 X19:Y34 AA32:AA34">
    <cfRule type="cellIs" dxfId="217" priority="3" operator="greaterThanOrEqual">
      <formula>1185</formula>
    </cfRule>
  </conditionalFormatting>
  <conditionalFormatting sqref="X17:X18 X19:Y34 AA32:AA34">
    <cfRule type="cellIs" dxfId="216" priority="2" operator="between">
      <formula>0.1</formula>
      <formula>1184</formula>
    </cfRule>
  </conditionalFormatting>
  <dataValidations count="4">
    <dataValidation type="list" allowBlank="1" showInputMessage="1" showErrorMessage="1" sqref="P3:P5">
      <formula1>$AY$10:$AY$35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46"/>
  <sheetViews>
    <sheetView showGridLines="0" topLeftCell="D4" zoomScaleNormal="100" workbookViewId="0">
      <selection activeCell="D21" sqref="D21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86" t="s">
        <v>232</v>
      </c>
      <c r="Q3" s="287"/>
      <c r="R3" s="287"/>
      <c r="S3" s="287"/>
      <c r="T3" s="287"/>
      <c r="U3" s="28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86" t="s">
        <v>149</v>
      </c>
      <c r="Q4" s="287"/>
      <c r="R4" s="287"/>
      <c r="S4" s="287"/>
      <c r="T4" s="287"/>
      <c r="U4" s="28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86" t="s">
        <v>149</v>
      </c>
      <c r="Q5" s="287"/>
      <c r="R5" s="287"/>
      <c r="S5" s="287"/>
      <c r="T5" s="287"/>
      <c r="U5" s="28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86" t="s">
        <v>6</v>
      </c>
      <c r="C6" s="288"/>
      <c r="D6" s="289" t="s">
        <v>7</v>
      </c>
      <c r="E6" s="290"/>
      <c r="F6" s="290"/>
      <c r="G6" s="290"/>
      <c r="H6" s="291"/>
      <c r="I6" s="102"/>
      <c r="J6" s="102"/>
      <c r="K6" s="217"/>
      <c r="L6" s="292">
        <v>41686</v>
      </c>
      <c r="M6" s="29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5" t="s">
        <v>8</v>
      </c>
      <c r="C7" s="276"/>
      <c r="D7" s="275" t="s">
        <v>9</v>
      </c>
      <c r="E7" s="277"/>
      <c r="F7" s="277"/>
      <c r="G7" s="276"/>
      <c r="H7" s="221" t="s">
        <v>10</v>
      </c>
      <c r="I7" s="220" t="s">
        <v>11</v>
      </c>
      <c r="J7" s="220" t="s">
        <v>12</v>
      </c>
      <c r="K7" s="220" t="s">
        <v>13</v>
      </c>
      <c r="L7" s="11"/>
      <c r="M7" s="11"/>
      <c r="N7" s="11"/>
      <c r="O7" s="221" t="s">
        <v>14</v>
      </c>
      <c r="P7" s="275" t="s">
        <v>15</v>
      </c>
      <c r="Q7" s="277"/>
      <c r="R7" s="277"/>
      <c r="S7" s="277"/>
      <c r="T7" s="276"/>
      <c r="U7" s="274" t="s">
        <v>16</v>
      </c>
      <c r="V7" s="274"/>
      <c r="W7" s="220" t="s">
        <v>17</v>
      </c>
      <c r="X7" s="275" t="s">
        <v>18</v>
      </c>
      <c r="Y7" s="276"/>
      <c r="Z7" s="275" t="s">
        <v>19</v>
      </c>
      <c r="AA7" s="276"/>
      <c r="AB7" s="275" t="s">
        <v>20</v>
      </c>
      <c r="AC7" s="276"/>
      <c r="AD7" s="275" t="s">
        <v>21</v>
      </c>
      <c r="AE7" s="276"/>
      <c r="AF7" s="220" t="s">
        <v>22</v>
      </c>
      <c r="AG7" s="220" t="s">
        <v>23</v>
      </c>
      <c r="AH7" s="220" t="s">
        <v>24</v>
      </c>
      <c r="AI7" s="220" t="s">
        <v>25</v>
      </c>
      <c r="AJ7" s="275" t="s">
        <v>26</v>
      </c>
      <c r="AK7" s="277"/>
      <c r="AL7" s="277"/>
      <c r="AM7" s="277"/>
      <c r="AN7" s="276"/>
      <c r="AO7" s="275" t="s">
        <v>27</v>
      </c>
      <c r="AP7" s="277"/>
      <c r="AQ7" s="276"/>
      <c r="AR7" s="220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78">
        <v>42178</v>
      </c>
      <c r="C8" s="279"/>
      <c r="D8" s="280" t="s">
        <v>29</v>
      </c>
      <c r="E8" s="281"/>
      <c r="F8" s="281"/>
      <c r="G8" s="282"/>
      <c r="H8" s="27"/>
      <c r="I8" s="280" t="s">
        <v>29</v>
      </c>
      <c r="J8" s="281"/>
      <c r="K8" s="28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3" t="s">
        <v>33</v>
      </c>
      <c r="V8" s="283"/>
      <c r="W8" s="29" t="s">
        <v>34</v>
      </c>
      <c r="X8" s="266">
        <v>0</v>
      </c>
      <c r="Y8" s="267"/>
      <c r="Z8" s="284" t="s">
        <v>35</v>
      </c>
      <c r="AA8" s="285"/>
      <c r="AB8" s="266">
        <v>1185</v>
      </c>
      <c r="AC8" s="267"/>
      <c r="AD8" s="268">
        <v>800</v>
      </c>
      <c r="AE8" s="269"/>
      <c r="AF8" s="27"/>
      <c r="AG8" s="29">
        <f>AG34-AG10</f>
        <v>27052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58" t="s">
        <v>39</v>
      </c>
      <c r="C9" s="258"/>
      <c r="D9" s="270" t="s">
        <v>40</v>
      </c>
      <c r="E9" s="271"/>
      <c r="F9" s="272" t="s">
        <v>41</v>
      </c>
      <c r="G9" s="271"/>
      <c r="H9" s="273" t="s">
        <v>42</v>
      </c>
      <c r="I9" s="258" t="s">
        <v>43</v>
      </c>
      <c r="J9" s="258"/>
      <c r="K9" s="258"/>
      <c r="L9" s="220" t="s">
        <v>44</v>
      </c>
      <c r="M9" s="274" t="s">
        <v>45</v>
      </c>
      <c r="N9" s="32" t="s">
        <v>46</v>
      </c>
      <c r="O9" s="264" t="s">
        <v>47</v>
      </c>
      <c r="P9" s="264" t="s">
        <v>48</v>
      </c>
      <c r="Q9" s="33" t="s">
        <v>49</v>
      </c>
      <c r="R9" s="252" t="s">
        <v>50</v>
      </c>
      <c r="S9" s="253"/>
      <c r="T9" s="254"/>
      <c r="U9" s="218" t="s">
        <v>51</v>
      </c>
      <c r="V9" s="218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216" t="s">
        <v>55</v>
      </c>
      <c r="AG9" s="216" t="s">
        <v>56</v>
      </c>
      <c r="AH9" s="247" t="s">
        <v>57</v>
      </c>
      <c r="AI9" s="262" t="s">
        <v>58</v>
      </c>
      <c r="AJ9" s="218" t="s">
        <v>59</v>
      </c>
      <c r="AK9" s="218" t="s">
        <v>60</v>
      </c>
      <c r="AL9" s="218" t="s">
        <v>61</v>
      </c>
      <c r="AM9" s="218" t="s">
        <v>62</v>
      </c>
      <c r="AN9" s="218" t="s">
        <v>63</v>
      </c>
      <c r="AO9" s="218" t="s">
        <v>64</v>
      </c>
      <c r="AP9" s="218" t="s">
        <v>65</v>
      </c>
      <c r="AQ9" s="264" t="s">
        <v>66</v>
      </c>
      <c r="AR9" s="218" t="s">
        <v>67</v>
      </c>
      <c r="AS9" s="24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218" t="s">
        <v>72</v>
      </c>
      <c r="C10" s="218" t="s">
        <v>73</v>
      </c>
      <c r="D10" s="218" t="s">
        <v>74</v>
      </c>
      <c r="E10" s="218" t="s">
        <v>75</v>
      </c>
      <c r="F10" s="218" t="s">
        <v>74</v>
      </c>
      <c r="G10" s="218" t="s">
        <v>75</v>
      </c>
      <c r="H10" s="273"/>
      <c r="I10" s="218" t="s">
        <v>75</v>
      </c>
      <c r="J10" s="218" t="s">
        <v>75</v>
      </c>
      <c r="K10" s="218" t="s">
        <v>75</v>
      </c>
      <c r="L10" s="27" t="s">
        <v>29</v>
      </c>
      <c r="M10" s="274"/>
      <c r="N10" s="27" t="s">
        <v>29</v>
      </c>
      <c r="O10" s="265"/>
      <c r="P10" s="265"/>
      <c r="Q10" s="143">
        <f>'JUNE 22'!Q34</f>
        <v>41540865</v>
      </c>
      <c r="R10" s="255"/>
      <c r="S10" s="256"/>
      <c r="T10" s="257"/>
      <c r="U10" s="218" t="s">
        <v>75</v>
      </c>
      <c r="V10" s="218" t="s">
        <v>75</v>
      </c>
      <c r="W10" s="25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 t="s">
        <v>90</v>
      </c>
      <c r="AG10" s="222">
        <f>'JUNE 22'!AG34</f>
        <v>38096732</v>
      </c>
      <c r="AH10" s="247"/>
      <c r="AI10" s="263"/>
      <c r="AJ10" s="218" t="s">
        <v>84</v>
      </c>
      <c r="AK10" s="218" t="s">
        <v>84</v>
      </c>
      <c r="AL10" s="218" t="s">
        <v>84</v>
      </c>
      <c r="AM10" s="218" t="s">
        <v>84</v>
      </c>
      <c r="AN10" s="218" t="s">
        <v>84</v>
      </c>
      <c r="AO10" s="218" t="s">
        <v>84</v>
      </c>
      <c r="AP10" s="144">
        <f>'JUNE 22'!AP34</f>
        <v>8592975</v>
      </c>
      <c r="AQ10" s="265"/>
      <c r="AR10" s="219" t="s">
        <v>85</v>
      </c>
      <c r="AS10" s="247"/>
      <c r="AV10" s="38" t="s">
        <v>86</v>
      </c>
      <c r="AW10" s="38" t="s">
        <v>87</v>
      </c>
      <c r="AY10" s="79" t="s">
        <v>126</v>
      </c>
    </row>
    <row r="11" spans="2:51" x14ac:dyDescent="0.25">
      <c r="B11" s="39">
        <v>2</v>
      </c>
      <c r="C11" s="39">
        <v>4.1666666666666664E-2</v>
      </c>
      <c r="D11" s="117">
        <v>8</v>
      </c>
      <c r="E11" s="40">
        <f>D11/1.42</f>
        <v>5.6338028169014089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135</v>
      </c>
      <c r="P11" s="118">
        <v>95</v>
      </c>
      <c r="Q11" s="118">
        <v>41544542</v>
      </c>
      <c r="R11" s="45">
        <f>Q11-Q10</f>
        <v>3677</v>
      </c>
      <c r="S11" s="46">
        <f>R11*24/1000</f>
        <v>88.248000000000005</v>
      </c>
      <c r="T11" s="46">
        <f>R11/1000</f>
        <v>3.677</v>
      </c>
      <c r="U11" s="119">
        <v>6</v>
      </c>
      <c r="V11" s="119">
        <f>U11</f>
        <v>6</v>
      </c>
      <c r="W11" s="120" t="s">
        <v>124</v>
      </c>
      <c r="X11" s="122">
        <v>0</v>
      </c>
      <c r="Y11" s="122">
        <v>0</v>
      </c>
      <c r="Z11" s="122">
        <v>1159</v>
      </c>
      <c r="AA11" s="122">
        <v>0</v>
      </c>
      <c r="AB11" s="122">
        <v>1159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38097476</v>
      </c>
      <c r="AH11" s="48">
        <f>IF(ISBLANK(AG11),"-",AG11-AG10)</f>
        <v>744</v>
      </c>
      <c r="AI11" s="49">
        <f>AH11/T11</f>
        <v>202.33886320369865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0.7</v>
      </c>
      <c r="AP11" s="122">
        <v>8593993</v>
      </c>
      <c r="AQ11" s="122">
        <f>AP11-AP10</f>
        <v>1018</v>
      </c>
      <c r="AR11" s="50"/>
      <c r="AS11" s="51" t="s">
        <v>113</v>
      </c>
      <c r="AV11" s="38" t="s">
        <v>88</v>
      </c>
      <c r="AW11" s="38" t="s">
        <v>91</v>
      </c>
      <c r="AY11" s="79" t="s">
        <v>149</v>
      </c>
    </row>
    <row r="12" spans="2:51" x14ac:dyDescent="0.25">
      <c r="B12" s="39">
        <v>2.0416666666666701</v>
      </c>
      <c r="C12" s="39">
        <v>8.3333333333333329E-2</v>
      </c>
      <c r="D12" s="117">
        <v>11</v>
      </c>
      <c r="E12" s="40">
        <f t="shared" ref="E12:E34" si="0">D12/1.42</f>
        <v>7.746478873239437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133</v>
      </c>
      <c r="P12" s="118">
        <v>91</v>
      </c>
      <c r="Q12" s="118">
        <v>41548212</v>
      </c>
      <c r="R12" s="45">
        <f t="shared" ref="R12:R34" si="3">Q12-Q11</f>
        <v>3670</v>
      </c>
      <c r="S12" s="46">
        <f t="shared" ref="S12:S34" si="4">R12*24/1000</f>
        <v>88.08</v>
      </c>
      <c r="T12" s="46">
        <f t="shared" ref="T12:T34" si="5">R12/1000</f>
        <v>3.67</v>
      </c>
      <c r="U12" s="119">
        <v>7.3</v>
      </c>
      <c r="V12" s="119">
        <f t="shared" ref="V12:V34" si="6">U12</f>
        <v>7.3</v>
      </c>
      <c r="W12" s="120" t="s">
        <v>124</v>
      </c>
      <c r="X12" s="122">
        <v>0</v>
      </c>
      <c r="Y12" s="122">
        <v>0</v>
      </c>
      <c r="Z12" s="122">
        <v>1159</v>
      </c>
      <c r="AA12" s="122">
        <v>0</v>
      </c>
      <c r="AB12" s="122">
        <v>1159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38098251</v>
      </c>
      <c r="AH12" s="48">
        <f>IF(ISBLANK(AG12),"-",AG12-AG11)</f>
        <v>775</v>
      </c>
      <c r="AI12" s="49">
        <f t="shared" ref="AI12:AI34" si="7">AH12/T12</f>
        <v>211.17166212534062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0.7</v>
      </c>
      <c r="AP12" s="122">
        <v>8595012</v>
      </c>
      <c r="AQ12" s="122">
        <f>AP12-AP11</f>
        <v>1019</v>
      </c>
      <c r="AR12" s="52">
        <v>0.89</v>
      </c>
      <c r="AS12" s="51" t="s">
        <v>113</v>
      </c>
      <c r="AV12" s="38" t="s">
        <v>92</v>
      </c>
      <c r="AW12" s="38" t="s">
        <v>93</v>
      </c>
      <c r="AY12" s="79" t="s">
        <v>127</v>
      </c>
    </row>
    <row r="13" spans="2:51" x14ac:dyDescent="0.25">
      <c r="B13" s="39">
        <v>2.0833333333333299</v>
      </c>
      <c r="C13" s="39">
        <v>0.125</v>
      </c>
      <c r="D13" s="117">
        <v>11</v>
      </c>
      <c r="E13" s="40">
        <f t="shared" si="0"/>
        <v>7.746478873239437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125</v>
      </c>
      <c r="P13" s="118">
        <v>90</v>
      </c>
      <c r="Q13" s="118">
        <v>41551896</v>
      </c>
      <c r="R13" s="45">
        <f t="shared" si="3"/>
        <v>3684</v>
      </c>
      <c r="S13" s="46">
        <f t="shared" si="4"/>
        <v>88.415999999999997</v>
      </c>
      <c r="T13" s="46">
        <f t="shared" si="5"/>
        <v>3.6840000000000002</v>
      </c>
      <c r="U13" s="119">
        <v>8.6999999999999993</v>
      </c>
      <c r="V13" s="119">
        <f t="shared" si="6"/>
        <v>8.6999999999999993</v>
      </c>
      <c r="W13" s="120" t="s">
        <v>124</v>
      </c>
      <c r="X13" s="122">
        <v>0</v>
      </c>
      <c r="Y13" s="122">
        <v>0</v>
      </c>
      <c r="Z13" s="122">
        <v>1078</v>
      </c>
      <c r="AA13" s="122">
        <v>0</v>
      </c>
      <c r="AB13" s="122">
        <v>1087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38099025</v>
      </c>
      <c r="AH13" s="48">
        <f>IF(ISBLANK(AG13),"-",AG13-AG12)</f>
        <v>774</v>
      </c>
      <c r="AI13" s="49">
        <f t="shared" si="7"/>
        <v>210.09771986970682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0.7</v>
      </c>
      <c r="AP13" s="122">
        <v>8596030</v>
      </c>
      <c r="AQ13" s="122">
        <f>AP13-AP12</f>
        <v>1018</v>
      </c>
      <c r="AR13" s="50"/>
      <c r="AS13" s="51" t="s">
        <v>113</v>
      </c>
      <c r="AV13" s="38" t="s">
        <v>94</v>
      </c>
      <c r="AW13" s="38" t="s">
        <v>95</v>
      </c>
      <c r="AY13" s="79" t="s">
        <v>158</v>
      </c>
    </row>
    <row r="14" spans="2:51" x14ac:dyDescent="0.25">
      <c r="B14" s="39">
        <v>2.125</v>
      </c>
      <c r="C14" s="39">
        <v>0.16666666666666666</v>
      </c>
      <c r="D14" s="117">
        <v>13</v>
      </c>
      <c r="E14" s="40">
        <f t="shared" si="0"/>
        <v>9.1549295774647899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118</v>
      </c>
      <c r="P14" s="118">
        <v>96</v>
      </c>
      <c r="Q14" s="118">
        <v>41555573</v>
      </c>
      <c r="R14" s="45">
        <f t="shared" si="3"/>
        <v>3677</v>
      </c>
      <c r="S14" s="46">
        <f t="shared" si="4"/>
        <v>88.248000000000005</v>
      </c>
      <c r="T14" s="46">
        <f t="shared" si="5"/>
        <v>3.677</v>
      </c>
      <c r="U14" s="119">
        <v>9.5</v>
      </c>
      <c r="V14" s="119">
        <f t="shared" si="6"/>
        <v>9.5</v>
      </c>
      <c r="W14" s="120" t="s">
        <v>124</v>
      </c>
      <c r="X14" s="122">
        <v>0</v>
      </c>
      <c r="Y14" s="122">
        <v>0</v>
      </c>
      <c r="Z14" s="122">
        <v>1078</v>
      </c>
      <c r="AA14" s="122">
        <v>0</v>
      </c>
      <c r="AB14" s="122">
        <v>1087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38099800</v>
      </c>
      <c r="AH14" s="48">
        <f t="shared" ref="AH14:AH34" si="8">IF(ISBLANK(AG14),"-",AG14-AG13)</f>
        <v>775</v>
      </c>
      <c r="AI14" s="49">
        <f t="shared" si="7"/>
        <v>210.76964917051944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0.7</v>
      </c>
      <c r="AP14" s="122">
        <v>8597049</v>
      </c>
      <c r="AQ14" s="122">
        <f>AP14-AP13</f>
        <v>1019</v>
      </c>
      <c r="AR14" s="50"/>
      <c r="AS14" s="51" t="s">
        <v>113</v>
      </c>
      <c r="AT14" s="53"/>
      <c r="AV14" s="38" t="s">
        <v>96</v>
      </c>
      <c r="AW14" s="38" t="s">
        <v>97</v>
      </c>
      <c r="AY14" s="79" t="s">
        <v>205</v>
      </c>
    </row>
    <row r="15" spans="2:51" x14ac:dyDescent="0.25">
      <c r="B15" s="39">
        <v>2.1666666666666701</v>
      </c>
      <c r="C15" s="39">
        <v>0.20833333333333301</v>
      </c>
      <c r="D15" s="117">
        <v>14</v>
      </c>
      <c r="E15" s="40">
        <f t="shared" si="0"/>
        <v>9.8591549295774659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114</v>
      </c>
      <c r="P15" s="118">
        <v>80</v>
      </c>
      <c r="Q15" s="118">
        <v>41559250</v>
      </c>
      <c r="R15" s="45">
        <f t="shared" si="3"/>
        <v>3677</v>
      </c>
      <c r="S15" s="46">
        <f t="shared" si="4"/>
        <v>88.248000000000005</v>
      </c>
      <c r="T15" s="46">
        <f t="shared" si="5"/>
        <v>3.677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1078</v>
      </c>
      <c r="AA15" s="122">
        <v>0</v>
      </c>
      <c r="AB15" s="122">
        <v>1087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38100456</v>
      </c>
      <c r="AH15" s="48">
        <f t="shared" si="8"/>
        <v>656</v>
      </c>
      <c r="AI15" s="49">
        <f t="shared" si="7"/>
        <v>178.40630949143323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0.7</v>
      </c>
      <c r="AP15" s="122">
        <v>8598069</v>
      </c>
      <c r="AQ15" s="122">
        <f>AP15-AP14</f>
        <v>1020</v>
      </c>
      <c r="AR15" s="50"/>
      <c r="AS15" s="51" t="s">
        <v>113</v>
      </c>
      <c r="AV15" s="38" t="s">
        <v>98</v>
      </c>
      <c r="AW15" s="38" t="s">
        <v>99</v>
      </c>
      <c r="AY15" s="79" t="s">
        <v>232</v>
      </c>
    </row>
    <row r="16" spans="2:51" x14ac:dyDescent="0.25">
      <c r="B16" s="39">
        <v>2.2083333333333299</v>
      </c>
      <c r="C16" s="39">
        <v>0.25</v>
      </c>
      <c r="D16" s="117">
        <v>9</v>
      </c>
      <c r="E16" s="40">
        <f t="shared" si="0"/>
        <v>6.3380281690140849</v>
      </c>
      <c r="F16" s="103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131</v>
      </c>
      <c r="P16" s="118">
        <v>124</v>
      </c>
      <c r="Q16" s="118">
        <v>41563907</v>
      </c>
      <c r="R16" s="45">
        <f t="shared" si="3"/>
        <v>4657</v>
      </c>
      <c r="S16" s="46">
        <f t="shared" si="4"/>
        <v>111.768</v>
      </c>
      <c r="T16" s="46">
        <f t="shared" si="5"/>
        <v>4.657</v>
      </c>
      <c r="U16" s="119">
        <v>9.5</v>
      </c>
      <c r="V16" s="119">
        <f t="shared" si="6"/>
        <v>9.5</v>
      </c>
      <c r="W16" s="120" t="s">
        <v>124</v>
      </c>
      <c r="X16" s="122">
        <v>0</v>
      </c>
      <c r="Y16" s="122">
        <v>0</v>
      </c>
      <c r="Z16" s="122">
        <v>1187</v>
      </c>
      <c r="AA16" s="122">
        <v>0</v>
      </c>
      <c r="AB16" s="122">
        <v>1188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38101348</v>
      </c>
      <c r="AH16" s="48">
        <f t="shared" si="8"/>
        <v>892</v>
      </c>
      <c r="AI16" s="49">
        <f t="shared" si="7"/>
        <v>191.53961777968649</v>
      </c>
      <c r="AJ16" s="101">
        <v>0</v>
      </c>
      <c r="AK16" s="101">
        <v>0</v>
      </c>
      <c r="AL16" s="101">
        <v>1</v>
      </c>
      <c r="AM16" s="101">
        <v>0</v>
      </c>
      <c r="AN16" s="101">
        <v>1</v>
      </c>
      <c r="AO16" s="101">
        <v>0</v>
      </c>
      <c r="AP16" s="122">
        <v>8598069</v>
      </c>
      <c r="AQ16" s="122">
        <f t="shared" ref="AQ16:AQ34" si="10">AP16-AP15</f>
        <v>0</v>
      </c>
      <c r="AR16" s="52">
        <v>1.01</v>
      </c>
      <c r="AS16" s="51" t="s">
        <v>101</v>
      </c>
      <c r="AV16" s="38" t="s">
        <v>102</v>
      </c>
      <c r="AW16" s="38" t="s">
        <v>103</v>
      </c>
      <c r="AY16" s="100"/>
    </row>
    <row r="17" spans="1:51" x14ac:dyDescent="0.25">
      <c r="B17" s="39">
        <v>2.25</v>
      </c>
      <c r="C17" s="39">
        <v>0.29166666666666702</v>
      </c>
      <c r="D17" s="117">
        <v>10</v>
      </c>
      <c r="E17" s="40">
        <f t="shared" si="0"/>
        <v>7.042253521126761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143</v>
      </c>
      <c r="P17" s="118">
        <v>138</v>
      </c>
      <c r="Q17" s="118">
        <v>41569746</v>
      </c>
      <c r="R17" s="45">
        <f t="shared" si="3"/>
        <v>5839</v>
      </c>
      <c r="S17" s="46">
        <f t="shared" si="4"/>
        <v>140.136</v>
      </c>
      <c r="T17" s="46">
        <f t="shared" si="5"/>
        <v>5.8390000000000004</v>
      </c>
      <c r="U17" s="119">
        <v>9.3000000000000007</v>
      </c>
      <c r="V17" s="119">
        <f t="shared" si="6"/>
        <v>9.3000000000000007</v>
      </c>
      <c r="W17" s="120" t="s">
        <v>135</v>
      </c>
      <c r="X17" s="122">
        <v>0</v>
      </c>
      <c r="Y17" s="122">
        <v>1008</v>
      </c>
      <c r="Z17" s="122">
        <v>1187</v>
      </c>
      <c r="AA17" s="122">
        <v>1185</v>
      </c>
      <c r="AB17" s="122">
        <v>1187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38102676</v>
      </c>
      <c r="AH17" s="48">
        <f t="shared" si="8"/>
        <v>1328</v>
      </c>
      <c r="AI17" s="49">
        <f t="shared" si="7"/>
        <v>227.43620482959409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22">
        <v>8598069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0"/>
    </row>
    <row r="18" spans="1:51" x14ac:dyDescent="0.25">
      <c r="B18" s="39">
        <v>2.2916666666666701</v>
      </c>
      <c r="C18" s="39">
        <v>0.33333333333333298</v>
      </c>
      <c r="D18" s="117">
        <v>8</v>
      </c>
      <c r="E18" s="40">
        <f t="shared" si="0"/>
        <v>5.6338028169014089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142</v>
      </c>
      <c r="P18" s="118">
        <v>128</v>
      </c>
      <c r="Q18" s="118">
        <v>41575887</v>
      </c>
      <c r="R18" s="45">
        <f t="shared" si="3"/>
        <v>6141</v>
      </c>
      <c r="S18" s="46">
        <f t="shared" si="4"/>
        <v>147.38399999999999</v>
      </c>
      <c r="T18" s="46">
        <f t="shared" si="5"/>
        <v>6.141</v>
      </c>
      <c r="U18" s="119">
        <v>9.3000000000000007</v>
      </c>
      <c r="V18" s="119">
        <f t="shared" si="6"/>
        <v>9.3000000000000007</v>
      </c>
      <c r="W18" s="120" t="s">
        <v>135</v>
      </c>
      <c r="X18" s="122">
        <v>0</v>
      </c>
      <c r="Y18" s="122">
        <v>1009</v>
      </c>
      <c r="Z18" s="122">
        <v>1188</v>
      </c>
      <c r="AA18" s="122">
        <v>1185</v>
      </c>
      <c r="AB18" s="122">
        <v>1187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38104060</v>
      </c>
      <c r="AH18" s="48">
        <f t="shared" si="8"/>
        <v>1384</v>
      </c>
      <c r="AI18" s="49">
        <f t="shared" si="7"/>
        <v>225.37046083699724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22">
        <v>8598069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0"/>
    </row>
    <row r="19" spans="1:51" x14ac:dyDescent="0.25">
      <c r="B19" s="39">
        <v>2.3333333333333299</v>
      </c>
      <c r="C19" s="39">
        <v>0.375</v>
      </c>
      <c r="D19" s="117">
        <v>8</v>
      </c>
      <c r="E19" s="40">
        <f t="shared" si="0"/>
        <v>5.6338028169014089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143</v>
      </c>
      <c r="P19" s="118">
        <v>144</v>
      </c>
      <c r="Q19" s="118">
        <v>41581729</v>
      </c>
      <c r="R19" s="45">
        <f t="shared" si="3"/>
        <v>5842</v>
      </c>
      <c r="S19" s="46">
        <f t="shared" si="4"/>
        <v>140.208</v>
      </c>
      <c r="T19" s="46">
        <f t="shared" si="5"/>
        <v>5.8419999999999996</v>
      </c>
      <c r="U19" s="119">
        <v>8.5</v>
      </c>
      <c r="V19" s="119">
        <f t="shared" si="6"/>
        <v>8.5</v>
      </c>
      <c r="W19" s="120" t="s">
        <v>135</v>
      </c>
      <c r="X19" s="122">
        <v>0</v>
      </c>
      <c r="Y19" s="122">
        <v>1020</v>
      </c>
      <c r="Z19" s="122">
        <v>1887</v>
      </c>
      <c r="AA19" s="122">
        <v>1185</v>
      </c>
      <c r="AB19" s="122">
        <v>1187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38105400</v>
      </c>
      <c r="AH19" s="48">
        <f t="shared" si="8"/>
        <v>1340</v>
      </c>
      <c r="AI19" s="49">
        <f t="shared" si="7"/>
        <v>229.37350222526533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22">
        <v>8598069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0"/>
    </row>
    <row r="20" spans="1:51" x14ac:dyDescent="0.25">
      <c r="B20" s="39">
        <v>2.375</v>
      </c>
      <c r="C20" s="39">
        <v>0.41666666666666669</v>
      </c>
      <c r="D20" s="117">
        <v>9</v>
      </c>
      <c r="E20" s="40">
        <f t="shared" si="0"/>
        <v>6.3380281690140849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144</v>
      </c>
      <c r="P20" s="118">
        <v>147</v>
      </c>
      <c r="Q20" s="118">
        <v>41587809</v>
      </c>
      <c r="R20" s="45">
        <f t="shared" si="3"/>
        <v>6080</v>
      </c>
      <c r="S20" s="46">
        <f t="shared" si="4"/>
        <v>145.91999999999999</v>
      </c>
      <c r="T20" s="46">
        <f t="shared" si="5"/>
        <v>6.08</v>
      </c>
      <c r="U20" s="119">
        <v>8.1</v>
      </c>
      <c r="V20" s="119">
        <f t="shared" si="6"/>
        <v>8.1</v>
      </c>
      <c r="W20" s="120" t="s">
        <v>135</v>
      </c>
      <c r="X20" s="122">
        <v>0</v>
      </c>
      <c r="Y20" s="122">
        <v>1018</v>
      </c>
      <c r="Z20" s="122">
        <v>1187</v>
      </c>
      <c r="AA20" s="122">
        <v>1185</v>
      </c>
      <c r="AB20" s="122">
        <v>1188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38106780</v>
      </c>
      <c r="AH20" s="48">
        <f>IF(ISBLANK(AG20),"-",AG20-AG19)</f>
        <v>1380</v>
      </c>
      <c r="AI20" s="49">
        <f t="shared" si="7"/>
        <v>226.9736842105263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22">
        <v>8598069</v>
      </c>
      <c r="AQ20" s="122">
        <f t="shared" si="10"/>
        <v>0</v>
      </c>
      <c r="AR20" s="52">
        <v>1.49</v>
      </c>
      <c r="AS20" s="51" t="s">
        <v>101</v>
      </c>
      <c r="AY20" s="100"/>
    </row>
    <row r="21" spans="1:51" x14ac:dyDescent="0.25">
      <c r="B21" s="39">
        <v>2.4166666666666701</v>
      </c>
      <c r="C21" s="39">
        <v>0.45833333333333298</v>
      </c>
      <c r="D21" s="117">
        <v>9</v>
      </c>
      <c r="E21" s="40">
        <f t="shared" si="0"/>
        <v>6.3380281690140849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145</v>
      </c>
      <c r="P21" s="118">
        <v>138</v>
      </c>
      <c r="Q21" s="118">
        <v>41593857</v>
      </c>
      <c r="R21" s="45">
        <f>Q21-Q20</f>
        <v>6048</v>
      </c>
      <c r="S21" s="46">
        <f t="shared" si="4"/>
        <v>145.15199999999999</v>
      </c>
      <c r="T21" s="46">
        <f t="shared" si="5"/>
        <v>6.048</v>
      </c>
      <c r="U21" s="119">
        <v>7.7</v>
      </c>
      <c r="V21" s="119">
        <f t="shared" si="6"/>
        <v>7.7</v>
      </c>
      <c r="W21" s="120" t="s">
        <v>135</v>
      </c>
      <c r="X21" s="122">
        <v>0</v>
      </c>
      <c r="Y21" s="122">
        <v>1019</v>
      </c>
      <c r="Z21" s="122">
        <v>1187</v>
      </c>
      <c r="AA21" s="122">
        <v>1185</v>
      </c>
      <c r="AB21" s="122">
        <v>1187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38108156</v>
      </c>
      <c r="AH21" s="48">
        <f>IF(ISBLANK(AG21),"-",AG21-AG20)</f>
        <v>1376</v>
      </c>
      <c r="AI21" s="49">
        <f t="shared" si="7"/>
        <v>227.51322751322752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22">
        <v>8598069</v>
      </c>
      <c r="AQ21" s="122">
        <f t="shared" si="10"/>
        <v>0</v>
      </c>
      <c r="AR21" s="50"/>
      <c r="AS21" s="51" t="s">
        <v>101</v>
      </c>
      <c r="AY21" s="100"/>
    </row>
    <row r="22" spans="1:51" x14ac:dyDescent="0.25">
      <c r="B22" s="39">
        <v>2.4583333333333299</v>
      </c>
      <c r="C22" s="39">
        <v>0.5</v>
      </c>
      <c r="D22" s="117">
        <v>7</v>
      </c>
      <c r="E22" s="40">
        <f t="shared" si="0"/>
        <v>4.9295774647887329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139</v>
      </c>
      <c r="P22" s="118">
        <v>121</v>
      </c>
      <c r="Q22" s="118">
        <v>41599680</v>
      </c>
      <c r="R22" s="45">
        <f t="shared" si="3"/>
        <v>5823</v>
      </c>
      <c r="S22" s="46">
        <f t="shared" si="4"/>
        <v>139.75200000000001</v>
      </c>
      <c r="T22" s="46">
        <f t="shared" si="5"/>
        <v>5.8230000000000004</v>
      </c>
      <c r="U22" s="119">
        <v>7.3</v>
      </c>
      <c r="V22" s="119">
        <f t="shared" si="6"/>
        <v>7.3</v>
      </c>
      <c r="W22" s="120" t="s">
        <v>135</v>
      </c>
      <c r="X22" s="122">
        <v>0</v>
      </c>
      <c r="Y22" s="122">
        <v>1018</v>
      </c>
      <c r="Z22" s="122">
        <v>1187</v>
      </c>
      <c r="AA22" s="122">
        <v>1185</v>
      </c>
      <c r="AB22" s="122">
        <v>1187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38109508</v>
      </c>
      <c r="AH22" s="48">
        <f t="shared" si="8"/>
        <v>1352</v>
      </c>
      <c r="AI22" s="49">
        <f t="shared" si="7"/>
        <v>232.18272368195088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22">
        <v>8598069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125</v>
      </c>
      <c r="B23" s="39">
        <v>2.5</v>
      </c>
      <c r="C23" s="39">
        <v>0.54166666666666696</v>
      </c>
      <c r="D23" s="117">
        <v>9</v>
      </c>
      <c r="E23" s="40">
        <f t="shared" si="0"/>
        <v>6.3380281690140849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137</v>
      </c>
      <c r="P23" s="118">
        <v>135</v>
      </c>
      <c r="Q23" s="118">
        <v>41605306</v>
      </c>
      <c r="R23" s="45">
        <f t="shared" si="3"/>
        <v>5626</v>
      </c>
      <c r="S23" s="46">
        <f t="shared" si="4"/>
        <v>135.024</v>
      </c>
      <c r="T23" s="46">
        <f t="shared" si="5"/>
        <v>5.6260000000000003</v>
      </c>
      <c r="U23" s="119">
        <v>7</v>
      </c>
      <c r="V23" s="119">
        <f t="shared" si="6"/>
        <v>7</v>
      </c>
      <c r="W23" s="120" t="s">
        <v>135</v>
      </c>
      <c r="X23" s="122">
        <v>0</v>
      </c>
      <c r="Y23" s="122">
        <v>1017</v>
      </c>
      <c r="Z23" s="122">
        <v>1187</v>
      </c>
      <c r="AA23" s="122">
        <v>1185</v>
      </c>
      <c r="AB23" s="122">
        <v>1187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38110856</v>
      </c>
      <c r="AH23" s="48">
        <f t="shared" si="8"/>
        <v>1348</v>
      </c>
      <c r="AI23" s="49">
        <f t="shared" si="7"/>
        <v>239.60184856025595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8598069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8</v>
      </c>
      <c r="E24" s="40">
        <f t="shared" si="0"/>
        <v>5.6338028169014089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135</v>
      </c>
      <c r="P24" s="118">
        <v>135</v>
      </c>
      <c r="Q24" s="118">
        <v>41610822</v>
      </c>
      <c r="R24" s="45">
        <f t="shared" si="3"/>
        <v>5516</v>
      </c>
      <c r="S24" s="46">
        <f t="shared" si="4"/>
        <v>132.38399999999999</v>
      </c>
      <c r="T24" s="46">
        <f t="shared" si="5"/>
        <v>5.516</v>
      </c>
      <c r="U24" s="119">
        <v>6.6</v>
      </c>
      <c r="V24" s="119">
        <f t="shared" si="6"/>
        <v>6.6</v>
      </c>
      <c r="W24" s="120" t="s">
        <v>135</v>
      </c>
      <c r="X24" s="122">
        <v>0</v>
      </c>
      <c r="Y24" s="122">
        <v>1018</v>
      </c>
      <c r="Z24" s="122">
        <v>1187</v>
      </c>
      <c r="AA24" s="122">
        <v>1185</v>
      </c>
      <c r="AB24" s="122">
        <v>1187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38112222</v>
      </c>
      <c r="AH24" s="48">
        <f t="shared" si="8"/>
        <v>1366</v>
      </c>
      <c r="AI24" s="49">
        <f t="shared" si="7"/>
        <v>247.64321972443801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8598069</v>
      </c>
      <c r="AQ24" s="122">
        <f t="shared" si="10"/>
        <v>0</v>
      </c>
      <c r="AR24" s="52">
        <v>1.04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7</v>
      </c>
      <c r="E25" s="40">
        <f t="shared" si="0"/>
        <v>4.9295774647887329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134</v>
      </c>
      <c r="P25" s="118">
        <v>142</v>
      </c>
      <c r="Q25" s="118">
        <v>41616338</v>
      </c>
      <c r="R25" s="45">
        <f t="shared" si="3"/>
        <v>5516</v>
      </c>
      <c r="S25" s="46">
        <f t="shared" si="4"/>
        <v>132.38399999999999</v>
      </c>
      <c r="T25" s="46">
        <f t="shared" si="5"/>
        <v>5.516</v>
      </c>
      <c r="U25" s="119">
        <v>6.3</v>
      </c>
      <c r="V25" s="119">
        <f t="shared" si="6"/>
        <v>6.3</v>
      </c>
      <c r="W25" s="120" t="s">
        <v>135</v>
      </c>
      <c r="X25" s="122">
        <v>0</v>
      </c>
      <c r="Y25" s="122">
        <v>1018</v>
      </c>
      <c r="Z25" s="122">
        <v>1187</v>
      </c>
      <c r="AA25" s="122">
        <v>1185</v>
      </c>
      <c r="AB25" s="122">
        <v>1187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38113588</v>
      </c>
      <c r="AH25" s="48">
        <f t="shared" si="8"/>
        <v>1366</v>
      </c>
      <c r="AI25" s="49">
        <f t="shared" si="7"/>
        <v>247.64321972443801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8598069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7</v>
      </c>
      <c r="E26" s="40">
        <f t="shared" si="0"/>
        <v>4.9295774647887329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131</v>
      </c>
      <c r="P26" s="118">
        <v>133</v>
      </c>
      <c r="Q26" s="118">
        <v>41621423</v>
      </c>
      <c r="R26" s="45">
        <f t="shared" si="3"/>
        <v>5085</v>
      </c>
      <c r="S26" s="46">
        <f t="shared" si="4"/>
        <v>122.04</v>
      </c>
      <c r="T26" s="46">
        <f t="shared" si="5"/>
        <v>5.085</v>
      </c>
      <c r="U26" s="119">
        <v>6.1</v>
      </c>
      <c r="V26" s="119">
        <f t="shared" si="6"/>
        <v>6.1</v>
      </c>
      <c r="W26" s="120" t="s">
        <v>135</v>
      </c>
      <c r="X26" s="122">
        <v>0</v>
      </c>
      <c r="Y26" s="122">
        <v>1018</v>
      </c>
      <c r="Z26" s="122">
        <v>1187</v>
      </c>
      <c r="AA26" s="122">
        <v>1185</v>
      </c>
      <c r="AB26" s="122">
        <v>1187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38114852</v>
      </c>
      <c r="AH26" s="48">
        <f t="shared" si="8"/>
        <v>1264</v>
      </c>
      <c r="AI26" s="49">
        <f t="shared" si="7"/>
        <v>248.57423795476893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8598069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6</v>
      </c>
      <c r="E27" s="40">
        <f t="shared" si="0"/>
        <v>4.2253521126760569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133</v>
      </c>
      <c r="P27" s="118">
        <v>137</v>
      </c>
      <c r="Q27" s="118">
        <v>41626495</v>
      </c>
      <c r="R27" s="45">
        <f t="shared" si="3"/>
        <v>5072</v>
      </c>
      <c r="S27" s="46">
        <f t="shared" si="4"/>
        <v>121.72799999999999</v>
      </c>
      <c r="T27" s="46">
        <f t="shared" si="5"/>
        <v>5.0720000000000001</v>
      </c>
      <c r="U27" s="119">
        <v>5.8</v>
      </c>
      <c r="V27" s="119">
        <f t="shared" si="6"/>
        <v>5.8</v>
      </c>
      <c r="W27" s="120" t="s">
        <v>135</v>
      </c>
      <c r="X27" s="122">
        <v>0</v>
      </c>
      <c r="Y27" s="122">
        <v>1018</v>
      </c>
      <c r="Z27" s="122">
        <v>1187</v>
      </c>
      <c r="AA27" s="122">
        <v>1185</v>
      </c>
      <c r="AB27" s="122">
        <v>1187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38116156</v>
      </c>
      <c r="AH27" s="48">
        <f t="shared" si="8"/>
        <v>1304</v>
      </c>
      <c r="AI27" s="49">
        <f t="shared" si="7"/>
        <v>257.09779179810727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8598069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6</v>
      </c>
      <c r="E28" s="40">
        <f t="shared" si="0"/>
        <v>4.2253521126760569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133</v>
      </c>
      <c r="P28" s="118">
        <v>140</v>
      </c>
      <c r="Q28" s="118">
        <v>41631568</v>
      </c>
      <c r="R28" s="45">
        <f t="shared" si="3"/>
        <v>5073</v>
      </c>
      <c r="S28" s="46">
        <f t="shared" si="4"/>
        <v>121.752</v>
      </c>
      <c r="T28" s="46">
        <f t="shared" si="5"/>
        <v>5.0730000000000004</v>
      </c>
      <c r="U28" s="119">
        <v>5.6</v>
      </c>
      <c r="V28" s="119">
        <f t="shared" si="6"/>
        <v>5.6</v>
      </c>
      <c r="W28" s="120" t="s">
        <v>135</v>
      </c>
      <c r="X28" s="122">
        <v>0</v>
      </c>
      <c r="Y28" s="122">
        <v>1018</v>
      </c>
      <c r="Z28" s="122">
        <v>1187</v>
      </c>
      <c r="AA28" s="122">
        <v>1185</v>
      </c>
      <c r="AB28" s="122">
        <v>1187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38117460</v>
      </c>
      <c r="AH28" s="48">
        <f t="shared" si="8"/>
        <v>1304</v>
      </c>
      <c r="AI28" s="49">
        <f t="shared" si="7"/>
        <v>257.0471121624285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22">
        <v>8598069</v>
      </c>
      <c r="AQ28" s="122">
        <f t="shared" si="10"/>
        <v>0</v>
      </c>
      <c r="AR28" s="52">
        <v>0.95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6</v>
      </c>
      <c r="E29" s="40">
        <f t="shared" si="0"/>
        <v>4.2253521126760569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133</v>
      </c>
      <c r="P29" s="118">
        <v>133</v>
      </c>
      <c r="Q29" s="118">
        <v>41636589</v>
      </c>
      <c r="R29" s="45">
        <f t="shared" si="3"/>
        <v>5021</v>
      </c>
      <c r="S29" s="46">
        <f t="shared" si="4"/>
        <v>120.504</v>
      </c>
      <c r="T29" s="46">
        <f t="shared" si="5"/>
        <v>5.0209999999999999</v>
      </c>
      <c r="U29" s="119">
        <v>5.3</v>
      </c>
      <c r="V29" s="119">
        <f t="shared" si="6"/>
        <v>5.3</v>
      </c>
      <c r="W29" s="120" t="s">
        <v>135</v>
      </c>
      <c r="X29" s="122">
        <v>0</v>
      </c>
      <c r="Y29" s="122">
        <v>1017</v>
      </c>
      <c r="Z29" s="122">
        <v>1187</v>
      </c>
      <c r="AA29" s="122">
        <v>1185</v>
      </c>
      <c r="AB29" s="122">
        <v>1187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38118820</v>
      </c>
      <c r="AH29" s="48">
        <f t="shared" si="8"/>
        <v>1360</v>
      </c>
      <c r="AI29" s="49">
        <f t="shared" si="7"/>
        <v>270.86237801234813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22">
        <v>8598069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8</v>
      </c>
      <c r="E30" s="40">
        <f t="shared" si="0"/>
        <v>5.6338028169014089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115</v>
      </c>
      <c r="P30" s="118">
        <v>125</v>
      </c>
      <c r="Q30" s="118">
        <v>41641045</v>
      </c>
      <c r="R30" s="45">
        <f t="shared" si="3"/>
        <v>4456</v>
      </c>
      <c r="S30" s="46">
        <f t="shared" si="4"/>
        <v>106.944</v>
      </c>
      <c r="T30" s="46">
        <f t="shared" si="5"/>
        <v>4.4560000000000004</v>
      </c>
      <c r="U30" s="119">
        <v>4.4000000000000004</v>
      </c>
      <c r="V30" s="119">
        <f t="shared" si="6"/>
        <v>4.4000000000000004</v>
      </c>
      <c r="W30" s="120" t="s">
        <v>144</v>
      </c>
      <c r="X30" s="122">
        <v>0</v>
      </c>
      <c r="Y30" s="122">
        <v>1120</v>
      </c>
      <c r="Z30" s="122">
        <v>1187</v>
      </c>
      <c r="AA30" s="122">
        <v>0</v>
      </c>
      <c r="AB30" s="122">
        <v>1187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38119924</v>
      </c>
      <c r="AH30" s="48">
        <f t="shared" si="8"/>
        <v>1104</v>
      </c>
      <c r="AI30" s="49">
        <f t="shared" si="7"/>
        <v>247.75583482944342</v>
      </c>
      <c r="AJ30" s="101">
        <v>0</v>
      </c>
      <c r="AK30" s="101">
        <v>1</v>
      </c>
      <c r="AL30" s="101">
        <v>1</v>
      </c>
      <c r="AM30" s="101">
        <v>0</v>
      </c>
      <c r="AN30" s="101">
        <v>1</v>
      </c>
      <c r="AO30" s="101">
        <v>0</v>
      </c>
      <c r="AP30" s="122">
        <v>8598069</v>
      </c>
      <c r="AQ30" s="122">
        <f t="shared" si="10"/>
        <v>0</v>
      </c>
      <c r="AR30" s="50"/>
      <c r="AS30" s="51" t="s">
        <v>113</v>
      </c>
      <c r="AV30" s="248" t="s">
        <v>117</v>
      </c>
      <c r="AW30" s="248"/>
      <c r="AY30" s="104"/>
    </row>
    <row r="31" spans="1:51" x14ac:dyDescent="0.25">
      <c r="B31" s="39">
        <v>2.8333333333333299</v>
      </c>
      <c r="C31" s="39">
        <v>0.875000000000004</v>
      </c>
      <c r="D31" s="117">
        <v>10</v>
      </c>
      <c r="E31" s="40">
        <f t="shared" si="0"/>
        <v>7.042253521126761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114</v>
      </c>
      <c r="P31" s="118">
        <v>126</v>
      </c>
      <c r="Q31" s="118">
        <v>41645661</v>
      </c>
      <c r="R31" s="45">
        <f t="shared" si="3"/>
        <v>4616</v>
      </c>
      <c r="S31" s="46">
        <f t="shared" si="4"/>
        <v>110.78400000000001</v>
      </c>
      <c r="T31" s="46">
        <f t="shared" si="5"/>
        <v>4.6159999999999997</v>
      </c>
      <c r="U31" s="119">
        <v>3.5</v>
      </c>
      <c r="V31" s="119">
        <f t="shared" si="6"/>
        <v>3.5</v>
      </c>
      <c r="W31" s="120" t="s">
        <v>144</v>
      </c>
      <c r="X31" s="122">
        <v>0</v>
      </c>
      <c r="Y31" s="122">
        <v>1121</v>
      </c>
      <c r="Z31" s="122">
        <v>1187</v>
      </c>
      <c r="AA31" s="122">
        <v>0</v>
      </c>
      <c r="AB31" s="122">
        <v>1187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38121020</v>
      </c>
      <c r="AH31" s="48">
        <f t="shared" si="8"/>
        <v>1096</v>
      </c>
      <c r="AI31" s="49">
        <f t="shared" si="7"/>
        <v>237.43500866551128</v>
      </c>
      <c r="AJ31" s="101">
        <v>0</v>
      </c>
      <c r="AK31" s="101">
        <v>1</v>
      </c>
      <c r="AL31" s="101">
        <v>1</v>
      </c>
      <c r="AM31" s="101">
        <v>0</v>
      </c>
      <c r="AN31" s="101">
        <v>1</v>
      </c>
      <c r="AO31" s="101">
        <v>0</v>
      </c>
      <c r="AP31" s="122">
        <v>8598069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9</v>
      </c>
      <c r="E32" s="40">
        <f t="shared" si="0"/>
        <v>6.3380281690140849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117</v>
      </c>
      <c r="P32" s="118">
        <v>113</v>
      </c>
      <c r="Q32" s="118">
        <v>41650147</v>
      </c>
      <c r="R32" s="45">
        <f t="shared" si="3"/>
        <v>4486</v>
      </c>
      <c r="S32" s="46">
        <f t="shared" si="4"/>
        <v>107.664</v>
      </c>
      <c r="T32" s="46">
        <f t="shared" si="5"/>
        <v>4.4859999999999998</v>
      </c>
      <c r="U32" s="119">
        <v>2.8</v>
      </c>
      <c r="V32" s="119">
        <f t="shared" si="6"/>
        <v>2.8</v>
      </c>
      <c r="W32" s="120" t="s">
        <v>144</v>
      </c>
      <c r="X32" s="122">
        <v>0</v>
      </c>
      <c r="Y32" s="122">
        <v>947</v>
      </c>
      <c r="Z32" s="122">
        <v>1187</v>
      </c>
      <c r="AA32" s="122">
        <v>0</v>
      </c>
      <c r="AB32" s="122">
        <v>1187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38122076</v>
      </c>
      <c r="AH32" s="48">
        <f t="shared" si="8"/>
        <v>1056</v>
      </c>
      <c r="AI32" s="49">
        <f t="shared" si="7"/>
        <v>235.39901917075346</v>
      </c>
      <c r="AJ32" s="101">
        <v>0</v>
      </c>
      <c r="AK32" s="101">
        <v>1</v>
      </c>
      <c r="AL32" s="101">
        <v>1</v>
      </c>
      <c r="AM32" s="101">
        <v>0</v>
      </c>
      <c r="AN32" s="101">
        <v>1</v>
      </c>
      <c r="AO32" s="101">
        <v>0</v>
      </c>
      <c r="AP32" s="122">
        <v>8598069</v>
      </c>
      <c r="AQ32" s="122">
        <f t="shared" si="10"/>
        <v>0</v>
      </c>
      <c r="AR32" s="52">
        <v>0.7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6</v>
      </c>
      <c r="E33" s="40">
        <f t="shared" si="0"/>
        <v>4.2253521126760569</v>
      </c>
      <c r="F33" s="103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138</v>
      </c>
      <c r="P33" s="118">
        <v>97</v>
      </c>
      <c r="Q33" s="118">
        <v>41653775</v>
      </c>
      <c r="R33" s="45">
        <f t="shared" si="3"/>
        <v>3628</v>
      </c>
      <c r="S33" s="46">
        <f t="shared" si="4"/>
        <v>87.072000000000003</v>
      </c>
      <c r="T33" s="46">
        <f t="shared" si="5"/>
        <v>3.6280000000000001</v>
      </c>
      <c r="U33" s="119">
        <v>3.9</v>
      </c>
      <c r="V33" s="119">
        <f t="shared" si="6"/>
        <v>3.9</v>
      </c>
      <c r="W33" s="120" t="s">
        <v>124</v>
      </c>
      <c r="X33" s="122">
        <v>0</v>
      </c>
      <c r="Y33" s="122">
        <v>0</v>
      </c>
      <c r="Z33" s="122">
        <v>1148</v>
      </c>
      <c r="AA33" s="122">
        <v>0</v>
      </c>
      <c r="AB33" s="122">
        <v>1158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38122940</v>
      </c>
      <c r="AH33" s="48">
        <f t="shared" si="8"/>
        <v>864</v>
      </c>
      <c r="AI33" s="49">
        <f t="shared" si="7"/>
        <v>238.14773980154354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0.55000000000000004</v>
      </c>
      <c r="AP33" s="122">
        <v>8599070</v>
      </c>
      <c r="AQ33" s="122">
        <f t="shared" si="10"/>
        <v>1001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8</v>
      </c>
      <c r="E34" s="40">
        <f t="shared" si="0"/>
        <v>5.6338028169014089</v>
      </c>
      <c r="F34" s="103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8">
        <v>136</v>
      </c>
      <c r="P34" s="118">
        <v>94</v>
      </c>
      <c r="Q34" s="118">
        <v>41657429</v>
      </c>
      <c r="R34" s="45">
        <f t="shared" si="3"/>
        <v>3654</v>
      </c>
      <c r="S34" s="46">
        <f t="shared" si="4"/>
        <v>87.695999999999998</v>
      </c>
      <c r="T34" s="46">
        <f t="shared" si="5"/>
        <v>3.6539999999999999</v>
      </c>
      <c r="U34" s="119">
        <v>5.4</v>
      </c>
      <c r="V34" s="119">
        <f t="shared" si="6"/>
        <v>5.4</v>
      </c>
      <c r="W34" s="120" t="s">
        <v>124</v>
      </c>
      <c r="X34" s="122">
        <v>0</v>
      </c>
      <c r="Y34" s="122">
        <v>0</v>
      </c>
      <c r="Z34" s="122">
        <v>1148</v>
      </c>
      <c r="AA34" s="122">
        <v>0</v>
      </c>
      <c r="AB34" s="122">
        <v>1158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38123784</v>
      </c>
      <c r="AH34" s="48">
        <f t="shared" si="8"/>
        <v>844</v>
      </c>
      <c r="AI34" s="49">
        <f t="shared" si="7"/>
        <v>230.97974822112755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0.55000000000000004</v>
      </c>
      <c r="AP34" s="122">
        <v>8600251</v>
      </c>
      <c r="AQ34" s="122">
        <f t="shared" si="10"/>
        <v>1181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49" t="s">
        <v>120</v>
      </c>
      <c r="M35" s="250"/>
      <c r="N35" s="251"/>
      <c r="O35" s="62"/>
      <c r="P35" s="62"/>
      <c r="Q35" s="63">
        <f>Q34-Q10</f>
        <v>116564</v>
      </c>
      <c r="R35" s="64">
        <f>SUM(R11:R34)</f>
        <v>116564</v>
      </c>
      <c r="S35" s="123">
        <f>AVERAGE(S11:S34)</f>
        <v>116.56400000000001</v>
      </c>
      <c r="T35" s="123">
        <f>SUM(T11:T34)</f>
        <v>116.56400000000001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27052</v>
      </c>
      <c r="AH35" s="66">
        <f>SUM(AH11:AH34)</f>
        <v>27052</v>
      </c>
      <c r="AI35" s="67">
        <f>$AH$35/$T35</f>
        <v>232.07851480731614</v>
      </c>
      <c r="AJ35" s="92"/>
      <c r="AK35" s="93"/>
      <c r="AL35" s="93"/>
      <c r="AM35" s="93"/>
      <c r="AN35" s="94"/>
      <c r="AO35" s="68"/>
      <c r="AP35" s="69">
        <f>AP34-AP10</f>
        <v>7276</v>
      </c>
      <c r="AQ35" s="70">
        <f>SUM(AQ11:AQ34)</f>
        <v>7276</v>
      </c>
      <c r="AR35" s="145">
        <f>SUM(AR11:AR34)</f>
        <v>6.08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0"/>
    </row>
    <row r="38" spans="2:51" x14ac:dyDescent="0.25">
      <c r="B38" s="81" t="s">
        <v>128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0"/>
    </row>
    <row r="39" spans="2:51" x14ac:dyDescent="0.25">
      <c r="B39" s="115" t="s">
        <v>210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0"/>
    </row>
    <row r="40" spans="2:51" x14ac:dyDescent="0.25">
      <c r="B40" s="80" t="s">
        <v>193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235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15" t="s">
        <v>140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15" t="s">
        <v>141</v>
      </c>
      <c r="C43" s="109"/>
      <c r="D43" s="109"/>
      <c r="E43" s="109"/>
      <c r="F43" s="109"/>
      <c r="G43" s="109"/>
      <c r="H43" s="109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84" t="s">
        <v>167</v>
      </c>
      <c r="C44" s="109"/>
      <c r="D44" s="109"/>
      <c r="E44" s="109"/>
      <c r="F44" s="109"/>
      <c r="G44" s="109"/>
      <c r="H44" s="115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82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84" t="s">
        <v>236</v>
      </c>
      <c r="C45" s="114"/>
      <c r="D45" s="114"/>
      <c r="E45" s="114"/>
      <c r="F45" s="109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3"/>
      <c r="R45" s="82"/>
      <c r="S45" s="82"/>
      <c r="T45" s="82"/>
      <c r="U45" s="105"/>
      <c r="V45" s="105"/>
      <c r="W45" s="105"/>
      <c r="X45" s="105"/>
      <c r="Y45" s="105"/>
      <c r="Z45" s="105"/>
      <c r="AA45" s="105"/>
      <c r="AB45" s="105"/>
      <c r="AC45" s="105"/>
      <c r="AK45" s="19"/>
      <c r="AL45" s="102"/>
      <c r="AM45" s="102"/>
      <c r="AN45" s="102"/>
      <c r="AO45" s="102"/>
      <c r="AP45" s="105"/>
      <c r="AQ45" s="11"/>
      <c r="AR45" s="102"/>
      <c r="AS45" s="102"/>
      <c r="AT45" s="136"/>
      <c r="AU45" s="136"/>
      <c r="AW45" s="100"/>
      <c r="AX45" s="100"/>
      <c r="AY45" s="100"/>
    </row>
    <row r="46" spans="2:51" x14ac:dyDescent="0.25">
      <c r="B46" s="115" t="s">
        <v>237</v>
      </c>
      <c r="C46" s="114"/>
      <c r="D46" s="114"/>
      <c r="E46" s="114"/>
      <c r="F46" s="114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3"/>
      <c r="R46" s="82"/>
      <c r="S46" s="82"/>
      <c r="T46" s="82"/>
      <c r="U46" s="105"/>
      <c r="V46" s="105"/>
      <c r="W46" s="105"/>
      <c r="X46" s="105"/>
      <c r="Y46" s="105"/>
      <c r="Z46" s="105"/>
      <c r="AA46" s="105"/>
      <c r="AB46" s="105"/>
      <c r="AC46" s="105"/>
      <c r="AK46" s="19"/>
      <c r="AL46" s="102"/>
      <c r="AM46" s="102"/>
      <c r="AN46" s="102"/>
      <c r="AO46" s="102"/>
      <c r="AP46" s="105"/>
      <c r="AQ46" s="11"/>
      <c r="AR46" s="102"/>
      <c r="AS46" s="102"/>
      <c r="AT46" s="136"/>
      <c r="AU46" s="136"/>
      <c r="AW46" s="100"/>
      <c r="AX46" s="100"/>
      <c r="AY46" s="100"/>
    </row>
    <row r="47" spans="2:51" x14ac:dyDescent="0.25">
      <c r="B47" s="115" t="s">
        <v>145</v>
      </c>
      <c r="C47" s="109"/>
      <c r="D47" s="114"/>
      <c r="E47" s="114"/>
      <c r="F47" s="114"/>
      <c r="G47" s="109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3"/>
      <c r="S47" s="82"/>
      <c r="T47" s="82"/>
      <c r="U47" s="82"/>
      <c r="V47" s="105"/>
      <c r="W47" s="105"/>
      <c r="X47" s="105"/>
      <c r="Y47" s="105"/>
      <c r="Z47" s="105"/>
      <c r="AA47" s="105"/>
      <c r="AB47" s="105"/>
      <c r="AC47" s="105"/>
      <c r="AD47" s="105"/>
      <c r="AL47" s="19"/>
      <c r="AM47" s="102"/>
      <c r="AN47" s="102"/>
      <c r="AO47" s="102"/>
      <c r="AP47" s="102"/>
      <c r="AQ47" s="105"/>
      <c r="AR47" s="11"/>
      <c r="AS47" s="102"/>
      <c r="AU47" s="136"/>
      <c r="AV47" s="136"/>
      <c r="AX47" s="100"/>
      <c r="AY47" s="100"/>
    </row>
    <row r="48" spans="2:51" x14ac:dyDescent="0.25">
      <c r="B48" s="115" t="s">
        <v>142</v>
      </c>
      <c r="C48" s="114"/>
      <c r="D48" s="114"/>
      <c r="E48" s="114"/>
      <c r="F48" s="114"/>
      <c r="G48" s="114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77"/>
      <c r="S48" s="112"/>
      <c r="T48" s="112"/>
      <c r="U48" s="112"/>
      <c r="V48" s="105"/>
      <c r="W48" s="105"/>
      <c r="X48" s="105"/>
      <c r="Y48" s="105"/>
      <c r="Z48" s="105"/>
      <c r="AA48" s="105"/>
      <c r="AB48" s="105"/>
      <c r="AC48" s="105"/>
      <c r="AD48" s="105"/>
      <c r="AL48" s="106"/>
      <c r="AM48" s="106"/>
      <c r="AN48" s="106"/>
      <c r="AO48" s="106"/>
      <c r="AP48" s="106"/>
      <c r="AQ48" s="106"/>
      <c r="AR48" s="107"/>
      <c r="AS48" s="102"/>
      <c r="AU48" s="104"/>
      <c r="AV48" s="100"/>
      <c r="AW48" s="100"/>
      <c r="AX48" s="100"/>
      <c r="AY48" s="100"/>
    </row>
    <row r="49" spans="2:51" x14ac:dyDescent="0.25">
      <c r="B49" s="115" t="s">
        <v>143</v>
      </c>
      <c r="C49" s="109"/>
      <c r="D49" s="109"/>
      <c r="E49" s="109"/>
      <c r="F49" s="109"/>
      <c r="G49" s="109"/>
      <c r="H49" s="124"/>
      <c r="I49" s="110"/>
      <c r="J49" s="110"/>
      <c r="K49" s="110"/>
      <c r="L49" s="110"/>
      <c r="M49" s="110"/>
      <c r="N49" s="110"/>
      <c r="O49" s="110"/>
      <c r="P49" s="110"/>
      <c r="Q49" s="110"/>
      <c r="R49" s="113"/>
      <c r="S49" s="112"/>
      <c r="T49" s="112"/>
      <c r="U49" s="112"/>
      <c r="V49" s="105"/>
      <c r="W49" s="105"/>
      <c r="X49" s="105"/>
      <c r="Y49" s="105"/>
      <c r="Z49" s="105"/>
      <c r="AA49" s="105"/>
      <c r="AB49" s="105"/>
      <c r="AC49" s="105"/>
      <c r="AD49" s="105"/>
      <c r="AL49" s="106"/>
      <c r="AM49" s="106"/>
      <c r="AN49" s="106"/>
      <c r="AO49" s="106"/>
      <c r="AP49" s="106"/>
      <c r="AQ49" s="106"/>
      <c r="AR49" s="107"/>
      <c r="AS49" s="102"/>
      <c r="AU49" s="104"/>
      <c r="AV49" s="100"/>
      <c r="AW49" s="100"/>
      <c r="AX49" s="100"/>
      <c r="AY49" s="100"/>
    </row>
    <row r="50" spans="2:51" x14ac:dyDescent="0.25">
      <c r="B50" s="84" t="s">
        <v>204</v>
      </c>
      <c r="C50" s="109"/>
      <c r="D50" s="109"/>
      <c r="E50" s="109"/>
      <c r="F50" s="109"/>
      <c r="G50" s="109"/>
      <c r="H50" s="124"/>
      <c r="I50" s="110"/>
      <c r="J50" s="110"/>
      <c r="K50" s="110"/>
      <c r="L50" s="110"/>
      <c r="M50" s="110"/>
      <c r="N50" s="110"/>
      <c r="O50" s="110"/>
      <c r="P50" s="110"/>
      <c r="Q50" s="110"/>
      <c r="R50" s="113"/>
      <c r="S50" s="113"/>
      <c r="T50" s="112"/>
      <c r="U50" s="112"/>
      <c r="V50" s="105"/>
      <c r="W50" s="105"/>
      <c r="X50" s="105"/>
      <c r="Y50" s="105"/>
      <c r="Z50" s="105"/>
      <c r="AA50" s="105"/>
      <c r="AB50" s="105"/>
      <c r="AC50" s="105"/>
      <c r="AD50" s="105"/>
      <c r="AL50" s="106"/>
      <c r="AM50" s="106"/>
      <c r="AN50" s="106"/>
      <c r="AO50" s="106"/>
      <c r="AP50" s="106"/>
      <c r="AQ50" s="106"/>
      <c r="AR50" s="107"/>
      <c r="AS50" s="102"/>
      <c r="AU50" s="104"/>
      <c r="AV50" s="100"/>
      <c r="AW50" s="100"/>
      <c r="AX50" s="100"/>
      <c r="AY50" s="100"/>
    </row>
    <row r="51" spans="2:51" x14ac:dyDescent="0.25">
      <c r="B51" s="115" t="s">
        <v>218</v>
      </c>
      <c r="C51" s="109"/>
      <c r="D51" s="109"/>
      <c r="E51" s="109"/>
      <c r="F51" s="109"/>
      <c r="G51" s="124"/>
      <c r="H51" s="110"/>
      <c r="I51" s="110"/>
      <c r="J51" s="110"/>
      <c r="K51" s="110"/>
      <c r="L51" s="110"/>
      <c r="M51" s="110"/>
      <c r="N51" s="110"/>
      <c r="O51" s="110"/>
      <c r="P51" s="110"/>
      <c r="Q51" s="113"/>
      <c r="R51" s="113"/>
      <c r="S51" s="112"/>
      <c r="T51" s="112"/>
      <c r="U51" s="105"/>
      <c r="V51" s="105"/>
      <c r="W51" s="105"/>
      <c r="X51" s="105"/>
      <c r="Y51" s="105"/>
      <c r="Z51" s="105"/>
      <c r="AA51" s="105"/>
      <c r="AB51" s="105"/>
      <c r="AC51" s="105"/>
      <c r="AK51" s="106"/>
      <c r="AL51" s="106"/>
      <c r="AM51" s="106"/>
      <c r="AN51" s="106"/>
      <c r="AO51" s="106"/>
      <c r="AP51" s="106"/>
      <c r="AQ51" s="107"/>
      <c r="AR51" s="102"/>
      <c r="AS51" s="102"/>
      <c r="AT51" s="104"/>
      <c r="AU51" s="100"/>
      <c r="AV51" s="100"/>
      <c r="AW51" s="100"/>
      <c r="AX51" s="100"/>
      <c r="AY51" s="100"/>
    </row>
    <row r="52" spans="2:51" x14ac:dyDescent="0.25">
      <c r="B52" s="111" t="s">
        <v>148</v>
      </c>
      <c r="C52" s="109"/>
      <c r="D52" s="109"/>
      <c r="E52" s="109"/>
      <c r="F52" s="109"/>
      <c r="G52" s="124"/>
      <c r="H52" s="110"/>
      <c r="I52" s="110"/>
      <c r="J52" s="110"/>
      <c r="K52" s="110"/>
      <c r="L52" s="110"/>
      <c r="M52" s="110"/>
      <c r="N52" s="110"/>
      <c r="O52" s="110"/>
      <c r="P52" s="110"/>
      <c r="Q52" s="113"/>
      <c r="R52" s="113"/>
      <c r="S52" s="112"/>
      <c r="T52" s="112"/>
      <c r="U52" s="105"/>
      <c r="V52" s="105"/>
      <c r="W52" s="105"/>
      <c r="X52" s="105"/>
      <c r="Y52" s="105"/>
      <c r="Z52" s="105"/>
      <c r="AA52" s="105"/>
      <c r="AB52" s="105"/>
      <c r="AC52" s="105"/>
      <c r="AK52" s="106"/>
      <c r="AL52" s="106"/>
      <c r="AM52" s="106"/>
      <c r="AN52" s="106"/>
      <c r="AO52" s="106"/>
      <c r="AP52" s="106"/>
      <c r="AQ52" s="107"/>
      <c r="AR52" s="102"/>
      <c r="AS52" s="102"/>
      <c r="AT52" s="104"/>
      <c r="AU52" s="100"/>
      <c r="AV52" s="100"/>
      <c r="AW52" s="100"/>
      <c r="AX52" s="100"/>
      <c r="AY52" s="100"/>
    </row>
    <row r="53" spans="2:51" x14ac:dyDescent="0.25">
      <c r="B53" s="84" t="s">
        <v>192</v>
      </c>
      <c r="C53" s="109"/>
      <c r="D53" s="109"/>
      <c r="E53" s="109"/>
      <c r="F53" s="109"/>
      <c r="G53" s="124"/>
      <c r="H53" s="110"/>
      <c r="I53" s="110"/>
      <c r="J53" s="110"/>
      <c r="K53" s="110"/>
      <c r="L53" s="110"/>
      <c r="M53" s="110"/>
      <c r="N53" s="110"/>
      <c r="O53" s="110"/>
      <c r="P53" s="110"/>
      <c r="Q53" s="113"/>
      <c r="R53" s="113"/>
      <c r="S53" s="112"/>
      <c r="T53" s="112"/>
      <c r="U53" s="105"/>
      <c r="V53" s="105"/>
      <c r="W53" s="105"/>
      <c r="X53" s="105"/>
      <c r="Y53" s="105"/>
      <c r="Z53" s="105"/>
      <c r="AA53" s="105"/>
      <c r="AB53" s="105"/>
      <c r="AC53" s="105"/>
      <c r="AK53" s="106"/>
      <c r="AL53" s="106"/>
      <c r="AM53" s="106"/>
      <c r="AN53" s="106"/>
      <c r="AO53" s="106"/>
      <c r="AP53" s="106"/>
      <c r="AQ53" s="107"/>
      <c r="AR53" s="102"/>
      <c r="AS53" s="102"/>
      <c r="AT53" s="104"/>
      <c r="AU53" s="100"/>
      <c r="AV53" s="100"/>
      <c r="AW53" s="100"/>
      <c r="AX53" s="100"/>
      <c r="AY53" s="100"/>
    </row>
    <row r="54" spans="2:51" x14ac:dyDescent="0.25">
      <c r="B54" s="84"/>
      <c r="C54" s="109"/>
      <c r="D54" s="109"/>
      <c r="E54" s="109"/>
      <c r="F54" s="109"/>
      <c r="G54" s="109"/>
      <c r="H54" s="124"/>
      <c r="I54" s="110"/>
      <c r="J54" s="110"/>
      <c r="K54" s="110"/>
      <c r="L54" s="110"/>
      <c r="M54" s="110"/>
      <c r="N54" s="110"/>
      <c r="O54" s="110"/>
      <c r="P54" s="110"/>
      <c r="Q54" s="110"/>
      <c r="R54" s="113"/>
      <c r="S54" s="113"/>
      <c r="T54" s="112"/>
      <c r="U54" s="112"/>
      <c r="V54" s="105"/>
      <c r="W54" s="105"/>
      <c r="X54" s="105"/>
      <c r="Y54" s="105"/>
      <c r="Z54" s="105"/>
      <c r="AA54" s="105"/>
      <c r="AB54" s="105"/>
      <c r="AC54" s="105"/>
      <c r="AD54" s="105"/>
      <c r="AL54" s="106"/>
      <c r="AM54" s="106"/>
      <c r="AN54" s="106"/>
      <c r="AO54" s="106"/>
      <c r="AP54" s="106"/>
      <c r="AQ54" s="106"/>
      <c r="AR54" s="107"/>
      <c r="AS54" s="102"/>
      <c r="AU54" s="104"/>
      <c r="AV54" s="100"/>
      <c r="AW54" s="100"/>
      <c r="AX54" s="100"/>
      <c r="AY54" s="100"/>
    </row>
    <row r="55" spans="2:51" x14ac:dyDescent="0.25">
      <c r="B55" s="84"/>
      <c r="C55" s="114"/>
      <c r="D55" s="114"/>
      <c r="E55" s="114"/>
      <c r="F55" s="114"/>
      <c r="G55" s="114"/>
      <c r="H55" s="147"/>
      <c r="I55" s="148"/>
      <c r="J55" s="148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B56" s="84"/>
      <c r="C56" s="147"/>
      <c r="D56" s="147"/>
      <c r="E56" s="146"/>
      <c r="F56" s="146"/>
      <c r="G56" s="146"/>
      <c r="H56" s="147"/>
      <c r="I56" s="148"/>
      <c r="J56" s="148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C57" s="147"/>
      <c r="D57" s="147"/>
      <c r="E57" s="146"/>
      <c r="F57" s="146"/>
      <c r="G57" s="146"/>
      <c r="H57" s="147"/>
      <c r="I57" s="148"/>
      <c r="J57" s="148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84"/>
      <c r="C58" s="147"/>
      <c r="D58" s="147"/>
      <c r="E58" s="146"/>
      <c r="F58" s="146"/>
      <c r="G58" s="146"/>
      <c r="H58" s="147"/>
      <c r="I58" s="148"/>
      <c r="J58" s="148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84"/>
      <c r="C59" s="147"/>
      <c r="D59" s="147"/>
      <c r="E59" s="146"/>
      <c r="F59" s="146"/>
      <c r="G59" s="146"/>
      <c r="H59" s="147"/>
      <c r="I59" s="148"/>
      <c r="J59" s="148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84"/>
      <c r="C60" s="147"/>
      <c r="D60" s="147"/>
      <c r="E60" s="146"/>
      <c r="F60" s="146"/>
      <c r="G60" s="146"/>
      <c r="H60" s="147"/>
      <c r="I60" s="148"/>
      <c r="J60" s="148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84"/>
      <c r="C61" s="147"/>
      <c r="D61" s="147"/>
      <c r="E61" s="146"/>
      <c r="F61" s="146"/>
      <c r="G61" s="146"/>
      <c r="H61" s="147"/>
      <c r="I61" s="148"/>
      <c r="J61" s="148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88"/>
      <c r="C62" s="109"/>
      <c r="D62" s="109"/>
      <c r="E62" s="109"/>
      <c r="F62" s="109"/>
      <c r="G62" s="109"/>
      <c r="H62" s="109"/>
      <c r="I62" s="124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108"/>
      <c r="C63" s="109"/>
      <c r="D63" s="109"/>
      <c r="E63" s="109"/>
      <c r="F63" s="109"/>
      <c r="G63" s="109"/>
      <c r="H63" s="109"/>
      <c r="I63" s="124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88"/>
      <c r="C64" s="109"/>
      <c r="D64" s="109"/>
      <c r="E64" s="114"/>
      <c r="F64" s="114"/>
      <c r="G64" s="114"/>
      <c r="H64" s="109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88"/>
      <c r="C65" s="109"/>
      <c r="D65" s="109"/>
      <c r="E65" s="114"/>
      <c r="F65" s="114"/>
      <c r="G65" s="114"/>
      <c r="H65" s="109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8"/>
      <c r="C66" s="109"/>
      <c r="D66" s="109"/>
      <c r="E66" s="114"/>
      <c r="F66" s="114"/>
      <c r="G66" s="114"/>
      <c r="H66" s="109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84"/>
      <c r="C67" s="109"/>
      <c r="D67" s="109"/>
      <c r="E67" s="114"/>
      <c r="F67" s="114"/>
      <c r="G67" s="114"/>
      <c r="H67" s="109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8"/>
      <c r="C68" s="109"/>
      <c r="D68" s="109"/>
      <c r="E68" s="114"/>
      <c r="F68" s="114"/>
      <c r="G68" s="114"/>
      <c r="H68" s="109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3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88"/>
      <c r="C69" s="111"/>
      <c r="D69" s="109"/>
      <c r="E69" s="87"/>
      <c r="F69" s="109"/>
      <c r="G69" s="109"/>
      <c r="H69" s="109"/>
      <c r="I69" s="109"/>
      <c r="J69" s="110"/>
      <c r="K69" s="110"/>
      <c r="L69" s="110"/>
      <c r="M69" s="110"/>
      <c r="N69" s="110"/>
      <c r="O69" s="110"/>
      <c r="P69" s="110"/>
      <c r="Q69" s="110"/>
      <c r="R69" s="110"/>
      <c r="S69" s="113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115"/>
      <c r="C70" s="109"/>
      <c r="D70" s="109"/>
      <c r="E70" s="109"/>
      <c r="F70" s="109"/>
      <c r="G70" s="109"/>
      <c r="H70" s="109"/>
      <c r="I70" s="124"/>
      <c r="J70" s="110"/>
      <c r="K70" s="110"/>
      <c r="L70" s="110"/>
      <c r="M70" s="110"/>
      <c r="N70" s="110"/>
      <c r="O70" s="110"/>
      <c r="P70" s="110"/>
      <c r="Q70" s="110"/>
      <c r="R70" s="110"/>
      <c r="S70" s="113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4"/>
      <c r="C71" s="109"/>
      <c r="D71" s="109"/>
      <c r="E71" s="109"/>
      <c r="F71" s="109"/>
      <c r="G71" s="109"/>
      <c r="H71" s="109"/>
      <c r="I71" s="124"/>
      <c r="J71" s="110"/>
      <c r="K71" s="110"/>
      <c r="L71" s="110"/>
      <c r="M71" s="110"/>
      <c r="N71" s="110"/>
      <c r="O71" s="110"/>
      <c r="P71" s="110"/>
      <c r="Q71" s="110"/>
      <c r="R71" s="110"/>
      <c r="S71" s="113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11"/>
      <c r="D72" s="109"/>
      <c r="E72" s="109"/>
      <c r="F72" s="109"/>
      <c r="G72" s="109"/>
      <c r="H72" s="109"/>
      <c r="I72" s="109"/>
      <c r="J72" s="110"/>
      <c r="K72" s="110"/>
      <c r="L72" s="110"/>
      <c r="M72" s="110"/>
      <c r="N72" s="110"/>
      <c r="O72" s="110"/>
      <c r="P72" s="110"/>
      <c r="Q72" s="110"/>
      <c r="R72" s="110"/>
      <c r="S72" s="113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11"/>
      <c r="D73" s="109"/>
      <c r="E73" s="87"/>
      <c r="F73" s="109"/>
      <c r="G73" s="109"/>
      <c r="H73" s="109"/>
      <c r="I73" s="109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09"/>
      <c r="D74" s="109"/>
      <c r="E74" s="109"/>
      <c r="F74" s="109"/>
      <c r="G74" s="87"/>
      <c r="H74" s="87"/>
      <c r="I74" s="124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09"/>
      <c r="D75" s="109"/>
      <c r="E75" s="109"/>
      <c r="F75" s="109"/>
      <c r="G75" s="87"/>
      <c r="H75" s="87"/>
      <c r="I75" s="116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2"/>
      <c r="U75" s="112"/>
      <c r="V75" s="112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15"/>
      <c r="D76" s="109"/>
      <c r="E76" s="87"/>
      <c r="F76" s="109"/>
      <c r="G76" s="109"/>
      <c r="H76" s="109"/>
      <c r="I76" s="109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2"/>
      <c r="U76" s="112"/>
      <c r="V76" s="112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11"/>
      <c r="D77" s="109"/>
      <c r="E77" s="109"/>
      <c r="F77" s="109"/>
      <c r="G77" s="109"/>
      <c r="H77" s="109"/>
      <c r="I77" s="109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2"/>
      <c r="U77" s="112"/>
      <c r="V77" s="112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11"/>
      <c r="D78" s="109"/>
      <c r="E78" s="87"/>
      <c r="F78" s="109"/>
      <c r="G78" s="109"/>
      <c r="H78" s="109"/>
      <c r="I78" s="109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2"/>
      <c r="U78" s="112"/>
      <c r="V78" s="112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09"/>
      <c r="D79" s="109"/>
      <c r="E79" s="109"/>
      <c r="F79" s="109"/>
      <c r="G79" s="87"/>
      <c r="H79" s="87"/>
      <c r="I79" s="124"/>
      <c r="J79" s="110"/>
      <c r="K79" s="110"/>
      <c r="L79" s="110"/>
      <c r="M79" s="110"/>
      <c r="N79" s="110"/>
      <c r="O79" s="110"/>
      <c r="P79" s="110"/>
      <c r="Q79" s="110"/>
      <c r="R79" s="110"/>
      <c r="S79" s="113"/>
      <c r="T79" s="112"/>
      <c r="U79" s="112"/>
      <c r="V79" s="112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09"/>
      <c r="D80" s="109"/>
      <c r="E80" s="109"/>
      <c r="F80" s="109"/>
      <c r="G80" s="87"/>
      <c r="H80" s="87"/>
      <c r="I80" s="116"/>
      <c r="J80" s="110"/>
      <c r="K80" s="110"/>
      <c r="L80" s="110"/>
      <c r="M80" s="110"/>
      <c r="N80" s="110"/>
      <c r="O80" s="110"/>
      <c r="P80" s="110"/>
      <c r="Q80" s="110"/>
      <c r="R80" s="110"/>
      <c r="S80" s="113"/>
      <c r="T80" s="113"/>
      <c r="U80" s="113"/>
      <c r="V80" s="113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2:51" x14ac:dyDescent="0.25">
      <c r="B81" s="88"/>
      <c r="C81" s="115"/>
      <c r="D81" s="109"/>
      <c r="E81" s="87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113"/>
      <c r="V81" s="113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2:51" x14ac:dyDescent="0.25">
      <c r="B82" s="88"/>
      <c r="C82" s="115"/>
      <c r="D82" s="109"/>
      <c r="E82" s="87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2:51" x14ac:dyDescent="0.25">
      <c r="B83" s="88"/>
      <c r="C83" s="115"/>
      <c r="D83" s="109"/>
      <c r="E83" s="87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2:51" x14ac:dyDescent="0.25">
      <c r="B84" s="88"/>
      <c r="C84" s="111"/>
      <c r="D84" s="109"/>
      <c r="E84" s="87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10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2:51" x14ac:dyDescent="0.25">
      <c r="B85" s="88"/>
      <c r="C85" s="111"/>
      <c r="D85" s="109"/>
      <c r="E85" s="109"/>
      <c r="F85" s="109"/>
      <c r="G85" s="109"/>
      <c r="H85" s="109"/>
      <c r="I85" s="109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3"/>
      <c r="U85" s="77"/>
      <c r="V85" s="77"/>
      <c r="W85" s="105"/>
      <c r="X85" s="105"/>
      <c r="Y85" s="105"/>
      <c r="Z85" s="105"/>
      <c r="AA85" s="105"/>
      <c r="AB85" s="105"/>
      <c r="AC85" s="105"/>
      <c r="AD85" s="105"/>
      <c r="AE85" s="105"/>
      <c r="AM85" s="106"/>
      <c r="AN85" s="106"/>
      <c r="AO85" s="106"/>
      <c r="AP85" s="106"/>
      <c r="AQ85" s="106"/>
      <c r="AR85" s="106"/>
      <c r="AS85" s="107"/>
      <c r="AV85" s="104"/>
      <c r="AW85" s="100"/>
      <c r="AX85" s="100"/>
      <c r="AY85" s="100"/>
    </row>
    <row r="86" spans="2:51" x14ac:dyDescent="0.25">
      <c r="B86" s="88"/>
      <c r="C86" s="111"/>
      <c r="D86" s="109"/>
      <c r="E86" s="109"/>
      <c r="F86" s="109"/>
      <c r="G86" s="109"/>
      <c r="H86" s="109"/>
      <c r="I86" s="109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3"/>
      <c r="U86" s="77"/>
      <c r="V86" s="77"/>
      <c r="W86" s="105"/>
      <c r="X86" s="105"/>
      <c r="Y86" s="105"/>
      <c r="Z86" s="105"/>
      <c r="AA86" s="105"/>
      <c r="AB86" s="105"/>
      <c r="AC86" s="105"/>
      <c r="AD86" s="105"/>
      <c r="AE86" s="105"/>
      <c r="AM86" s="106"/>
      <c r="AN86" s="106"/>
      <c r="AO86" s="106"/>
      <c r="AP86" s="106"/>
      <c r="AQ86" s="106"/>
      <c r="AR86" s="106"/>
      <c r="AS86" s="107"/>
      <c r="AV86" s="104"/>
      <c r="AW86" s="100"/>
      <c r="AX86" s="100"/>
      <c r="AY86" s="100"/>
    </row>
    <row r="87" spans="2:51" x14ac:dyDescent="0.25">
      <c r="B87" s="88"/>
      <c r="C87" s="111"/>
      <c r="D87" s="109"/>
      <c r="E87" s="87"/>
      <c r="F87" s="109"/>
      <c r="G87" s="109"/>
      <c r="H87" s="109"/>
      <c r="I87" s="109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3"/>
      <c r="U87" s="77"/>
      <c r="V87" s="77"/>
      <c r="W87" s="105"/>
      <c r="X87" s="105"/>
      <c r="Y87" s="105"/>
      <c r="Z87" s="105"/>
      <c r="AA87" s="105"/>
      <c r="AB87" s="105"/>
      <c r="AC87" s="105"/>
      <c r="AD87" s="105"/>
      <c r="AE87" s="105"/>
      <c r="AM87" s="106"/>
      <c r="AN87" s="106"/>
      <c r="AO87" s="106"/>
      <c r="AP87" s="106"/>
      <c r="AQ87" s="106"/>
      <c r="AR87" s="106"/>
      <c r="AS87" s="107"/>
      <c r="AV87" s="104"/>
      <c r="AW87" s="100"/>
      <c r="AX87" s="100"/>
      <c r="AY87" s="100"/>
    </row>
    <row r="88" spans="2:51" x14ac:dyDescent="0.25">
      <c r="B88" s="88"/>
      <c r="C88" s="111"/>
      <c r="D88" s="109"/>
      <c r="E88" s="109"/>
      <c r="F88" s="109"/>
      <c r="G88" s="109"/>
      <c r="H88" s="109"/>
      <c r="I88" s="109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3"/>
      <c r="U88" s="77"/>
      <c r="V88" s="77"/>
      <c r="W88" s="105"/>
      <c r="X88" s="105"/>
      <c r="Y88" s="105"/>
      <c r="Z88" s="10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2:51" x14ac:dyDescent="0.25">
      <c r="B89" s="125"/>
      <c r="C89" s="108"/>
      <c r="D89" s="109"/>
      <c r="E89" s="109"/>
      <c r="F89" s="109"/>
      <c r="G89" s="109"/>
      <c r="H89" s="109"/>
      <c r="I89" s="109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3"/>
      <c r="U89" s="77"/>
      <c r="V89" s="77"/>
      <c r="W89" s="105"/>
      <c r="X89" s="105"/>
      <c r="Y89" s="105"/>
      <c r="Z89" s="85"/>
      <c r="AA89" s="105"/>
      <c r="AB89" s="105"/>
      <c r="AC89" s="105"/>
      <c r="AD89" s="105"/>
      <c r="AE89" s="105"/>
      <c r="AM89" s="106"/>
      <c r="AN89" s="106"/>
      <c r="AO89" s="106"/>
      <c r="AP89" s="106"/>
      <c r="AQ89" s="106"/>
      <c r="AR89" s="106"/>
      <c r="AS89" s="107"/>
      <c r="AV89" s="104"/>
      <c r="AW89" s="100"/>
      <c r="AX89" s="100"/>
      <c r="AY89" s="100"/>
    </row>
    <row r="90" spans="2:51" x14ac:dyDescent="0.25">
      <c r="B90" s="125"/>
      <c r="C90" s="108"/>
      <c r="D90" s="87"/>
      <c r="E90" s="109"/>
      <c r="F90" s="109"/>
      <c r="G90" s="109"/>
      <c r="H90" s="109"/>
      <c r="I90" s="87"/>
      <c r="J90" s="110"/>
      <c r="K90" s="110"/>
      <c r="L90" s="110"/>
      <c r="M90" s="110"/>
      <c r="N90" s="110"/>
      <c r="O90" s="110"/>
      <c r="P90" s="110"/>
      <c r="Q90" s="110"/>
      <c r="R90" s="110"/>
      <c r="S90" s="85"/>
      <c r="T90" s="85"/>
      <c r="U90" s="85"/>
      <c r="V90" s="85"/>
      <c r="W90" s="85"/>
      <c r="X90" s="85"/>
      <c r="Y90" s="85"/>
      <c r="Z90" s="78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85"/>
      <c r="AT90" s="85"/>
      <c r="AU90" s="85"/>
      <c r="AV90" s="104"/>
      <c r="AW90" s="100"/>
      <c r="AX90" s="100"/>
      <c r="AY90" s="100"/>
    </row>
    <row r="91" spans="2:51" x14ac:dyDescent="0.25">
      <c r="B91" s="128"/>
      <c r="C91" s="115"/>
      <c r="D91" s="87"/>
      <c r="E91" s="109"/>
      <c r="F91" s="109"/>
      <c r="G91" s="109"/>
      <c r="H91" s="109"/>
      <c r="I91" s="87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78"/>
      <c r="X91" s="78"/>
      <c r="Y91" s="78"/>
      <c r="Z91" s="105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104"/>
      <c r="AW91" s="100"/>
      <c r="AX91" s="100"/>
      <c r="AY91" s="100"/>
    </row>
    <row r="92" spans="2:51" x14ac:dyDescent="0.25">
      <c r="B92" s="128"/>
      <c r="C92" s="115"/>
      <c r="D92" s="109"/>
      <c r="E92" s="87"/>
      <c r="F92" s="109"/>
      <c r="G92" s="109"/>
      <c r="H92" s="109"/>
      <c r="I92" s="109"/>
      <c r="J92" s="85"/>
      <c r="K92" s="85"/>
      <c r="L92" s="85"/>
      <c r="M92" s="85"/>
      <c r="N92" s="85"/>
      <c r="O92" s="85"/>
      <c r="P92" s="85"/>
      <c r="Q92" s="85"/>
      <c r="R92" s="85"/>
      <c r="S92" s="110"/>
      <c r="T92" s="113"/>
      <c r="U92" s="77"/>
      <c r="V92" s="77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V92" s="104"/>
      <c r="AW92" s="100"/>
      <c r="AX92" s="100"/>
      <c r="AY92" s="100"/>
    </row>
    <row r="93" spans="2:51" x14ac:dyDescent="0.25">
      <c r="B93" s="128"/>
      <c r="C93" s="111"/>
      <c r="D93" s="109"/>
      <c r="E93" s="87"/>
      <c r="F93" s="87"/>
      <c r="G93" s="109"/>
      <c r="H93" s="109"/>
      <c r="I93" s="109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3"/>
      <c r="U93" s="77"/>
      <c r="V93" s="77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V93" s="104"/>
      <c r="AW93" s="100"/>
      <c r="AX93" s="100"/>
      <c r="AY93" s="100"/>
    </row>
    <row r="94" spans="2:51" x14ac:dyDescent="0.25">
      <c r="B94" s="128"/>
      <c r="C94" s="111"/>
      <c r="D94" s="109"/>
      <c r="E94" s="109"/>
      <c r="F94" s="87"/>
      <c r="G94" s="87"/>
      <c r="H94" s="87"/>
      <c r="I94" s="109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3"/>
      <c r="U94" s="77"/>
      <c r="V94" s="77"/>
      <c r="W94" s="105"/>
      <c r="X94" s="105"/>
      <c r="Y94" s="105"/>
      <c r="Z94" s="105"/>
      <c r="AA94" s="105"/>
      <c r="AB94" s="105"/>
      <c r="AC94" s="105"/>
      <c r="AD94" s="105"/>
      <c r="AE94" s="105"/>
      <c r="AM94" s="106"/>
      <c r="AN94" s="106"/>
      <c r="AO94" s="106"/>
      <c r="AP94" s="106"/>
      <c r="AQ94" s="106"/>
      <c r="AR94" s="106"/>
      <c r="AS94" s="107"/>
      <c r="AV94" s="104"/>
      <c r="AW94" s="100"/>
      <c r="AX94" s="100"/>
      <c r="AY94" s="130"/>
    </row>
    <row r="95" spans="2:51" x14ac:dyDescent="0.25">
      <c r="B95" s="78"/>
      <c r="C95" s="85"/>
      <c r="D95" s="109"/>
      <c r="E95" s="109"/>
      <c r="F95" s="109"/>
      <c r="G95" s="87"/>
      <c r="H95" s="87"/>
      <c r="I95" s="109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3"/>
      <c r="U95" s="77"/>
      <c r="V95" s="77"/>
      <c r="W95" s="105"/>
      <c r="X95" s="105"/>
      <c r="Y95" s="105"/>
      <c r="Z95" s="105"/>
      <c r="AA95" s="105"/>
      <c r="AB95" s="105"/>
      <c r="AC95" s="105"/>
      <c r="AD95" s="105"/>
      <c r="AE95" s="105"/>
      <c r="AM95" s="106"/>
      <c r="AN95" s="106"/>
      <c r="AO95" s="106"/>
      <c r="AP95" s="106"/>
      <c r="AQ95" s="106"/>
      <c r="AR95" s="106"/>
      <c r="AS95" s="107"/>
      <c r="AV95" s="104"/>
      <c r="AW95" s="100"/>
      <c r="AX95" s="100"/>
      <c r="AY95" s="100"/>
    </row>
    <row r="96" spans="2:51" x14ac:dyDescent="0.25">
      <c r="B96" s="78"/>
      <c r="C96" s="115"/>
      <c r="D96" s="85"/>
      <c r="E96" s="109"/>
      <c r="F96" s="109"/>
      <c r="G96" s="109"/>
      <c r="H96" s="109"/>
      <c r="I96" s="85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3"/>
      <c r="U96" s="77"/>
      <c r="V96" s="77"/>
      <c r="W96" s="105"/>
      <c r="X96" s="105"/>
      <c r="Y96" s="105"/>
      <c r="Z96" s="105"/>
      <c r="AA96" s="105"/>
      <c r="AB96" s="105"/>
      <c r="AC96" s="105"/>
      <c r="AD96" s="105"/>
      <c r="AE96" s="105"/>
      <c r="AM96" s="106"/>
      <c r="AN96" s="106"/>
      <c r="AO96" s="106"/>
      <c r="AP96" s="106"/>
      <c r="AQ96" s="106"/>
      <c r="AR96" s="106"/>
      <c r="AS96" s="107"/>
      <c r="AV96" s="104"/>
      <c r="AW96" s="100"/>
      <c r="AX96" s="100"/>
      <c r="AY96" s="100"/>
    </row>
    <row r="97" spans="1:51" x14ac:dyDescent="0.25">
      <c r="B97" s="128"/>
      <c r="C97" s="131"/>
      <c r="D97" s="78"/>
      <c r="E97" s="126"/>
      <c r="F97" s="126"/>
      <c r="G97" s="126"/>
      <c r="H97" s="126"/>
      <c r="I97" s="78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32"/>
      <c r="U97" s="133"/>
      <c r="V97" s="133"/>
      <c r="W97" s="105"/>
      <c r="X97" s="105"/>
      <c r="Y97" s="105"/>
      <c r="Z97" s="105"/>
      <c r="AA97" s="105"/>
      <c r="AB97" s="105"/>
      <c r="AC97" s="105"/>
      <c r="AD97" s="105"/>
      <c r="AE97" s="105"/>
      <c r="AM97" s="106"/>
      <c r="AN97" s="106"/>
      <c r="AO97" s="106"/>
      <c r="AP97" s="106"/>
      <c r="AQ97" s="106"/>
      <c r="AR97" s="106"/>
      <c r="AS97" s="107"/>
      <c r="AU97" s="100"/>
      <c r="AV97" s="104"/>
      <c r="AW97" s="100"/>
      <c r="AX97" s="100"/>
      <c r="AY97" s="100"/>
    </row>
    <row r="98" spans="1:51" s="130" customFormat="1" x14ac:dyDescent="0.25">
      <c r="B98" s="100"/>
      <c r="C98" s="134"/>
      <c r="D98" s="126"/>
      <c r="E98" s="78"/>
      <c r="F98" s="126"/>
      <c r="G98" s="126"/>
      <c r="H98" s="126"/>
      <c r="I98" s="126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32"/>
      <c r="U98" s="133"/>
      <c r="V98" s="133"/>
      <c r="W98" s="105"/>
      <c r="X98" s="105"/>
      <c r="Y98" s="105"/>
      <c r="Z98" s="105"/>
      <c r="AA98" s="105"/>
      <c r="AB98" s="105"/>
      <c r="AC98" s="105"/>
      <c r="AD98" s="105"/>
      <c r="AE98" s="105"/>
      <c r="AM98" s="106"/>
      <c r="AN98" s="106"/>
      <c r="AO98" s="106"/>
      <c r="AP98" s="106"/>
      <c r="AQ98" s="106"/>
      <c r="AR98" s="106"/>
      <c r="AS98" s="107"/>
      <c r="AT98" s="19"/>
      <c r="AV98" s="104"/>
      <c r="AY98" s="100"/>
    </row>
    <row r="99" spans="1:51" x14ac:dyDescent="0.25">
      <c r="A99" s="105"/>
      <c r="C99" s="129"/>
      <c r="D99" s="126"/>
      <c r="E99" s="78"/>
      <c r="F99" s="78"/>
      <c r="G99" s="126"/>
      <c r="H99" s="126"/>
      <c r="I99" s="106"/>
      <c r="J99" s="106"/>
      <c r="K99" s="106"/>
      <c r="L99" s="106"/>
      <c r="M99" s="106"/>
      <c r="N99" s="106"/>
      <c r="O99" s="107"/>
      <c r="P99" s="102"/>
      <c r="R99" s="104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C100" s="130"/>
      <c r="D100" s="130"/>
      <c r="E100" s="130"/>
      <c r="F100" s="130"/>
      <c r="G100" s="78"/>
      <c r="H100" s="78"/>
      <c r="I100" s="106"/>
      <c r="J100" s="106"/>
      <c r="K100" s="106"/>
      <c r="L100" s="106"/>
      <c r="M100" s="106"/>
      <c r="N100" s="106"/>
      <c r="O100" s="107"/>
      <c r="P100" s="102"/>
      <c r="R100" s="102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C101" s="130"/>
      <c r="D101" s="130"/>
      <c r="E101" s="130"/>
      <c r="F101" s="130"/>
      <c r="G101" s="78"/>
      <c r="H101" s="78"/>
      <c r="I101" s="106"/>
      <c r="J101" s="106"/>
      <c r="K101" s="106"/>
      <c r="L101" s="106"/>
      <c r="M101" s="106"/>
      <c r="N101" s="106"/>
      <c r="O101" s="107"/>
      <c r="P101" s="102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A102" s="105"/>
      <c r="C102" s="130"/>
      <c r="D102" s="130"/>
      <c r="E102" s="130"/>
      <c r="F102" s="130"/>
      <c r="G102" s="130"/>
      <c r="H102" s="130"/>
      <c r="I102" s="106"/>
      <c r="J102" s="106"/>
      <c r="K102" s="106"/>
      <c r="L102" s="106"/>
      <c r="M102" s="106"/>
      <c r="N102" s="106"/>
      <c r="O102" s="107"/>
      <c r="P102" s="102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A103" s="105"/>
      <c r="C103" s="130"/>
      <c r="D103" s="130"/>
      <c r="E103" s="130"/>
      <c r="F103" s="130"/>
      <c r="G103" s="130"/>
      <c r="H103" s="130"/>
      <c r="I103" s="106"/>
      <c r="J103" s="106"/>
      <c r="K103" s="106"/>
      <c r="L103" s="106"/>
      <c r="M103" s="106"/>
      <c r="N103" s="106"/>
      <c r="O103" s="107"/>
      <c r="P103" s="102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A104" s="105"/>
      <c r="C104" s="130"/>
      <c r="D104" s="130"/>
      <c r="E104" s="130"/>
      <c r="F104" s="130"/>
      <c r="G104" s="130"/>
      <c r="H104" s="130"/>
      <c r="I104" s="106"/>
      <c r="J104" s="106"/>
      <c r="K104" s="106"/>
      <c r="L104" s="106"/>
      <c r="M104" s="106"/>
      <c r="N104" s="106"/>
      <c r="O104" s="107"/>
      <c r="P104" s="102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A105" s="105"/>
      <c r="C105" s="130"/>
      <c r="D105" s="130"/>
      <c r="E105" s="130"/>
      <c r="F105" s="130"/>
      <c r="G105" s="130"/>
      <c r="H105" s="130"/>
      <c r="I105" s="106"/>
      <c r="J105" s="106"/>
      <c r="K105" s="106"/>
      <c r="L105" s="106"/>
      <c r="M105" s="106"/>
      <c r="N105" s="106"/>
      <c r="O105" s="107"/>
      <c r="P105" s="102"/>
      <c r="R105" s="78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A106" s="105"/>
      <c r="I106" s="106"/>
      <c r="J106" s="106"/>
      <c r="K106" s="106"/>
      <c r="L106" s="106"/>
      <c r="M106" s="106"/>
      <c r="N106" s="106"/>
      <c r="O106" s="107"/>
      <c r="R106" s="102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R107" s="102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R108" s="102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R109" s="102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R110" s="102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07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07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07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07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07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Q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1"/>
      <c r="P126" s="102"/>
      <c r="Q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Q127" s="102"/>
      <c r="R127" s="102"/>
      <c r="S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Q128" s="102"/>
      <c r="R128" s="102"/>
      <c r="S128" s="102"/>
      <c r="T128" s="102"/>
      <c r="AS128" s="100"/>
      <c r="AT128" s="100"/>
      <c r="AU128" s="100"/>
      <c r="AV128" s="100"/>
      <c r="AW128" s="100"/>
      <c r="AX128" s="100"/>
      <c r="AY128" s="100"/>
    </row>
    <row r="129" spans="15:51" x14ac:dyDescent="0.25">
      <c r="O129" s="11"/>
      <c r="P129" s="102"/>
      <c r="Q129" s="102"/>
      <c r="R129" s="102"/>
      <c r="S129" s="102"/>
      <c r="T129" s="102"/>
      <c r="AS129" s="100"/>
      <c r="AT129" s="100"/>
      <c r="AU129" s="100"/>
      <c r="AV129" s="100"/>
      <c r="AW129" s="100"/>
      <c r="AX129" s="100"/>
      <c r="AY129" s="100"/>
    </row>
    <row r="130" spans="15:51" x14ac:dyDescent="0.25">
      <c r="O130" s="11"/>
      <c r="P130" s="102"/>
      <c r="T130" s="102"/>
      <c r="AS130" s="100"/>
      <c r="AT130" s="100"/>
      <c r="AU130" s="100"/>
      <c r="AV130" s="100"/>
      <c r="AW130" s="100"/>
      <c r="AX130" s="100"/>
      <c r="AY130" s="100"/>
    </row>
    <row r="131" spans="15:51" x14ac:dyDescent="0.25">
      <c r="O131" s="102"/>
      <c r="Q131" s="102"/>
      <c r="R131" s="102"/>
      <c r="S131" s="102"/>
      <c r="AS131" s="100"/>
      <c r="AT131" s="100"/>
      <c r="AU131" s="100"/>
      <c r="AV131" s="100"/>
      <c r="AW131" s="100"/>
      <c r="AX131" s="100"/>
    </row>
    <row r="132" spans="15:51" x14ac:dyDescent="0.25">
      <c r="O132" s="11"/>
      <c r="P132" s="102"/>
      <c r="Q132" s="102"/>
      <c r="R132" s="102"/>
      <c r="S132" s="102"/>
      <c r="T132" s="102"/>
      <c r="AS132" s="100"/>
      <c r="AT132" s="100"/>
      <c r="AU132" s="100"/>
      <c r="AV132" s="100"/>
      <c r="AW132" s="100"/>
      <c r="AX132" s="100"/>
    </row>
    <row r="133" spans="15:51" x14ac:dyDescent="0.25">
      <c r="O133" s="11"/>
      <c r="P133" s="102"/>
      <c r="Q133" s="102"/>
      <c r="R133" s="102"/>
      <c r="S133" s="102"/>
      <c r="T133" s="102"/>
      <c r="U133" s="102"/>
      <c r="AS133" s="100"/>
      <c r="AT133" s="100"/>
      <c r="AU133" s="100"/>
      <c r="AV133" s="100"/>
      <c r="AW133" s="100"/>
      <c r="AX133" s="100"/>
    </row>
    <row r="134" spans="15:51" x14ac:dyDescent="0.25">
      <c r="O134" s="11"/>
      <c r="P134" s="102"/>
      <c r="T134" s="102"/>
      <c r="U134" s="102"/>
      <c r="AS134" s="100"/>
      <c r="AT134" s="100"/>
      <c r="AU134" s="100"/>
      <c r="AV134" s="100"/>
      <c r="AW134" s="100"/>
      <c r="AX134" s="100"/>
    </row>
    <row r="142" spans="15:51" x14ac:dyDescent="0.25">
      <c r="AY142" s="100"/>
    </row>
    <row r="146" spans="1:50" s="102" customFormat="1" x14ac:dyDescent="0.25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  <c r="AI146" s="100"/>
      <c r="AJ146" s="100"/>
      <c r="AK146" s="100"/>
      <c r="AL146" s="100"/>
      <c r="AM146" s="100"/>
      <c r="AN146" s="100"/>
      <c r="AO146" s="100"/>
      <c r="AP146" s="100"/>
      <c r="AQ146" s="100"/>
      <c r="AR146" s="100"/>
      <c r="AS146" s="100"/>
      <c r="AT146" s="100"/>
      <c r="AU146" s="100"/>
      <c r="AV146" s="100"/>
      <c r="AW146" s="100"/>
      <c r="AX146" s="100"/>
    </row>
  </sheetData>
  <protectedRanges>
    <protectedRange sqref="N90:R90 B97 S92:T98 B89:B94 S88:T89 N93:R98 T80:T87 T65:T71 T55:T63 R51:R53 S48:S50 S54" name="Range2_12_5_1_1"/>
    <protectedRange sqref="L10 L6 D6 D8 AD8 AF8 O8:U8 AJ8:AR8 AF10 L24:N31 N32:N34 E11:E34 G11:G34 AC17:AF34 N10:N23 O11:P34 X11:AF15 X16 Z16:AF16 Y16:Y18 R11:V34 Z33:Z34 AB33:AB34 Z17:AB32" name="Range1_16_3_1_1"/>
    <protectedRange sqref="I95 J93:M98 J90:M90 I98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9:H99 F98 E97" name="Range2_2_2_9_2_1_1"/>
    <protectedRange sqref="D95 D98:D99" name="Range2_1_1_1_1_1_9_2_1_1"/>
    <protectedRange sqref="AG11:AG34" name="Range1_18_1_1_1"/>
    <protectedRange sqref="C96 C98" name="Range2_4_1_1_1"/>
    <protectedRange sqref="AS16:AS34" name="Range1_1_1_1"/>
    <protectedRange sqref="P3:U5" name="Range1_16_1_1_1_1"/>
    <protectedRange sqref="C99 C97 C94" name="Range2_1_3_1_1"/>
    <protectedRange sqref="H11:H34" name="Range1_1_1_1_1_1_1"/>
    <protectedRange sqref="B95:B96 J91:R92 D96:D97 I96:I97 Z89:Z90 S90:Y91 AA90:AU91 E98:E99 G100:H101 F99" name="Range2_2_1_10_1_1_1_2"/>
    <protectedRange sqref="C95" name="Range2_2_1_10_2_1_1_1"/>
    <protectedRange sqref="N88:R89 G96:H96 D92 F95 E94" name="Range2_12_1_6_1_1"/>
    <protectedRange sqref="D87:D88 I92:I94 I88:M89 G97:H98 G90:H92 E95:E96 F96:F97 F89:F91 E88:E90" name="Range2_2_12_1_7_1_1"/>
    <protectedRange sqref="D93:D94" name="Range2_1_1_1_1_11_1_2_1_1"/>
    <protectedRange sqref="E91 G93:H93 F92" name="Range2_2_2_9_1_1_1_1"/>
    <protectedRange sqref="D89" name="Range2_1_1_1_1_1_9_1_1_1_1"/>
    <protectedRange sqref="C93 C88" name="Range2_1_1_2_1_1"/>
    <protectedRange sqref="C92" name="Range2_1_2_2_1_1"/>
    <protectedRange sqref="C91" name="Range2_3_2_1_1"/>
    <protectedRange sqref="F87:F88 E87 G89:H89" name="Range2_2_12_1_1_1_1_1"/>
    <protectedRange sqref="C87" name="Range2_1_4_2_1_1_1"/>
    <protectedRange sqref="C89:C90" name="Range2_5_1_1_1"/>
    <protectedRange sqref="E92:E93 F93:F94 G94:H95 I90:I91" name="Range2_2_1_1_1_1"/>
    <protectedRange sqref="D90:D91" name="Range2_1_1_1_1_1_1_1_1"/>
    <protectedRange sqref="AS11:AS15" name="Range1_4_1_1_1_1"/>
    <protectedRange sqref="J11:J15 J26:J34" name="Range1_1_2_1_10_1_1_1_1"/>
    <protectedRange sqref="R105" name="Range2_2_1_10_1_1_1_1_1"/>
    <protectedRange sqref="S38:S43" name="Range2_12_3_1_1_1_1"/>
    <protectedRange sqref="D38:H38 F39:G39 N38:R43" name="Range2_12_1_3_1_1_1_1"/>
    <protectedRange sqref="I38:M38 E39 H39:M39 E40:M43" name="Range2_2_12_1_6_1_1_1_1"/>
    <protectedRange sqref="D39:D43" name="Range2_1_1_1_1_11_1_1_1_1_1_1"/>
    <protectedRange sqref="C39:C43" name="Range2_1_2_1_1_1_1_1"/>
    <protectedRange sqref="C38" name="Range2_3_1_1_1_1_1"/>
    <protectedRange sqref="T77:T79" name="Range2_12_5_1_1_3"/>
    <protectedRange sqref="T73:T76" name="Range2_12_5_1_1_2_2"/>
    <protectedRange sqref="T72" name="Range2_12_5_1_1_2_1_1"/>
    <protectedRange sqref="S72" name="Range2_12_4_1_1_1_4_2_2_1_1"/>
    <protectedRange sqref="B86:B88" name="Range2_12_5_1_1_2"/>
    <protectedRange sqref="B85" name="Range2_12_5_1_1_2_1_4_1_1_1_2_1_1_1_1_1_1_1"/>
    <protectedRange sqref="F86 G88:H88" name="Range2_2_12_1_1_1_1_1_1"/>
    <protectedRange sqref="D86:E86" name="Range2_2_12_1_7_1_1_2_1"/>
    <protectedRange sqref="C86" name="Range2_1_1_2_1_1_1"/>
    <protectedRange sqref="B83:B84" name="Range2_12_5_1_1_2_1"/>
    <protectedRange sqref="B82" name="Range2_12_5_1_1_2_1_2_1"/>
    <protectedRange sqref="B81" name="Range2_12_5_1_1_2_1_2_2"/>
    <protectedRange sqref="S84:S87" name="Range2_12_5_1_1_5"/>
    <protectedRange sqref="N84:R87" name="Range2_12_1_6_1_1_1"/>
    <protectedRange sqref="J84:M87" name="Range2_2_12_1_7_1_1_2"/>
    <protectedRange sqref="S81:S83" name="Range2_12_2_1_1_1_2_1_1_1"/>
    <protectedRange sqref="Q82:R83" name="Range2_12_1_4_1_1_1_1_1_1_1_1_1_1_1_1_1_1_1"/>
    <protectedRange sqref="N82:P83" name="Range2_12_1_2_1_1_1_1_1_1_1_1_1_1_1_1_1_1_1_1"/>
    <protectedRange sqref="J82:M83" name="Range2_2_12_1_4_1_1_1_1_1_1_1_1_1_1_1_1_1_1_1_1"/>
    <protectedRange sqref="Q81:R81" name="Range2_12_1_6_1_1_1_2_3_1_1_3_1_1_1_1_1_1_1"/>
    <protectedRange sqref="N81:P81" name="Range2_12_1_2_3_1_1_1_2_3_1_1_3_1_1_1_1_1_1_1"/>
    <protectedRange sqref="J81:M81" name="Range2_2_12_1_4_3_1_1_1_3_3_1_1_3_1_1_1_1_1_1_1"/>
    <protectedRange sqref="S79:S80" name="Range2_12_4_1_1_1_4_2_2_2_1"/>
    <protectedRange sqref="Q79:R80" name="Range2_12_1_6_1_1_1_2_3_2_1_1_3_2"/>
    <protectedRange sqref="N79:P80" name="Range2_12_1_2_3_1_1_1_2_3_2_1_1_3_2"/>
    <protectedRange sqref="K79:M80" name="Range2_2_12_1_4_3_1_1_1_3_3_2_1_1_3_2"/>
    <protectedRange sqref="J79:J80" name="Range2_2_12_1_4_3_1_1_1_3_2_1_2_2_2"/>
    <protectedRange sqref="I79" name="Range2_2_12_1_4_3_1_1_1_3_3_1_1_3_1_1_1_1_1_1_2_2"/>
    <protectedRange sqref="I81:I87" name="Range2_2_12_1_7_1_1_2_2_1_1"/>
    <protectedRange sqref="I80" name="Range2_2_12_1_4_3_1_1_1_3_3_1_1_3_1_1_1_1_1_1_2_1_1"/>
    <protectedRange sqref="G87:H87" name="Range2_2_12_1_3_1_2_1_1_1_2_1_1_1_1_1_1_2_1_1_1_1_1_1_1_1_1"/>
    <protectedRange sqref="F85 G84:H86" name="Range2_2_12_1_3_3_1_1_1_2_1_1_1_1_1_1_1_1_1_1_1_1_1_1_1_1"/>
    <protectedRange sqref="G81:H81" name="Range2_2_12_1_3_1_2_1_1_1_2_1_1_1_1_1_1_2_1_1_1_1_1_2_1"/>
    <protectedRange sqref="F81:F84" name="Range2_2_12_1_3_1_2_1_1_1_3_1_1_1_1_1_3_1_1_1_1_1_1_1_1_1"/>
    <protectedRange sqref="G82:H83" name="Range2_2_12_1_3_1_2_1_1_1_1_2_1_1_1_1_1_1_1_1_1_1_1"/>
    <protectedRange sqref="D81:E82" name="Range2_2_12_1_3_1_2_1_1_1_3_1_1_1_1_1_1_1_2_1_1_1_1_1_1_1"/>
    <protectedRange sqref="B79" name="Range2_12_5_1_1_2_1_4_1_1_1_2_1_1_1_1_1_1_1_1_1_2_1_1_1_1_1"/>
    <protectedRange sqref="B80" name="Range2_12_5_1_1_2_1_2_2_1_1_1_1_1"/>
    <protectedRange sqref="D85:E85" name="Range2_2_12_1_7_1_1_2_1_1"/>
    <protectedRange sqref="C85" name="Range2_1_1_2_1_1_1_1"/>
    <protectedRange sqref="D84" name="Range2_2_12_1_7_1_1_2_1_1_1_1_1_1"/>
    <protectedRange sqref="E84" name="Range2_2_12_1_1_1_1_1_1_1_1_1_1_1_1"/>
    <protectedRange sqref="C84" name="Range2_1_4_2_1_1_1_1_1_1_1_1_1"/>
    <protectedRange sqref="D83:E83" name="Range2_2_12_1_3_1_2_1_1_1_3_1_1_1_1_1_1_1_2_1_1_1_1_1_1_1_1"/>
    <protectedRange sqref="B78" name="Range2_12_5_1_1_2_1_2_2_1_1_1_1"/>
    <protectedRange sqref="S73:S78" name="Range2_12_5_1_1_5_1"/>
    <protectedRange sqref="N75:R78" name="Range2_12_1_6_1_1_1_1"/>
    <protectedRange sqref="J77:M78 L75:M76" name="Range2_2_12_1_7_1_1_2_2"/>
    <protectedRange sqref="I77:I78" name="Range2_2_12_1_7_1_1_2_2_1_1_1"/>
    <protectedRange sqref="B77" name="Range2_12_5_1_1_2_1_2_2_1_1_1_1_2_1_1_1"/>
    <protectedRange sqref="B76" name="Range2_12_5_1_1_2_1_2_2_1_1_1_1_2_1_1_1_2"/>
    <protectedRange sqref="B75" name="Range2_12_5_1_1_2_1_2_2_1_1_1_1_2_1_1_1_2_1_1"/>
    <protectedRange sqref="B41" name="Range2_12_5_1_1_1_1_1_2"/>
    <protectedRange sqref="G58:H61" name="Range2_2_12_1_3_1_1_1_1_1_4_1_1_2"/>
    <protectedRange sqref="E58:F61" name="Range2_2_12_1_7_1_1_3_1_1_2"/>
    <protectedRange sqref="S58:S63 S65:S71" name="Range2_12_5_1_1_2_3_1_1"/>
    <protectedRange sqref="Q58:R63" name="Range2_12_1_6_1_1_1_1_2_1_2"/>
    <protectedRange sqref="N58:P63" name="Range2_12_1_2_3_1_1_1_1_2_1_2"/>
    <protectedRange sqref="L62:M63 I58:M61" name="Range2_2_12_1_4_3_1_1_1_1_2_1_2"/>
    <protectedRange sqref="D58:D61" name="Range2_2_12_1_3_1_2_1_1_1_2_1_2_1_2"/>
    <protectedRange sqref="Q65:R67" name="Range2_12_1_6_1_1_1_1_2_1_1_1"/>
    <protectedRange sqref="N65:P67" name="Range2_12_1_2_3_1_1_1_1_2_1_1_1"/>
    <protectedRange sqref="L65:M67" name="Range2_2_12_1_4_3_1_1_1_1_2_1_1_1"/>
    <protectedRange sqref="B74" name="Range2_12_5_1_1_2_1_2_2_1_1_1_1_2_1_1_1_2_1_1_1_2"/>
    <protectedRange sqref="N68:R74" name="Range2_12_1_6_1_1_1_1_1"/>
    <protectedRange sqref="J70:M71 L72:M74 L68:M69" name="Range2_2_12_1_7_1_1_2_2_1"/>
    <protectedRange sqref="G70:H71" name="Range2_2_12_1_3_1_2_1_1_1_2_1_1_1_1_1_1_2_1_1_1_1"/>
    <protectedRange sqref="I70:I71" name="Range2_2_12_1_4_3_1_1_1_2_1_2_1_1_3_1_1_1_1_1_1_1_1"/>
    <protectedRange sqref="D70:E71" name="Range2_2_12_1_3_1_2_1_1_1_2_1_1_1_1_3_1_1_1_1_1_1_1"/>
    <protectedRange sqref="F70:F71" name="Range2_2_12_1_3_1_2_1_1_1_3_1_1_1_1_1_3_1_1_1_1_1_1_1"/>
    <protectedRange sqref="G80:H80" name="Range2_2_12_1_3_1_2_1_1_1_1_2_1_1_1_1_1_1_2_1_1_2"/>
    <protectedRange sqref="F80" name="Range2_2_12_1_3_1_2_1_1_1_1_2_1_1_1_1_1_1_1_1_1_1_1_2"/>
    <protectedRange sqref="D80:E80" name="Range2_2_12_1_3_1_2_1_1_1_2_1_1_1_1_3_1_1_1_1_1_1_1_1_1_1_2"/>
    <protectedRange sqref="G79:H79" name="Range2_2_12_1_3_1_2_1_1_1_1_2_1_1_1_1_1_1_2_1_1_1_1"/>
    <protectedRange sqref="F79" name="Range2_2_12_1_3_1_2_1_1_1_1_2_1_1_1_1_1_1_1_1_1_1_1_1_1"/>
    <protectedRange sqref="D79:E79" name="Range2_2_12_1_3_1_2_1_1_1_2_1_1_1_1_3_1_1_1_1_1_1_1_1_1_1_1_1"/>
    <protectedRange sqref="D78" name="Range2_2_12_1_7_1_1_1_1"/>
    <protectedRange sqref="E78:F78" name="Range2_2_12_1_1_1_1_1_2_1"/>
    <protectedRange sqref="C78" name="Range2_1_4_2_1_1_1_1_1"/>
    <protectedRange sqref="G78:H78" name="Range2_2_12_1_3_1_2_1_1_1_2_1_1_1_1_1_1_2_1_1_1_1_1_1_1_1_1_1_1"/>
    <protectedRange sqref="F77:H77" name="Range2_2_12_1_3_3_1_1_1_2_1_1_1_1_1_1_1_1_1_1_1_1_1_1_1_1_1_2"/>
    <protectedRange sqref="D77:E77" name="Range2_2_12_1_7_1_1_2_1_1_1_2"/>
    <protectedRange sqref="C77" name="Range2_1_1_2_1_1_1_1_1_2"/>
    <protectedRange sqref="B72" name="Range2_12_5_1_1_2_1_4_1_1_1_2_1_1_1_1_1_1_1_1_1_2_1_1_1_1_2_1_1_1_2_1_1_1_2_2_2_1"/>
    <protectedRange sqref="B73" name="Range2_12_5_1_1_2_1_2_2_1_1_1_1_2_1_1_1_2_1_1_1_2_2_2_1"/>
    <protectedRange sqref="J76:K76" name="Range2_2_12_1_4_3_1_1_1_3_3_1_1_3_1_1_1_1_1_1_1_1"/>
    <protectedRange sqref="K74:K75" name="Range2_2_12_1_4_3_1_1_1_3_3_2_1_1_3_2_1"/>
    <protectedRange sqref="J74:J75" name="Range2_2_12_1_4_3_1_1_1_3_2_1_2_2_2_1"/>
    <protectedRange sqref="I74" name="Range2_2_12_1_4_3_1_1_1_3_3_1_1_3_1_1_1_1_1_1_2_2_2"/>
    <protectedRange sqref="I76" name="Range2_2_12_1_7_1_1_2_2_1_1_2"/>
    <protectedRange sqref="I75" name="Range2_2_12_1_4_3_1_1_1_3_3_1_1_3_1_1_1_1_1_1_2_1_1_1"/>
    <protectedRange sqref="G76:H76" name="Range2_2_12_1_3_1_2_1_1_1_2_1_1_1_1_1_1_2_1_1_1_1_1_2_1_1"/>
    <protectedRange sqref="F76" name="Range2_2_12_1_3_1_2_1_1_1_3_1_1_1_1_1_3_1_1_1_1_1_1_1_1_1_2"/>
    <protectedRange sqref="D76:E76" name="Range2_2_12_1_3_1_2_1_1_1_3_1_1_1_1_1_1_1_2_1_1_1_1_1_1_1_2"/>
    <protectedRange sqref="J72:K73" name="Range2_2_12_1_7_1_1_2_2_2"/>
    <protectedRange sqref="I72:I73" name="Range2_2_12_1_7_1_1_2_2_1_1_1_2"/>
    <protectedRange sqref="G75:H75" name="Range2_2_12_1_3_1_2_1_1_1_1_2_1_1_1_1_1_1_2_1_1_2_1"/>
    <protectedRange sqref="F75" name="Range2_2_12_1_3_1_2_1_1_1_1_2_1_1_1_1_1_1_1_1_1_1_1_2_1"/>
    <protectedRange sqref="D75:E75" name="Range2_2_12_1_3_1_2_1_1_1_2_1_1_1_1_3_1_1_1_1_1_1_1_1_1_1_2_1"/>
    <protectedRange sqref="G74:H74" name="Range2_2_12_1_3_1_2_1_1_1_1_2_1_1_1_1_1_1_2_1_1_1_1_1"/>
    <protectedRange sqref="F74" name="Range2_2_12_1_3_1_2_1_1_1_1_2_1_1_1_1_1_1_1_1_1_1_1_1_1_1"/>
    <protectedRange sqref="D74:E74" name="Range2_2_12_1_3_1_2_1_1_1_2_1_1_1_1_3_1_1_1_1_1_1_1_1_1_1_1_1_1"/>
    <protectedRange sqref="D73" name="Range2_2_12_1_7_1_1_1_1_1"/>
    <protectedRange sqref="E73:F73" name="Range2_2_12_1_1_1_1_1_2_1_1"/>
    <protectedRange sqref="C73" name="Range2_1_4_2_1_1_1_1_1_1"/>
    <protectedRange sqref="G73:H73" name="Range2_2_12_1_3_1_2_1_1_1_2_1_1_1_1_1_1_2_1_1_1_1_1_1_1_1_1_1_1_1"/>
    <protectedRange sqref="F72:H72" name="Range2_2_12_1_3_3_1_1_1_2_1_1_1_1_1_1_1_1_1_1_1_1_1_1_1_1_1_2_1"/>
    <protectedRange sqref="D72:E72" name="Range2_2_12_1_7_1_1_2_1_1_1_2_1"/>
    <protectedRange sqref="C72" name="Range2_1_1_2_1_1_1_1_1_2_1"/>
    <protectedRange sqref="B68" name="Range2_12_5_1_1_2_1_4_1_1_1_2_1_1_1_1_1_1_1_1_1_2_1_1_1_1_2_1_1_1_2_1_1_1_2_2_2_1_1"/>
    <protectedRange sqref="B69" name="Range2_12_5_1_1_2_1_2_2_1_1_1_1_2_1_1_1_2_1_1_1_2_2_2_1_1"/>
    <protectedRange sqref="B65" name="Range2_12_5_1_1_2_1_4_1_1_1_2_1_1_1_1_1_1_1_1_1_2_1_1_1_1_2_1_1_1_2_1_1_1_2_2_2_1_1_1"/>
    <protectedRange sqref="B66" name="Range2_12_5_1_1_2_1_2_2_1_1_1_1_2_1_1_1_2_1_1_1_2_2_2_1_1_1"/>
    <protectedRange sqref="S44" name="Range2_12_3_1_1_1_1_2"/>
    <protectedRange sqref="N44:R44" name="Range2_12_1_3_1_1_1_1_2"/>
    <protectedRange sqref="E44:G44 I44:M44" name="Range2_2_12_1_6_1_1_1_1_2"/>
    <protectedRange sqref="D44" name="Range2_1_1_1_1_11_1_1_1_1_1_1_2"/>
    <protectedRange sqref="E45:F45" name="Range2_2_12_1_3_1_1_1_1_1_4_1_1"/>
    <protectedRange sqref="C45:D45" name="Range2_2_12_1_7_1_1_3_1_1"/>
    <protectedRange sqref="Q45:Q46 S55:S56 Q51:Q53 R47:R50 R54" name="Range2_12_5_1_1_2_3_1"/>
    <protectedRange sqref="O45:P45" name="Range2_12_1_6_1_1_1_1_2_1"/>
    <protectedRange sqref="L45:N45" name="Range2_12_1_2_3_1_1_1_1_2_1"/>
    <protectedRange sqref="G45:K45" name="Range2_2_12_1_4_3_1_1_1_1_2_1"/>
    <protectedRange sqref="S57" name="Range2_12_4_1_1_1_4_2_2_1_1_1"/>
    <protectedRange sqref="E46:F46 G55:H57 E51:F53 F47:G50 F54:G54" name="Range2_2_12_1_3_1_1_1_1_1_4_1_1_1"/>
    <protectedRange sqref="C46:D46 E55:F57 C51:D53 D47:E50 D54:E54" name="Range2_2_12_1_7_1_1_3_1_1_1"/>
    <protectedRange sqref="O46:P46 Q55:R56 O51:P53 P47:Q50 P54:Q54" name="Range2_12_1_6_1_1_1_1_2_1_1"/>
    <protectedRange sqref="L46:N46 N55:P56 L51:N53 M47:O50 M54:O54" name="Range2_12_1_2_3_1_1_1_1_2_1_1"/>
    <protectedRange sqref="G46:K46 I55:M56 G51:K53 H47:L50 H54:L54" name="Range2_2_12_1_4_3_1_1_1_1_2_1_1"/>
    <protectedRange sqref="D55:D57 C47:C50 C54" name="Range2_2_12_1_3_1_2_1_1_1_2_1_2_1_1"/>
    <protectedRange sqref="Q57:R57" name="Range2_12_1_6_1_1_1_2_3_2_1_1_1_1_1"/>
    <protectedRange sqref="N57:P57" name="Range2_12_1_2_3_1_1_1_2_3_2_1_1_1_1_1"/>
    <protectedRange sqref="K57:M57" name="Range2_2_12_1_4_3_1_1_1_3_3_2_1_1_1_1_1"/>
    <protectedRange sqref="J57" name="Range2_2_12_1_4_3_1_1_1_3_2_1_2_1_1_1"/>
    <protectedRange sqref="I57" name="Range2_2_12_1_4_2_1_1_1_4_1_2_1_1_1_2_1_1_1"/>
    <protectedRange sqref="C44" name="Range2_1_2_1_1_1_1_1_1_2"/>
    <protectedRange sqref="Q11:Q34" name="Range1_16_3_1_1_1"/>
    <protectedRange sqref="T64" name="Range2_12_5_1_1_1"/>
    <protectedRange sqref="S64" name="Range2_12_5_1_1_2_3_1_1_1"/>
    <protectedRange sqref="Q64:R64" name="Range2_12_1_6_1_1_1_1_2_1_1_1_1"/>
    <protectedRange sqref="N64:P64" name="Range2_12_1_2_3_1_1_1_1_2_1_1_1_1"/>
    <protectedRange sqref="L64:M64" name="Range2_2_12_1_4_3_1_1_1_1_2_1_1_1_1"/>
    <protectedRange sqref="J62:K63" name="Range2_2_12_1_7_1_1_2_2_3"/>
    <protectedRange sqref="G62:H63" name="Range2_2_12_1_3_1_2_1_1_1_2_1_1_1_1_1_1_2_1_1_1"/>
    <protectedRange sqref="I62:I63" name="Range2_2_12_1_4_3_1_1_1_2_1_2_1_1_3_1_1_1_1_1_1_1"/>
    <protectedRange sqref="D62:E63" name="Range2_2_12_1_3_1_2_1_1_1_2_1_1_1_1_3_1_1_1_1_1_1"/>
    <protectedRange sqref="F62:F63" name="Range2_2_12_1_3_1_2_1_1_1_3_1_1_1_1_1_3_1_1_1_1_1_1"/>
    <protectedRange sqref="F11:F34" name="Range1_16_3_1_1_2"/>
    <protectedRange sqref="W11:W34" name="Range1_16_3_1_1_4"/>
    <protectedRange sqref="X17:X18 AA33:AA34 X19:Y34" name="Range1_16_3_1_1_6"/>
    <protectedRange sqref="G64:H68" name="Range2_2_12_1_3_1_1_1_1_1_4_1_1_1_1_2"/>
    <protectedRange sqref="E64:F68" name="Range2_2_12_1_7_1_1_3_1_1_1_1_2"/>
    <protectedRange sqref="I64:K68" name="Range2_2_12_1_4_3_1_1_1_1_2_1_1_1_2"/>
    <protectedRange sqref="D64:D68" name="Range2_2_12_1_3_1_2_1_1_1_2_1_2_1_1_1_2"/>
    <protectedRange sqref="J69:K69" name="Range2_2_12_1_7_1_1_2_2_1_2"/>
    <protectedRange sqref="I69" name="Range2_2_12_1_7_1_1_2_2_1_1_1_1_1"/>
    <protectedRange sqref="G69:H69" name="Range2_2_12_1_3_3_1_1_1_2_1_1_1_1_1_1_1_1_1_1_1_1_1_1_1_1_1_1_1"/>
    <protectedRange sqref="F69" name="Range2_2_12_1_3_1_2_1_1_1_3_1_1_1_1_1_3_1_1_1_1_1_1_1_1_1_1_1"/>
    <protectedRange sqref="D69" name="Range2_2_12_1_7_1_1_2_1_1_1_1_1_1_1_1"/>
    <protectedRange sqref="E69" name="Range2_2_12_1_1_1_1_1_1_1_1_1_1_1_1_1_1"/>
    <protectedRange sqref="C69" name="Range2_1_4_2_1_1_1_1_1_1_1_1_1_1_1"/>
    <protectedRange sqref="AR11:AR34" name="Range1_16_3_1_1_5"/>
    <protectedRange sqref="H44" name="Range2_12_5_1_1_1_2_1_1_1_1_1_1_1_1_1_1_1_1"/>
    <protectedRange sqref="B63" name="Range2_12_5_1_1_1_2_2_1_1_1_1_1_1_1_1_1_1_1_2_1_1_1_1_1_1_1_1_1_3_1_3_1_1"/>
    <protectedRange sqref="B64" name="Range2_12_5_1_1_2_1_4_1_1_1_2_1_1_1_1_1_1_1_1_1_2_1_1_1_1_2_1_1_1_2_1_1_1_2_2_2_1_1_4_1"/>
    <protectedRange sqref="B62" name="Range2_12_5_1_1_2_1_4_1_1_1_2_1_1_1_1_1_1_1_1_1_2_1_1_1_1_2_1_1_1_2_1_1_1_2_2_2_1_1_1_1_1_1_1_1_1_1_2_1"/>
    <protectedRange sqref="Q10" name="Range1_16_3_1_1_1_1"/>
    <protectedRange sqref="B42" name="Range2_12_5_1_1_1_1_1_2_1_3_1"/>
    <protectedRange sqref="B60:B61 B58 B55:B56" name="Range2_12_5_1_1_1_1_1_2_1_2_1_1_1_1"/>
    <protectedRange sqref="B44" name="Range2_12_5_1_1_1_2_2_1_1_1_1_1_1_1_1_1_1_1_1_1_1_1_1_1_1_1_1_1_1_1_1"/>
    <protectedRange sqref="B45" name="Range2_12_5_1_1_1_2_2_1_1_1_1_1_1_1_1_1_1_1_2_1_1_1_1_1_1_1_1_1_1_1_1_1_1_1_1_1_1_1_1_1_1_1_1_1_1_1_1"/>
    <protectedRange sqref="B43" name="Range2_12_5_1_1_1_2_1_1_1_1_1_1_1_1_1_1_1_2_1_1_1_1_1_1_1_1_1"/>
    <protectedRange sqref="B47" name="Range2_12_5_1_1_1_2_1_1_1_1_1_1_1_1_1_1_1_2_1_2_1_1_1_1_1_1_1_1_1_2_1_1_1_1_1"/>
    <protectedRange sqref="B46" name="Range2_12_5_1_1_1_2_2_1_1_1_1_1_1_1_1_1_1_1_2_1_1_1_2_1_1_1_2_1_1_1_3_1_1_1_1_1_1_1_1_1_1_1_1_1_1_1_1_1_1_1_1_1"/>
    <protectedRange sqref="B49" name="Range2_12_5_1_1_1_1_1_2_1_1_2_1_1_1_1_1_1_1_1_1"/>
    <protectedRange sqref="B50" name="Range2_12_5_1_1_1_2_2_1_1_1_1_1_1_1_1_1_1_1_2_1_1_1_2_1_1_1_1_1_1_1_1"/>
    <protectedRange sqref="B48" name="Range2_12_5_1_1_1_1_1_2_1_1_1_1_1_1_1_1_1_1_1_1"/>
    <protectedRange sqref="B52" name="Range2_12_5_1_1_1_2_2_1_1_1_1_1_1_1_1_1_1_1_2_1_1_1_1_1_1_1_1_1_3_1_3_1_2_1_1_1_1_1_1_1_1_1_1_1"/>
    <protectedRange sqref="B51" name="Range2_12_5_1_1_1_1_1_2_1_2_1_1_1_2_1_1_1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7:AE34 X11:AE15 X16 Z16:AE16 Y16:Y18 Z33:Z34 AB33:AB34 Z17:AB32">
    <cfRule type="containsText" dxfId="215" priority="9" operator="containsText" text="N/A">
      <formula>NOT(ISERROR(SEARCH("N/A",X11)))</formula>
    </cfRule>
    <cfRule type="cellIs" dxfId="214" priority="27" operator="equal">
      <formula>0</formula>
    </cfRule>
  </conditionalFormatting>
  <conditionalFormatting sqref="AC17:AE34 X11:AE15 X16 Z16:AE16 Y16:Y18 Z33:Z34 AB33:AB34 Z17:AB32">
    <cfRule type="cellIs" dxfId="213" priority="26" operator="greaterThanOrEqual">
      <formula>1185</formula>
    </cfRule>
  </conditionalFormatting>
  <conditionalFormatting sqref="AC17:AE34 X11:AE15 X16 Z16:AE16 Y16:Y18 Z33:Z34 AB33:AB34 Z17:AB32">
    <cfRule type="cellIs" dxfId="212" priority="25" operator="between">
      <formula>0.1</formula>
      <formula>1184</formula>
    </cfRule>
  </conditionalFormatting>
  <conditionalFormatting sqref="X8 AJ11:AO34">
    <cfRule type="cellIs" dxfId="211" priority="24" operator="equal">
      <formula>0</formula>
    </cfRule>
  </conditionalFormatting>
  <conditionalFormatting sqref="X8 AJ11:AO34">
    <cfRule type="cellIs" dxfId="210" priority="23" operator="greaterThan">
      <formula>1179</formula>
    </cfRule>
  </conditionalFormatting>
  <conditionalFormatting sqref="X8 AJ11:AO34">
    <cfRule type="cellIs" dxfId="209" priority="22" operator="greaterThan">
      <formula>99</formula>
    </cfRule>
  </conditionalFormatting>
  <conditionalFormatting sqref="X8 AJ11:AO34">
    <cfRule type="cellIs" dxfId="208" priority="21" operator="greaterThan">
      <formula>0.99</formula>
    </cfRule>
  </conditionalFormatting>
  <conditionalFormatting sqref="AB8">
    <cfRule type="cellIs" dxfId="207" priority="20" operator="equal">
      <formula>0</formula>
    </cfRule>
  </conditionalFormatting>
  <conditionalFormatting sqref="AB8">
    <cfRule type="cellIs" dxfId="206" priority="19" operator="greaterThan">
      <formula>1179</formula>
    </cfRule>
  </conditionalFormatting>
  <conditionalFormatting sqref="AB8">
    <cfRule type="cellIs" dxfId="205" priority="18" operator="greaterThan">
      <formula>99</formula>
    </cfRule>
  </conditionalFormatting>
  <conditionalFormatting sqref="AB8">
    <cfRule type="cellIs" dxfId="204" priority="17" operator="greaterThan">
      <formula>0.99</formula>
    </cfRule>
  </conditionalFormatting>
  <conditionalFormatting sqref="AQ11:AQ34">
    <cfRule type="cellIs" dxfId="203" priority="16" operator="equal">
      <formula>0</formula>
    </cfRule>
  </conditionalFormatting>
  <conditionalFormatting sqref="AQ11:AQ34">
    <cfRule type="cellIs" dxfId="202" priority="15" operator="greaterThan">
      <formula>1179</formula>
    </cfRule>
  </conditionalFormatting>
  <conditionalFormatting sqref="AQ11:AQ34">
    <cfRule type="cellIs" dxfId="201" priority="14" operator="greaterThan">
      <formula>99</formula>
    </cfRule>
  </conditionalFormatting>
  <conditionalFormatting sqref="AQ11:AQ34">
    <cfRule type="cellIs" dxfId="200" priority="13" operator="greaterThan">
      <formula>0.99</formula>
    </cfRule>
  </conditionalFormatting>
  <conditionalFormatting sqref="AI11:AI34">
    <cfRule type="cellIs" dxfId="199" priority="12" operator="greaterThan">
      <formula>$AI$8</formula>
    </cfRule>
  </conditionalFormatting>
  <conditionalFormatting sqref="AH11:AH34">
    <cfRule type="cellIs" dxfId="198" priority="10" operator="greaterThan">
      <formula>$AH$8</formula>
    </cfRule>
    <cfRule type="cellIs" dxfId="197" priority="11" operator="greaterThan">
      <formula>$AH$8</formula>
    </cfRule>
  </conditionalFormatting>
  <conditionalFormatting sqref="AP11:AP34">
    <cfRule type="cellIs" dxfId="196" priority="8" operator="equal">
      <formula>0</formula>
    </cfRule>
  </conditionalFormatting>
  <conditionalFormatting sqref="AP11:AP34">
    <cfRule type="cellIs" dxfId="195" priority="7" operator="greaterThan">
      <formula>1179</formula>
    </cfRule>
  </conditionalFormatting>
  <conditionalFormatting sqref="AP11:AP34">
    <cfRule type="cellIs" dxfId="194" priority="6" operator="greaterThan">
      <formula>99</formula>
    </cfRule>
  </conditionalFormatting>
  <conditionalFormatting sqref="AP11:AP34">
    <cfRule type="cellIs" dxfId="193" priority="5" operator="greaterThan">
      <formula>0.99</formula>
    </cfRule>
  </conditionalFormatting>
  <conditionalFormatting sqref="X17:X18 AA33:AA34 X19:Y34">
    <cfRule type="containsText" dxfId="192" priority="1" operator="containsText" text="N/A">
      <formula>NOT(ISERROR(SEARCH("N/A",X17)))</formula>
    </cfRule>
    <cfRule type="cellIs" dxfId="191" priority="4" operator="equal">
      <formula>0</formula>
    </cfRule>
  </conditionalFormatting>
  <conditionalFormatting sqref="X17:X18 AA33:AA34 X19:Y34">
    <cfRule type="cellIs" dxfId="190" priority="3" operator="greaterThanOrEqual">
      <formula>1185</formula>
    </cfRule>
  </conditionalFormatting>
  <conditionalFormatting sqref="X17:X18 AA33:AA34 X19:Y34">
    <cfRule type="cellIs" dxfId="189" priority="2" operator="between">
      <formula>0.1</formula>
      <formula>1184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$AY$10:$AY$35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46"/>
  <sheetViews>
    <sheetView showGridLines="0" topLeftCell="AH16" zoomScaleNormal="100" workbookViewId="0">
      <selection activeCell="AP35" sqref="AP35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86" t="s">
        <v>232</v>
      </c>
      <c r="Q3" s="287"/>
      <c r="R3" s="287"/>
      <c r="S3" s="287"/>
      <c r="T3" s="287"/>
      <c r="U3" s="28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86" t="s">
        <v>149</v>
      </c>
      <c r="Q4" s="287"/>
      <c r="R4" s="287"/>
      <c r="S4" s="287"/>
      <c r="T4" s="287"/>
      <c r="U4" s="28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86" t="s">
        <v>158</v>
      </c>
      <c r="Q5" s="287"/>
      <c r="R5" s="287"/>
      <c r="S5" s="287"/>
      <c r="T5" s="287"/>
      <c r="U5" s="28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86" t="s">
        <v>6</v>
      </c>
      <c r="C6" s="288"/>
      <c r="D6" s="289" t="s">
        <v>7</v>
      </c>
      <c r="E6" s="290"/>
      <c r="F6" s="290"/>
      <c r="G6" s="290"/>
      <c r="H6" s="291"/>
      <c r="I6" s="102"/>
      <c r="J6" s="102"/>
      <c r="K6" s="224"/>
      <c r="L6" s="292">
        <v>41686</v>
      </c>
      <c r="M6" s="29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5" t="s">
        <v>8</v>
      </c>
      <c r="C7" s="276"/>
      <c r="D7" s="275" t="s">
        <v>9</v>
      </c>
      <c r="E7" s="277"/>
      <c r="F7" s="277"/>
      <c r="G7" s="276"/>
      <c r="H7" s="228" t="s">
        <v>10</v>
      </c>
      <c r="I7" s="227" t="s">
        <v>11</v>
      </c>
      <c r="J7" s="227" t="s">
        <v>12</v>
      </c>
      <c r="K7" s="227" t="s">
        <v>13</v>
      </c>
      <c r="L7" s="11"/>
      <c r="M7" s="11"/>
      <c r="N7" s="11"/>
      <c r="O7" s="228" t="s">
        <v>14</v>
      </c>
      <c r="P7" s="275" t="s">
        <v>15</v>
      </c>
      <c r="Q7" s="277"/>
      <c r="R7" s="277"/>
      <c r="S7" s="277"/>
      <c r="T7" s="276"/>
      <c r="U7" s="274" t="s">
        <v>16</v>
      </c>
      <c r="V7" s="274"/>
      <c r="W7" s="227" t="s">
        <v>17</v>
      </c>
      <c r="X7" s="275" t="s">
        <v>18</v>
      </c>
      <c r="Y7" s="276"/>
      <c r="Z7" s="275" t="s">
        <v>19</v>
      </c>
      <c r="AA7" s="276"/>
      <c r="AB7" s="275" t="s">
        <v>20</v>
      </c>
      <c r="AC7" s="276"/>
      <c r="AD7" s="275" t="s">
        <v>21</v>
      </c>
      <c r="AE7" s="276"/>
      <c r="AF7" s="227" t="s">
        <v>22</v>
      </c>
      <c r="AG7" s="227" t="s">
        <v>23</v>
      </c>
      <c r="AH7" s="227" t="s">
        <v>24</v>
      </c>
      <c r="AI7" s="227" t="s">
        <v>25</v>
      </c>
      <c r="AJ7" s="275" t="s">
        <v>26</v>
      </c>
      <c r="AK7" s="277"/>
      <c r="AL7" s="277"/>
      <c r="AM7" s="277"/>
      <c r="AN7" s="276"/>
      <c r="AO7" s="275" t="s">
        <v>27</v>
      </c>
      <c r="AP7" s="277"/>
      <c r="AQ7" s="276"/>
      <c r="AR7" s="227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78">
        <v>42179</v>
      </c>
      <c r="C8" s="279"/>
      <c r="D8" s="280" t="s">
        <v>29</v>
      </c>
      <c r="E8" s="281"/>
      <c r="F8" s="281"/>
      <c r="G8" s="282"/>
      <c r="H8" s="27"/>
      <c r="I8" s="280" t="s">
        <v>29</v>
      </c>
      <c r="J8" s="281"/>
      <c r="K8" s="28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3" t="s">
        <v>33</v>
      </c>
      <c r="V8" s="283"/>
      <c r="W8" s="29" t="s">
        <v>34</v>
      </c>
      <c r="X8" s="266">
        <v>0</v>
      </c>
      <c r="Y8" s="267"/>
      <c r="Z8" s="284" t="s">
        <v>35</v>
      </c>
      <c r="AA8" s="285"/>
      <c r="AB8" s="266">
        <v>1185</v>
      </c>
      <c r="AC8" s="267"/>
      <c r="AD8" s="268">
        <v>800</v>
      </c>
      <c r="AE8" s="269"/>
      <c r="AF8" s="27"/>
      <c r="AG8" s="29">
        <f>AG34-AG10</f>
        <v>27260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58" t="s">
        <v>39</v>
      </c>
      <c r="C9" s="258"/>
      <c r="D9" s="270" t="s">
        <v>40</v>
      </c>
      <c r="E9" s="271"/>
      <c r="F9" s="272" t="s">
        <v>41</v>
      </c>
      <c r="G9" s="271"/>
      <c r="H9" s="273" t="s">
        <v>42</v>
      </c>
      <c r="I9" s="258" t="s">
        <v>43</v>
      </c>
      <c r="J9" s="258"/>
      <c r="K9" s="258"/>
      <c r="L9" s="227" t="s">
        <v>44</v>
      </c>
      <c r="M9" s="274" t="s">
        <v>45</v>
      </c>
      <c r="N9" s="32" t="s">
        <v>46</v>
      </c>
      <c r="O9" s="264" t="s">
        <v>47</v>
      </c>
      <c r="P9" s="264" t="s">
        <v>48</v>
      </c>
      <c r="Q9" s="33" t="s">
        <v>49</v>
      </c>
      <c r="R9" s="252" t="s">
        <v>50</v>
      </c>
      <c r="S9" s="253"/>
      <c r="T9" s="254"/>
      <c r="U9" s="225" t="s">
        <v>51</v>
      </c>
      <c r="V9" s="225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223" t="s">
        <v>55</v>
      </c>
      <c r="AG9" s="223" t="s">
        <v>56</v>
      </c>
      <c r="AH9" s="247" t="s">
        <v>57</v>
      </c>
      <c r="AI9" s="262" t="s">
        <v>58</v>
      </c>
      <c r="AJ9" s="225" t="s">
        <v>59</v>
      </c>
      <c r="AK9" s="225" t="s">
        <v>60</v>
      </c>
      <c r="AL9" s="225" t="s">
        <v>61</v>
      </c>
      <c r="AM9" s="225" t="s">
        <v>62</v>
      </c>
      <c r="AN9" s="225" t="s">
        <v>63</v>
      </c>
      <c r="AO9" s="225" t="s">
        <v>64</v>
      </c>
      <c r="AP9" s="225" t="s">
        <v>65</v>
      </c>
      <c r="AQ9" s="264" t="s">
        <v>66</v>
      </c>
      <c r="AR9" s="225" t="s">
        <v>67</v>
      </c>
      <c r="AS9" s="24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225" t="s">
        <v>72</v>
      </c>
      <c r="C10" s="225" t="s">
        <v>73</v>
      </c>
      <c r="D10" s="225" t="s">
        <v>74</v>
      </c>
      <c r="E10" s="225" t="s">
        <v>75</v>
      </c>
      <c r="F10" s="225" t="s">
        <v>74</v>
      </c>
      <c r="G10" s="225" t="s">
        <v>75</v>
      </c>
      <c r="H10" s="273"/>
      <c r="I10" s="225" t="s">
        <v>75</v>
      </c>
      <c r="J10" s="225" t="s">
        <v>75</v>
      </c>
      <c r="K10" s="225" t="s">
        <v>75</v>
      </c>
      <c r="L10" s="27" t="s">
        <v>29</v>
      </c>
      <c r="M10" s="274"/>
      <c r="N10" s="27" t="s">
        <v>29</v>
      </c>
      <c r="O10" s="265"/>
      <c r="P10" s="265"/>
      <c r="Q10" s="143">
        <f>'JUNE 23'!Q34</f>
        <v>41657429</v>
      </c>
      <c r="R10" s="255"/>
      <c r="S10" s="256"/>
      <c r="T10" s="257"/>
      <c r="U10" s="225" t="s">
        <v>75</v>
      </c>
      <c r="V10" s="225" t="s">
        <v>75</v>
      </c>
      <c r="W10" s="25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 t="s">
        <v>90</v>
      </c>
      <c r="AG10" s="222">
        <f>'JUNE 23'!AG34</f>
        <v>38123784</v>
      </c>
      <c r="AH10" s="247"/>
      <c r="AI10" s="263"/>
      <c r="AJ10" s="225" t="s">
        <v>84</v>
      </c>
      <c r="AK10" s="225" t="s">
        <v>84</v>
      </c>
      <c r="AL10" s="225" t="s">
        <v>84</v>
      </c>
      <c r="AM10" s="225" t="s">
        <v>84</v>
      </c>
      <c r="AN10" s="225" t="s">
        <v>84</v>
      </c>
      <c r="AO10" s="225" t="s">
        <v>84</v>
      </c>
      <c r="AP10" s="144">
        <f>'JUNE 23'!AP34</f>
        <v>8600251</v>
      </c>
      <c r="AQ10" s="265"/>
      <c r="AR10" s="226" t="s">
        <v>85</v>
      </c>
      <c r="AS10" s="247"/>
      <c r="AV10" s="38" t="s">
        <v>86</v>
      </c>
      <c r="AW10" s="38" t="s">
        <v>87</v>
      </c>
      <c r="AY10" s="79" t="s">
        <v>126</v>
      </c>
    </row>
    <row r="11" spans="2:51" x14ac:dyDescent="0.25">
      <c r="B11" s="39">
        <v>2</v>
      </c>
      <c r="C11" s="39">
        <v>4.1666666666666664E-2</v>
      </c>
      <c r="D11" s="117">
        <v>8</v>
      </c>
      <c r="E11" s="40">
        <f>D11/1.42</f>
        <v>5.6338028169014089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135</v>
      </c>
      <c r="P11" s="118">
        <v>98</v>
      </c>
      <c r="Q11" s="118">
        <v>41661039</v>
      </c>
      <c r="R11" s="45">
        <f>Q11-Q10</f>
        <v>3610</v>
      </c>
      <c r="S11" s="46">
        <f>R11*24/1000</f>
        <v>86.64</v>
      </c>
      <c r="T11" s="46">
        <f>R11/1000</f>
        <v>3.61</v>
      </c>
      <c r="U11" s="119">
        <v>6.2</v>
      </c>
      <c r="V11" s="119">
        <f>U11</f>
        <v>6.2</v>
      </c>
      <c r="W11" s="120" t="s">
        <v>124</v>
      </c>
      <c r="X11" s="122">
        <v>0</v>
      </c>
      <c r="Y11" s="122">
        <v>0</v>
      </c>
      <c r="Z11" s="122">
        <v>1012</v>
      </c>
      <c r="AA11" s="122">
        <v>0</v>
      </c>
      <c r="AB11" s="122">
        <v>1012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38124544</v>
      </c>
      <c r="AH11" s="48">
        <f>IF(ISBLANK(AG11),"-",AG11-AG10)</f>
        <v>760</v>
      </c>
      <c r="AI11" s="49">
        <f>AH11/T11</f>
        <v>210.5263157894737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0.7</v>
      </c>
      <c r="AP11" s="122">
        <v>8601305</v>
      </c>
      <c r="AQ11" s="122">
        <f>AP11-AP10</f>
        <v>1054</v>
      </c>
      <c r="AR11" s="50"/>
      <c r="AS11" s="51" t="s">
        <v>113</v>
      </c>
      <c r="AV11" s="38" t="s">
        <v>88</v>
      </c>
      <c r="AW11" s="38" t="s">
        <v>91</v>
      </c>
      <c r="AY11" s="79" t="s">
        <v>149</v>
      </c>
    </row>
    <row r="12" spans="2:51" x14ac:dyDescent="0.25">
      <c r="B12" s="39">
        <v>2.0416666666666701</v>
      </c>
      <c r="C12" s="39">
        <v>8.3333333333333329E-2</v>
      </c>
      <c r="D12" s="117">
        <v>9</v>
      </c>
      <c r="E12" s="40">
        <f t="shared" ref="E12:E34" si="0">D12/1.42</f>
        <v>6.3380281690140849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130</v>
      </c>
      <c r="P12" s="118">
        <v>95</v>
      </c>
      <c r="Q12" s="118">
        <v>41664660</v>
      </c>
      <c r="R12" s="45">
        <f t="shared" ref="R12:R34" si="3">Q12-Q11</f>
        <v>3621</v>
      </c>
      <c r="S12" s="46">
        <f t="shared" ref="S12:S34" si="4">R12*24/1000</f>
        <v>86.903999999999996</v>
      </c>
      <c r="T12" s="46">
        <f t="shared" ref="T12:T34" si="5">R12/1000</f>
        <v>3.621</v>
      </c>
      <c r="U12" s="119">
        <v>7.6</v>
      </c>
      <c r="V12" s="119">
        <f t="shared" ref="V12:V34" si="6">U12</f>
        <v>7.6</v>
      </c>
      <c r="W12" s="120" t="s">
        <v>124</v>
      </c>
      <c r="X12" s="122">
        <v>0</v>
      </c>
      <c r="Y12" s="122">
        <v>0</v>
      </c>
      <c r="Z12" s="122">
        <v>1012</v>
      </c>
      <c r="AA12" s="122">
        <v>0</v>
      </c>
      <c r="AB12" s="122">
        <v>1012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38125304</v>
      </c>
      <c r="AH12" s="48">
        <f>IF(ISBLANK(AG12),"-",AG12-AG11)</f>
        <v>760</v>
      </c>
      <c r="AI12" s="49">
        <f t="shared" ref="AI12:AI34" si="7">AH12/T12</f>
        <v>209.88677161005248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0.7</v>
      </c>
      <c r="AP12" s="122">
        <v>8602363</v>
      </c>
      <c r="AQ12" s="122">
        <f>AP12-AP11</f>
        <v>1058</v>
      </c>
      <c r="AR12" s="52">
        <v>0.88</v>
      </c>
      <c r="AS12" s="51" t="s">
        <v>113</v>
      </c>
      <c r="AV12" s="38" t="s">
        <v>92</v>
      </c>
      <c r="AW12" s="38" t="s">
        <v>93</v>
      </c>
      <c r="AY12" s="79" t="s">
        <v>127</v>
      </c>
    </row>
    <row r="13" spans="2:51" x14ac:dyDescent="0.25">
      <c r="B13" s="39">
        <v>2.0833333333333299</v>
      </c>
      <c r="C13" s="39">
        <v>0.125</v>
      </c>
      <c r="D13" s="117">
        <v>10</v>
      </c>
      <c r="E13" s="40">
        <f t="shared" si="0"/>
        <v>7.042253521126761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129</v>
      </c>
      <c r="P13" s="118">
        <v>90</v>
      </c>
      <c r="Q13" s="118">
        <v>41668252</v>
      </c>
      <c r="R13" s="45">
        <f t="shared" si="3"/>
        <v>3592</v>
      </c>
      <c r="S13" s="46">
        <f t="shared" si="4"/>
        <v>86.207999999999998</v>
      </c>
      <c r="T13" s="46">
        <f t="shared" si="5"/>
        <v>3.5920000000000001</v>
      </c>
      <c r="U13" s="119">
        <v>8.9</v>
      </c>
      <c r="V13" s="119">
        <f t="shared" si="6"/>
        <v>8.9</v>
      </c>
      <c r="W13" s="120" t="s">
        <v>124</v>
      </c>
      <c r="X13" s="122">
        <v>0</v>
      </c>
      <c r="Y13" s="122">
        <v>0</v>
      </c>
      <c r="Z13" s="122">
        <v>1012</v>
      </c>
      <c r="AA13" s="122">
        <v>0</v>
      </c>
      <c r="AB13" s="122">
        <v>1012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38126073</v>
      </c>
      <c r="AH13" s="48">
        <f>IF(ISBLANK(AG13),"-",AG13-AG12)</f>
        <v>769</v>
      </c>
      <c r="AI13" s="49">
        <f t="shared" si="7"/>
        <v>214.086859688196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0.7</v>
      </c>
      <c r="AP13" s="122">
        <v>8603417</v>
      </c>
      <c r="AQ13" s="122">
        <f>AP13-AP12</f>
        <v>1054</v>
      </c>
      <c r="AR13" s="50"/>
      <c r="AS13" s="51" t="s">
        <v>113</v>
      </c>
      <c r="AV13" s="38" t="s">
        <v>94</v>
      </c>
      <c r="AW13" s="38" t="s">
        <v>95</v>
      </c>
      <c r="AY13" s="79" t="s">
        <v>158</v>
      </c>
    </row>
    <row r="14" spans="2:51" x14ac:dyDescent="0.25">
      <c r="B14" s="39">
        <v>2.125</v>
      </c>
      <c r="C14" s="39">
        <v>0.16666666666666666</v>
      </c>
      <c r="D14" s="117">
        <v>10</v>
      </c>
      <c r="E14" s="40">
        <f t="shared" si="0"/>
        <v>7.042253521126761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122</v>
      </c>
      <c r="P14" s="118">
        <v>93</v>
      </c>
      <c r="Q14" s="118">
        <v>41671862</v>
      </c>
      <c r="R14" s="45">
        <f t="shared" si="3"/>
        <v>3610</v>
      </c>
      <c r="S14" s="46">
        <f t="shared" si="4"/>
        <v>86.64</v>
      </c>
      <c r="T14" s="46">
        <f t="shared" si="5"/>
        <v>3.61</v>
      </c>
      <c r="U14" s="119">
        <v>9.5</v>
      </c>
      <c r="V14" s="119">
        <f t="shared" si="6"/>
        <v>9.5</v>
      </c>
      <c r="W14" s="120" t="s">
        <v>124</v>
      </c>
      <c r="X14" s="122">
        <v>0</v>
      </c>
      <c r="Y14" s="122">
        <v>0</v>
      </c>
      <c r="Z14" s="122">
        <v>1100</v>
      </c>
      <c r="AA14" s="122">
        <v>0</v>
      </c>
      <c r="AB14" s="122">
        <v>1100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38126824</v>
      </c>
      <c r="AH14" s="48">
        <f t="shared" ref="AH14:AH34" si="8">IF(ISBLANK(AG14),"-",AG14-AG13)</f>
        <v>751</v>
      </c>
      <c r="AI14" s="49">
        <f t="shared" si="7"/>
        <v>208.03324099722991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0.7</v>
      </c>
      <c r="AP14" s="122">
        <v>8604419</v>
      </c>
      <c r="AQ14" s="122">
        <f>AP14-AP13</f>
        <v>1002</v>
      </c>
      <c r="AR14" s="50"/>
      <c r="AS14" s="51" t="s">
        <v>113</v>
      </c>
      <c r="AT14" s="53"/>
      <c r="AV14" s="38" t="s">
        <v>96</v>
      </c>
      <c r="AW14" s="38" t="s">
        <v>97</v>
      </c>
      <c r="AY14" s="79" t="s">
        <v>205</v>
      </c>
    </row>
    <row r="15" spans="2:51" x14ac:dyDescent="0.25">
      <c r="B15" s="39">
        <v>2.1666666666666701</v>
      </c>
      <c r="C15" s="39">
        <v>0.20833333333333301</v>
      </c>
      <c r="D15" s="117">
        <v>14</v>
      </c>
      <c r="E15" s="40">
        <f t="shared" si="0"/>
        <v>9.8591549295774659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117</v>
      </c>
      <c r="P15" s="118">
        <v>106</v>
      </c>
      <c r="Q15" s="118">
        <v>41675476</v>
      </c>
      <c r="R15" s="45">
        <f t="shared" si="3"/>
        <v>3614</v>
      </c>
      <c r="S15" s="46">
        <f t="shared" si="4"/>
        <v>86.736000000000004</v>
      </c>
      <c r="T15" s="46">
        <f t="shared" si="5"/>
        <v>3.6139999999999999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1187</v>
      </c>
      <c r="AA15" s="122">
        <v>0</v>
      </c>
      <c r="AB15" s="122">
        <v>1187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38127584</v>
      </c>
      <c r="AH15" s="48">
        <f t="shared" si="8"/>
        <v>760</v>
      </c>
      <c r="AI15" s="49">
        <f t="shared" si="7"/>
        <v>210.29330381848368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</v>
      </c>
      <c r="AP15" s="122">
        <v>8604419</v>
      </c>
      <c r="AQ15" s="122">
        <f>AP15-AP14</f>
        <v>0</v>
      </c>
      <c r="AR15" s="50"/>
      <c r="AS15" s="51" t="s">
        <v>113</v>
      </c>
      <c r="AV15" s="38" t="s">
        <v>98</v>
      </c>
      <c r="AW15" s="38" t="s">
        <v>99</v>
      </c>
      <c r="AY15" s="79" t="s">
        <v>232</v>
      </c>
    </row>
    <row r="16" spans="2:51" x14ac:dyDescent="0.25">
      <c r="B16" s="39">
        <v>2.2083333333333299</v>
      </c>
      <c r="C16" s="39">
        <v>0.25</v>
      </c>
      <c r="D16" s="117">
        <v>9</v>
      </c>
      <c r="E16" s="40">
        <f t="shared" si="0"/>
        <v>6.3380281690140849</v>
      </c>
      <c r="F16" s="103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132</v>
      </c>
      <c r="P16" s="118">
        <v>114</v>
      </c>
      <c r="Q16" s="118">
        <v>41679544</v>
      </c>
      <c r="R16" s="45">
        <f t="shared" si="3"/>
        <v>4068</v>
      </c>
      <c r="S16" s="46">
        <f t="shared" si="4"/>
        <v>97.632000000000005</v>
      </c>
      <c r="T16" s="46">
        <f t="shared" si="5"/>
        <v>4.0679999999999996</v>
      </c>
      <c r="U16" s="119">
        <v>9.5</v>
      </c>
      <c r="V16" s="119">
        <f t="shared" si="6"/>
        <v>9.5</v>
      </c>
      <c r="W16" s="120" t="s">
        <v>124</v>
      </c>
      <c r="X16" s="122">
        <v>0</v>
      </c>
      <c r="Y16" s="122">
        <v>0</v>
      </c>
      <c r="Z16" s="122">
        <v>1188</v>
      </c>
      <c r="AA16" s="122">
        <v>0</v>
      </c>
      <c r="AB16" s="122">
        <v>1188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38128412</v>
      </c>
      <c r="AH16" s="48">
        <f t="shared" si="8"/>
        <v>828</v>
      </c>
      <c r="AI16" s="49">
        <f t="shared" si="7"/>
        <v>203.53982300884957</v>
      </c>
      <c r="AJ16" s="101">
        <v>0</v>
      </c>
      <c r="AK16" s="101">
        <v>0</v>
      </c>
      <c r="AL16" s="101">
        <v>1</v>
      </c>
      <c r="AM16" s="101">
        <v>0</v>
      </c>
      <c r="AN16" s="101">
        <v>1</v>
      </c>
      <c r="AO16" s="101">
        <v>0</v>
      </c>
      <c r="AP16" s="122">
        <v>8604419</v>
      </c>
      <c r="AQ16" s="122">
        <f t="shared" ref="AQ16:AQ34" si="10">AP16-AP15</f>
        <v>0</v>
      </c>
      <c r="AR16" s="52">
        <v>1.05</v>
      </c>
      <c r="AS16" s="51" t="s">
        <v>101</v>
      </c>
      <c r="AV16" s="38" t="s">
        <v>102</v>
      </c>
      <c r="AW16" s="38" t="s">
        <v>103</v>
      </c>
      <c r="AY16" s="100"/>
    </row>
    <row r="17" spans="1:51" x14ac:dyDescent="0.25">
      <c r="B17" s="39">
        <v>2.25</v>
      </c>
      <c r="C17" s="39">
        <v>0.29166666666666702</v>
      </c>
      <c r="D17" s="117">
        <v>9</v>
      </c>
      <c r="E17" s="40">
        <f t="shared" si="0"/>
        <v>6.3380281690140849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143</v>
      </c>
      <c r="P17" s="118">
        <v>142</v>
      </c>
      <c r="Q17" s="118">
        <v>41685352</v>
      </c>
      <c r="R17" s="45">
        <f t="shared" si="3"/>
        <v>5808</v>
      </c>
      <c r="S17" s="46">
        <f t="shared" si="4"/>
        <v>139.392</v>
      </c>
      <c r="T17" s="46">
        <f t="shared" si="5"/>
        <v>5.8079999999999998</v>
      </c>
      <c r="U17" s="119">
        <v>9.1999999999999993</v>
      </c>
      <c r="V17" s="119">
        <f t="shared" si="6"/>
        <v>9.1999999999999993</v>
      </c>
      <c r="W17" s="120" t="s">
        <v>135</v>
      </c>
      <c r="X17" s="122">
        <v>0</v>
      </c>
      <c r="Y17" s="122">
        <v>1029</v>
      </c>
      <c r="Z17" s="122">
        <v>1188</v>
      </c>
      <c r="AA17" s="122">
        <v>1185</v>
      </c>
      <c r="AB17" s="122">
        <v>1188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38129776</v>
      </c>
      <c r="AH17" s="48">
        <f t="shared" si="8"/>
        <v>1364</v>
      </c>
      <c r="AI17" s="49">
        <f t="shared" si="7"/>
        <v>234.84848484848484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22">
        <v>8604419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0"/>
    </row>
    <row r="18" spans="1:51" x14ac:dyDescent="0.25">
      <c r="B18" s="39">
        <v>2.2916666666666701</v>
      </c>
      <c r="C18" s="39">
        <v>0.33333333333333298</v>
      </c>
      <c r="D18" s="117">
        <v>8</v>
      </c>
      <c r="E18" s="40">
        <f t="shared" si="0"/>
        <v>5.6338028169014089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142</v>
      </c>
      <c r="P18" s="118">
        <v>143</v>
      </c>
      <c r="Q18" s="118">
        <v>41691200</v>
      </c>
      <c r="R18" s="45">
        <f t="shared" si="3"/>
        <v>5848</v>
      </c>
      <c r="S18" s="46">
        <f t="shared" si="4"/>
        <v>140.352</v>
      </c>
      <c r="T18" s="46">
        <f t="shared" si="5"/>
        <v>5.8479999999999999</v>
      </c>
      <c r="U18" s="119">
        <v>8.6999999999999993</v>
      </c>
      <c r="V18" s="119">
        <f t="shared" si="6"/>
        <v>8.6999999999999993</v>
      </c>
      <c r="W18" s="120" t="s">
        <v>135</v>
      </c>
      <c r="X18" s="122">
        <v>0</v>
      </c>
      <c r="Y18" s="122">
        <v>1028</v>
      </c>
      <c r="Z18" s="122">
        <v>1187</v>
      </c>
      <c r="AA18" s="122">
        <v>1185</v>
      </c>
      <c r="AB18" s="122">
        <v>1187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38131120</v>
      </c>
      <c r="AH18" s="48">
        <f t="shared" si="8"/>
        <v>1344</v>
      </c>
      <c r="AI18" s="49">
        <f t="shared" si="7"/>
        <v>229.82216142270863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22">
        <v>8604419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0"/>
    </row>
    <row r="19" spans="1:51" x14ac:dyDescent="0.25">
      <c r="B19" s="39">
        <v>2.3333333333333299</v>
      </c>
      <c r="C19" s="39">
        <v>0.375</v>
      </c>
      <c r="D19" s="117">
        <v>7</v>
      </c>
      <c r="E19" s="40">
        <f t="shared" si="0"/>
        <v>4.9295774647887329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144</v>
      </c>
      <c r="P19" s="118">
        <v>112</v>
      </c>
      <c r="Q19" s="118">
        <v>41697161</v>
      </c>
      <c r="R19" s="45">
        <f t="shared" si="3"/>
        <v>5961</v>
      </c>
      <c r="S19" s="46">
        <f t="shared" si="4"/>
        <v>143.06399999999999</v>
      </c>
      <c r="T19" s="46">
        <f t="shared" si="5"/>
        <v>5.9610000000000003</v>
      </c>
      <c r="U19" s="119">
        <v>8.1999999999999993</v>
      </c>
      <c r="V19" s="119">
        <f t="shared" si="6"/>
        <v>8.1999999999999993</v>
      </c>
      <c r="W19" s="120" t="s">
        <v>135</v>
      </c>
      <c r="X19" s="122">
        <v>0</v>
      </c>
      <c r="Y19" s="122">
        <v>1029</v>
      </c>
      <c r="Z19" s="122">
        <v>1187</v>
      </c>
      <c r="AA19" s="122">
        <v>1185</v>
      </c>
      <c r="AB19" s="122">
        <v>1187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38132532</v>
      </c>
      <c r="AH19" s="48">
        <f t="shared" si="8"/>
        <v>1412</v>
      </c>
      <c r="AI19" s="49">
        <f t="shared" si="7"/>
        <v>236.8730078845831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22">
        <v>8604419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0"/>
    </row>
    <row r="20" spans="1:51" x14ac:dyDescent="0.25">
      <c r="B20" s="39">
        <v>2.375</v>
      </c>
      <c r="C20" s="39">
        <v>0.41666666666666669</v>
      </c>
      <c r="D20" s="117">
        <v>8</v>
      </c>
      <c r="E20" s="40">
        <f t="shared" si="0"/>
        <v>5.6338028169014089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144</v>
      </c>
      <c r="P20" s="118">
        <v>151</v>
      </c>
      <c r="Q20" s="118">
        <v>41702939</v>
      </c>
      <c r="R20" s="45">
        <f t="shared" si="3"/>
        <v>5778</v>
      </c>
      <c r="S20" s="46">
        <f t="shared" si="4"/>
        <v>138.672</v>
      </c>
      <c r="T20" s="46">
        <f t="shared" si="5"/>
        <v>5.7779999999999996</v>
      </c>
      <c r="U20" s="119">
        <v>7.6</v>
      </c>
      <c r="V20" s="119">
        <f t="shared" si="6"/>
        <v>7.6</v>
      </c>
      <c r="W20" s="120" t="s">
        <v>135</v>
      </c>
      <c r="X20" s="122">
        <v>0</v>
      </c>
      <c r="Y20" s="122">
        <v>1029</v>
      </c>
      <c r="Z20" s="122">
        <v>1188</v>
      </c>
      <c r="AA20" s="122">
        <v>1185</v>
      </c>
      <c r="AB20" s="122">
        <v>1189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38133916</v>
      </c>
      <c r="AH20" s="48">
        <f>IF(ISBLANK(AG20),"-",AG20-AG19)</f>
        <v>1384</v>
      </c>
      <c r="AI20" s="49">
        <f t="shared" si="7"/>
        <v>239.52924887504329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22">
        <v>8604419</v>
      </c>
      <c r="AQ20" s="122">
        <f t="shared" si="10"/>
        <v>0</v>
      </c>
      <c r="AR20" s="52">
        <v>1.2</v>
      </c>
      <c r="AS20" s="51" t="s">
        <v>101</v>
      </c>
      <c r="AY20" s="100"/>
    </row>
    <row r="21" spans="1:51" x14ac:dyDescent="0.25">
      <c r="B21" s="39">
        <v>2.4166666666666701</v>
      </c>
      <c r="C21" s="39">
        <v>0.45833333333333298</v>
      </c>
      <c r="D21" s="117">
        <v>8</v>
      </c>
      <c r="E21" s="40">
        <f t="shared" si="0"/>
        <v>5.6338028169014089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142</v>
      </c>
      <c r="P21" s="118">
        <v>154</v>
      </c>
      <c r="Q21" s="118">
        <v>41708747</v>
      </c>
      <c r="R21" s="45">
        <f>Q21-Q20</f>
        <v>5808</v>
      </c>
      <c r="S21" s="46">
        <f t="shared" si="4"/>
        <v>139.392</v>
      </c>
      <c r="T21" s="46">
        <f t="shared" si="5"/>
        <v>5.8079999999999998</v>
      </c>
      <c r="U21" s="119">
        <v>7.2</v>
      </c>
      <c r="V21" s="119">
        <f t="shared" si="6"/>
        <v>7.2</v>
      </c>
      <c r="W21" s="120" t="s">
        <v>135</v>
      </c>
      <c r="X21" s="122">
        <v>0</v>
      </c>
      <c r="Y21" s="122">
        <v>1028</v>
      </c>
      <c r="Z21" s="122">
        <v>1188</v>
      </c>
      <c r="AA21" s="122">
        <v>1185</v>
      </c>
      <c r="AB21" s="122">
        <v>1188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38135276</v>
      </c>
      <c r="AH21" s="48">
        <f>IF(ISBLANK(AG21),"-",AG21-AG20)</f>
        <v>1360</v>
      </c>
      <c r="AI21" s="49">
        <f t="shared" si="7"/>
        <v>234.15977961432509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22">
        <v>8604419</v>
      </c>
      <c r="AQ21" s="122">
        <f t="shared" si="10"/>
        <v>0</v>
      </c>
      <c r="AR21" s="50"/>
      <c r="AS21" s="51" t="s">
        <v>101</v>
      </c>
      <c r="AY21" s="100"/>
    </row>
    <row r="22" spans="1:51" x14ac:dyDescent="0.25">
      <c r="B22" s="39">
        <v>2.4583333333333299</v>
      </c>
      <c r="C22" s="39">
        <v>0.5</v>
      </c>
      <c r="D22" s="117">
        <v>7</v>
      </c>
      <c r="E22" s="40">
        <f t="shared" si="0"/>
        <v>4.9295774647887329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136</v>
      </c>
      <c r="P22" s="118">
        <v>139</v>
      </c>
      <c r="Q22" s="118">
        <v>41714494</v>
      </c>
      <c r="R22" s="45">
        <f t="shared" si="3"/>
        <v>5747</v>
      </c>
      <c r="S22" s="46">
        <f t="shared" si="4"/>
        <v>137.928</v>
      </c>
      <c r="T22" s="46">
        <f t="shared" si="5"/>
        <v>5.7469999999999999</v>
      </c>
      <c r="U22" s="119">
        <v>6.8</v>
      </c>
      <c r="V22" s="119">
        <f t="shared" si="6"/>
        <v>6.8</v>
      </c>
      <c r="W22" s="120" t="s">
        <v>135</v>
      </c>
      <c r="X22" s="122">
        <v>0</v>
      </c>
      <c r="Y22" s="122">
        <v>1029</v>
      </c>
      <c r="Z22" s="122">
        <v>1187</v>
      </c>
      <c r="AA22" s="122">
        <v>1185</v>
      </c>
      <c r="AB22" s="122">
        <v>1188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38136672</v>
      </c>
      <c r="AH22" s="48">
        <f t="shared" si="8"/>
        <v>1396</v>
      </c>
      <c r="AI22" s="49">
        <f t="shared" si="7"/>
        <v>242.90934400556813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22">
        <v>8604419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125</v>
      </c>
      <c r="B23" s="39">
        <v>2.5</v>
      </c>
      <c r="C23" s="39">
        <v>0.54166666666666696</v>
      </c>
      <c r="D23" s="117">
        <v>6</v>
      </c>
      <c r="E23" s="40">
        <f t="shared" si="0"/>
        <v>4.2253521126760569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137</v>
      </c>
      <c r="P23" s="118">
        <v>148</v>
      </c>
      <c r="Q23" s="118">
        <v>41719662</v>
      </c>
      <c r="R23" s="45">
        <f t="shared" si="3"/>
        <v>5168</v>
      </c>
      <c r="S23" s="46">
        <f t="shared" si="4"/>
        <v>124.032</v>
      </c>
      <c r="T23" s="46">
        <f t="shared" si="5"/>
        <v>5.1680000000000001</v>
      </c>
      <c r="U23" s="119">
        <v>6.4</v>
      </c>
      <c r="V23" s="119">
        <f t="shared" si="6"/>
        <v>6.4</v>
      </c>
      <c r="W23" s="120" t="s">
        <v>135</v>
      </c>
      <c r="X23" s="122">
        <v>0</v>
      </c>
      <c r="Y23" s="122">
        <v>1029</v>
      </c>
      <c r="Z23" s="122">
        <v>1187</v>
      </c>
      <c r="AA23" s="122">
        <v>1185</v>
      </c>
      <c r="AB23" s="122">
        <v>1187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38138004</v>
      </c>
      <c r="AH23" s="48">
        <f t="shared" si="8"/>
        <v>1332</v>
      </c>
      <c r="AI23" s="49">
        <f t="shared" si="7"/>
        <v>257.73993808049534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8604419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5</v>
      </c>
      <c r="E24" s="40">
        <f t="shared" si="0"/>
        <v>3.5211267605633805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135</v>
      </c>
      <c r="P24" s="118">
        <v>144</v>
      </c>
      <c r="Q24" s="118">
        <v>41724882</v>
      </c>
      <c r="R24" s="45">
        <f t="shared" si="3"/>
        <v>5220</v>
      </c>
      <c r="S24" s="46">
        <f t="shared" si="4"/>
        <v>125.28</v>
      </c>
      <c r="T24" s="46">
        <f t="shared" si="5"/>
        <v>5.22</v>
      </c>
      <c r="U24" s="119">
        <v>6</v>
      </c>
      <c r="V24" s="119">
        <f t="shared" si="6"/>
        <v>6</v>
      </c>
      <c r="W24" s="120" t="s">
        <v>135</v>
      </c>
      <c r="X24" s="122">
        <v>0</v>
      </c>
      <c r="Y24" s="122">
        <v>1029</v>
      </c>
      <c r="Z24" s="122">
        <v>1188</v>
      </c>
      <c r="AA24" s="122">
        <v>1185</v>
      </c>
      <c r="AB24" s="122">
        <v>1187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38139340</v>
      </c>
      <c r="AH24" s="48">
        <f t="shared" si="8"/>
        <v>1336</v>
      </c>
      <c r="AI24" s="49">
        <f t="shared" si="7"/>
        <v>255.93869731800768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8604419</v>
      </c>
      <c r="AQ24" s="122">
        <f t="shared" si="10"/>
        <v>0</v>
      </c>
      <c r="AR24" s="52">
        <v>0.97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6</v>
      </c>
      <c r="E25" s="40">
        <f t="shared" si="0"/>
        <v>4.2253521126760569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135</v>
      </c>
      <c r="P25" s="118">
        <v>131</v>
      </c>
      <c r="Q25" s="118">
        <v>41729923</v>
      </c>
      <c r="R25" s="45">
        <f t="shared" si="3"/>
        <v>5041</v>
      </c>
      <c r="S25" s="46">
        <f t="shared" si="4"/>
        <v>120.98399999999999</v>
      </c>
      <c r="T25" s="46">
        <f t="shared" si="5"/>
        <v>5.0410000000000004</v>
      </c>
      <c r="U25" s="119">
        <v>5.6</v>
      </c>
      <c r="V25" s="119">
        <f t="shared" si="6"/>
        <v>5.6</v>
      </c>
      <c r="W25" s="120" t="s">
        <v>135</v>
      </c>
      <c r="X25" s="122">
        <v>0</v>
      </c>
      <c r="Y25" s="122">
        <v>1028</v>
      </c>
      <c r="Z25" s="122">
        <v>1188</v>
      </c>
      <c r="AA25" s="122">
        <v>1185</v>
      </c>
      <c r="AB25" s="122">
        <v>1187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38140708</v>
      </c>
      <c r="AH25" s="48">
        <f t="shared" si="8"/>
        <v>1368</v>
      </c>
      <c r="AI25" s="49">
        <f t="shared" si="7"/>
        <v>271.3747272366594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8604419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6</v>
      </c>
      <c r="E26" s="40">
        <f t="shared" si="0"/>
        <v>4.2253521126760569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134</v>
      </c>
      <c r="P26" s="118">
        <v>148</v>
      </c>
      <c r="Q26" s="118">
        <v>41735206</v>
      </c>
      <c r="R26" s="45">
        <f t="shared" si="3"/>
        <v>5283</v>
      </c>
      <c r="S26" s="46">
        <f t="shared" si="4"/>
        <v>126.792</v>
      </c>
      <c r="T26" s="46">
        <f t="shared" si="5"/>
        <v>5.2830000000000004</v>
      </c>
      <c r="U26" s="119">
        <v>5.2</v>
      </c>
      <c r="V26" s="119">
        <f t="shared" si="6"/>
        <v>5.2</v>
      </c>
      <c r="W26" s="120" t="s">
        <v>135</v>
      </c>
      <c r="X26" s="122">
        <v>0</v>
      </c>
      <c r="Y26" s="122">
        <v>1028</v>
      </c>
      <c r="Z26" s="122">
        <v>1188</v>
      </c>
      <c r="AA26" s="122">
        <v>1185</v>
      </c>
      <c r="AB26" s="122">
        <v>1187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38142028</v>
      </c>
      <c r="AH26" s="48">
        <f t="shared" si="8"/>
        <v>1320</v>
      </c>
      <c r="AI26" s="49">
        <f t="shared" si="7"/>
        <v>249.85803520726859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8604419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5</v>
      </c>
      <c r="E27" s="40">
        <f t="shared" si="0"/>
        <v>3.5211267605633805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134</v>
      </c>
      <c r="P27" s="118">
        <v>130</v>
      </c>
      <c r="Q27" s="118">
        <v>41740243</v>
      </c>
      <c r="R27" s="45">
        <f t="shared" si="3"/>
        <v>5037</v>
      </c>
      <c r="S27" s="46">
        <f t="shared" si="4"/>
        <v>120.88800000000001</v>
      </c>
      <c r="T27" s="46">
        <f t="shared" si="5"/>
        <v>5.0369999999999999</v>
      </c>
      <c r="U27" s="119">
        <v>4.9000000000000004</v>
      </c>
      <c r="V27" s="119">
        <f t="shared" si="6"/>
        <v>4.9000000000000004</v>
      </c>
      <c r="W27" s="120" t="s">
        <v>135</v>
      </c>
      <c r="X27" s="122">
        <v>0</v>
      </c>
      <c r="Y27" s="122">
        <v>1027</v>
      </c>
      <c r="Z27" s="122">
        <v>1188</v>
      </c>
      <c r="AA27" s="122">
        <v>1185</v>
      </c>
      <c r="AB27" s="122">
        <v>1187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38143380</v>
      </c>
      <c r="AH27" s="48">
        <f t="shared" si="8"/>
        <v>1352</v>
      </c>
      <c r="AI27" s="49">
        <f t="shared" si="7"/>
        <v>268.41373833631133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8604419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4</v>
      </c>
      <c r="E28" s="40">
        <f t="shared" si="0"/>
        <v>2.8169014084507045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138</v>
      </c>
      <c r="P28" s="118">
        <v>138</v>
      </c>
      <c r="Q28" s="118">
        <v>41744734</v>
      </c>
      <c r="R28" s="45">
        <f t="shared" si="3"/>
        <v>4491</v>
      </c>
      <c r="S28" s="46">
        <f t="shared" si="4"/>
        <v>107.78400000000001</v>
      </c>
      <c r="T28" s="46">
        <f t="shared" si="5"/>
        <v>4.4909999999999997</v>
      </c>
      <c r="U28" s="119">
        <v>4.7</v>
      </c>
      <c r="V28" s="119">
        <f t="shared" si="6"/>
        <v>4.7</v>
      </c>
      <c r="W28" s="120" t="s">
        <v>135</v>
      </c>
      <c r="X28" s="122">
        <v>0</v>
      </c>
      <c r="Y28" s="122">
        <v>988</v>
      </c>
      <c r="Z28" s="122">
        <v>1188</v>
      </c>
      <c r="AA28" s="122">
        <v>1185</v>
      </c>
      <c r="AB28" s="122">
        <v>1187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38144708</v>
      </c>
      <c r="AH28" s="48">
        <f t="shared" si="8"/>
        <v>1328</v>
      </c>
      <c r="AI28" s="49">
        <f t="shared" si="7"/>
        <v>295.70251614339793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22">
        <v>8604419</v>
      </c>
      <c r="AQ28" s="122">
        <f t="shared" si="10"/>
        <v>0</v>
      </c>
      <c r="AR28" s="52">
        <v>0.92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4</v>
      </c>
      <c r="E29" s="40">
        <f t="shared" si="0"/>
        <v>2.8169014084507045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139</v>
      </c>
      <c r="P29" s="118">
        <v>130</v>
      </c>
      <c r="Q29" s="118">
        <v>41749655</v>
      </c>
      <c r="R29" s="45">
        <f t="shared" si="3"/>
        <v>4921</v>
      </c>
      <c r="S29" s="46">
        <f t="shared" si="4"/>
        <v>118.104</v>
      </c>
      <c r="T29" s="46">
        <f t="shared" si="5"/>
        <v>4.9210000000000003</v>
      </c>
      <c r="U29" s="119">
        <v>4.5999999999999996</v>
      </c>
      <c r="V29" s="119">
        <f t="shared" si="6"/>
        <v>4.5999999999999996</v>
      </c>
      <c r="W29" s="120" t="s">
        <v>135</v>
      </c>
      <c r="X29" s="122">
        <v>0</v>
      </c>
      <c r="Y29" s="122">
        <v>988</v>
      </c>
      <c r="Z29" s="122">
        <v>1188</v>
      </c>
      <c r="AA29" s="122">
        <v>1185</v>
      </c>
      <c r="AB29" s="122">
        <v>1187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38145996</v>
      </c>
      <c r="AH29" s="48">
        <f t="shared" si="8"/>
        <v>1288</v>
      </c>
      <c r="AI29" s="49">
        <f t="shared" si="7"/>
        <v>261.73541963015646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22">
        <v>8604419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7</v>
      </c>
      <c r="E30" s="40">
        <f t="shared" si="0"/>
        <v>4.9295774647887329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113</v>
      </c>
      <c r="P30" s="118">
        <v>127</v>
      </c>
      <c r="Q30" s="118">
        <v>41754399</v>
      </c>
      <c r="R30" s="45">
        <f t="shared" si="3"/>
        <v>4744</v>
      </c>
      <c r="S30" s="46">
        <f t="shared" si="4"/>
        <v>113.85599999999999</v>
      </c>
      <c r="T30" s="46">
        <f t="shared" si="5"/>
        <v>4.7439999999999998</v>
      </c>
      <c r="U30" s="119">
        <v>3.6</v>
      </c>
      <c r="V30" s="119">
        <f t="shared" si="6"/>
        <v>3.6</v>
      </c>
      <c r="W30" s="120" t="s">
        <v>144</v>
      </c>
      <c r="X30" s="122">
        <v>0</v>
      </c>
      <c r="Y30" s="122">
        <v>1130</v>
      </c>
      <c r="Z30" s="122">
        <v>1188</v>
      </c>
      <c r="AA30" s="122">
        <v>0</v>
      </c>
      <c r="AB30" s="122">
        <v>1187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38147108</v>
      </c>
      <c r="AH30" s="48">
        <f t="shared" si="8"/>
        <v>1112</v>
      </c>
      <c r="AI30" s="49">
        <f t="shared" si="7"/>
        <v>234.40134907251266</v>
      </c>
      <c r="AJ30" s="101">
        <v>0</v>
      </c>
      <c r="AK30" s="101">
        <v>1</v>
      </c>
      <c r="AL30" s="101">
        <v>1</v>
      </c>
      <c r="AM30" s="101">
        <v>0</v>
      </c>
      <c r="AN30" s="101">
        <v>1</v>
      </c>
      <c r="AO30" s="101">
        <v>0</v>
      </c>
      <c r="AP30" s="122">
        <v>8604419</v>
      </c>
      <c r="AQ30" s="122">
        <f t="shared" si="10"/>
        <v>0</v>
      </c>
      <c r="AR30" s="50"/>
      <c r="AS30" s="51" t="s">
        <v>113</v>
      </c>
      <c r="AV30" s="248" t="s">
        <v>117</v>
      </c>
      <c r="AW30" s="248"/>
      <c r="AY30" s="104"/>
    </row>
    <row r="31" spans="1:51" x14ac:dyDescent="0.25">
      <c r="B31" s="39">
        <v>2.8333333333333299</v>
      </c>
      <c r="C31" s="39">
        <v>0.875000000000004</v>
      </c>
      <c r="D31" s="117">
        <v>10</v>
      </c>
      <c r="E31" s="40">
        <f t="shared" si="0"/>
        <v>7.042253521126761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114</v>
      </c>
      <c r="P31" s="118">
        <v>133</v>
      </c>
      <c r="Q31" s="118">
        <v>41758939</v>
      </c>
      <c r="R31" s="45">
        <f t="shared" si="3"/>
        <v>4540</v>
      </c>
      <c r="S31" s="46">
        <f t="shared" si="4"/>
        <v>108.96</v>
      </c>
      <c r="T31" s="46">
        <f t="shared" si="5"/>
        <v>4.54</v>
      </c>
      <c r="U31" s="119">
        <v>2.7</v>
      </c>
      <c r="V31" s="119">
        <f t="shared" si="6"/>
        <v>2.7</v>
      </c>
      <c r="W31" s="120" t="s">
        <v>144</v>
      </c>
      <c r="X31" s="122">
        <v>0</v>
      </c>
      <c r="Y31" s="122">
        <v>1130</v>
      </c>
      <c r="Z31" s="122">
        <v>1188</v>
      </c>
      <c r="AA31" s="122">
        <v>0</v>
      </c>
      <c r="AB31" s="122">
        <v>1187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38148216</v>
      </c>
      <c r="AH31" s="48">
        <f t="shared" si="8"/>
        <v>1108</v>
      </c>
      <c r="AI31" s="49">
        <f t="shared" si="7"/>
        <v>244.05286343612335</v>
      </c>
      <c r="AJ31" s="101">
        <v>0</v>
      </c>
      <c r="AK31" s="101">
        <v>1</v>
      </c>
      <c r="AL31" s="101">
        <v>1</v>
      </c>
      <c r="AM31" s="101">
        <v>0</v>
      </c>
      <c r="AN31" s="101">
        <v>1</v>
      </c>
      <c r="AO31" s="101">
        <v>0</v>
      </c>
      <c r="AP31" s="122">
        <v>8604419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7</v>
      </c>
      <c r="E32" s="40">
        <f t="shared" si="0"/>
        <v>4.9295774647887329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119</v>
      </c>
      <c r="P32" s="118">
        <v>122</v>
      </c>
      <c r="Q32" s="118">
        <v>41763259</v>
      </c>
      <c r="R32" s="45">
        <f t="shared" si="3"/>
        <v>4320</v>
      </c>
      <c r="S32" s="46">
        <f t="shared" si="4"/>
        <v>103.68</v>
      </c>
      <c r="T32" s="46">
        <f t="shared" si="5"/>
        <v>4.32</v>
      </c>
      <c r="U32" s="119">
        <v>1.9</v>
      </c>
      <c r="V32" s="119">
        <f t="shared" si="6"/>
        <v>1.9</v>
      </c>
      <c r="W32" s="120" t="s">
        <v>144</v>
      </c>
      <c r="X32" s="122">
        <v>0</v>
      </c>
      <c r="Y32" s="122">
        <v>1131</v>
      </c>
      <c r="Z32" s="122">
        <v>1187</v>
      </c>
      <c r="AA32" s="122">
        <v>0</v>
      </c>
      <c r="AB32" s="122">
        <v>1188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38149284</v>
      </c>
      <c r="AH32" s="48">
        <f t="shared" si="8"/>
        <v>1068</v>
      </c>
      <c r="AI32" s="49">
        <f t="shared" si="7"/>
        <v>247.2222222222222</v>
      </c>
      <c r="AJ32" s="101">
        <v>0</v>
      </c>
      <c r="AK32" s="101">
        <v>1</v>
      </c>
      <c r="AL32" s="101">
        <v>1</v>
      </c>
      <c r="AM32" s="101">
        <v>0</v>
      </c>
      <c r="AN32" s="101">
        <v>1</v>
      </c>
      <c r="AO32" s="101">
        <v>0</v>
      </c>
      <c r="AP32" s="122">
        <v>8604419</v>
      </c>
      <c r="AQ32" s="122">
        <f t="shared" si="10"/>
        <v>0</v>
      </c>
      <c r="AR32" s="52">
        <v>0.9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4</v>
      </c>
      <c r="E33" s="40">
        <f t="shared" si="0"/>
        <v>2.8169014084507045</v>
      </c>
      <c r="F33" s="103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141</v>
      </c>
      <c r="P33" s="118">
        <v>111</v>
      </c>
      <c r="Q33" s="118">
        <v>41766812</v>
      </c>
      <c r="R33" s="45">
        <f t="shared" si="3"/>
        <v>3553</v>
      </c>
      <c r="S33" s="46">
        <f t="shared" si="4"/>
        <v>85.272000000000006</v>
      </c>
      <c r="T33" s="46">
        <f t="shared" si="5"/>
        <v>3.5529999999999999</v>
      </c>
      <c r="U33" s="119">
        <v>2.8</v>
      </c>
      <c r="V33" s="119">
        <f t="shared" si="6"/>
        <v>2.8</v>
      </c>
      <c r="W33" s="120" t="s">
        <v>124</v>
      </c>
      <c r="X33" s="122">
        <v>0</v>
      </c>
      <c r="Y33" s="122">
        <v>0</v>
      </c>
      <c r="Z33" s="122">
        <v>1187</v>
      </c>
      <c r="AA33" s="122">
        <v>0</v>
      </c>
      <c r="AB33" s="122">
        <v>1188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38150204</v>
      </c>
      <c r="AH33" s="48">
        <f t="shared" si="8"/>
        <v>920</v>
      </c>
      <c r="AI33" s="49">
        <f t="shared" si="7"/>
        <v>258.9361103292992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0.6</v>
      </c>
      <c r="AP33" s="122">
        <v>8605408</v>
      </c>
      <c r="AQ33" s="122">
        <f t="shared" si="10"/>
        <v>989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7</v>
      </c>
      <c r="E34" s="40">
        <f t="shared" si="0"/>
        <v>4.9295774647887329</v>
      </c>
      <c r="F34" s="103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8">
        <v>140</v>
      </c>
      <c r="P34" s="118">
        <v>96</v>
      </c>
      <c r="Q34" s="118">
        <v>41770033</v>
      </c>
      <c r="R34" s="45">
        <f t="shared" si="3"/>
        <v>3221</v>
      </c>
      <c r="S34" s="46">
        <f t="shared" si="4"/>
        <v>77.304000000000002</v>
      </c>
      <c r="T34" s="46">
        <f t="shared" si="5"/>
        <v>3.2210000000000001</v>
      </c>
      <c r="U34" s="119">
        <v>4.3</v>
      </c>
      <c r="V34" s="119">
        <f t="shared" si="6"/>
        <v>4.3</v>
      </c>
      <c r="W34" s="120" t="s">
        <v>124</v>
      </c>
      <c r="X34" s="122">
        <v>0</v>
      </c>
      <c r="Y34" s="122">
        <v>0</v>
      </c>
      <c r="Z34" s="122">
        <v>1127</v>
      </c>
      <c r="AA34" s="122">
        <v>0</v>
      </c>
      <c r="AB34" s="122">
        <v>1188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38151044</v>
      </c>
      <c r="AH34" s="48">
        <f t="shared" si="8"/>
        <v>840</v>
      </c>
      <c r="AI34" s="49">
        <f t="shared" si="7"/>
        <v>260.78857497671532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0.6</v>
      </c>
      <c r="AP34" s="122">
        <v>8606720</v>
      </c>
      <c r="AQ34" s="122">
        <f t="shared" si="10"/>
        <v>1312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49" t="s">
        <v>120</v>
      </c>
      <c r="M35" s="250"/>
      <c r="N35" s="251"/>
      <c r="O35" s="62"/>
      <c r="P35" s="62"/>
      <c r="Q35" s="63">
        <f>Q34-Q10</f>
        <v>112604</v>
      </c>
      <c r="R35" s="64">
        <f>SUM(R11:R34)</f>
        <v>112604</v>
      </c>
      <c r="S35" s="123">
        <f>AVERAGE(S11:S34)</f>
        <v>112.60399999999998</v>
      </c>
      <c r="T35" s="123">
        <f>SUM(T11:T34)</f>
        <v>112.60400000000001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27260</v>
      </c>
      <c r="AH35" s="66">
        <f>SUM(AH11:AH34)</f>
        <v>27260</v>
      </c>
      <c r="AI35" s="67">
        <f>$AH$35/$T35</f>
        <v>242.08731483783876</v>
      </c>
      <c r="AJ35" s="92"/>
      <c r="AK35" s="93"/>
      <c r="AL35" s="93"/>
      <c r="AM35" s="93"/>
      <c r="AN35" s="94"/>
      <c r="AO35" s="68"/>
      <c r="AP35" s="69">
        <f>AP34-AP10</f>
        <v>6469</v>
      </c>
      <c r="AQ35" s="70">
        <f>SUM(AQ11:AQ34)</f>
        <v>6469</v>
      </c>
      <c r="AR35" s="145">
        <f>SUM(AR11:AR34)</f>
        <v>5.92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0"/>
    </row>
    <row r="38" spans="2:51" x14ac:dyDescent="0.25">
      <c r="B38" s="81" t="s">
        <v>128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0"/>
    </row>
    <row r="39" spans="2:51" x14ac:dyDescent="0.25">
      <c r="B39" s="115" t="s">
        <v>210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0"/>
    </row>
    <row r="40" spans="2:51" x14ac:dyDescent="0.25">
      <c r="B40" s="80" t="s">
        <v>193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238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15" t="s">
        <v>140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15" t="s">
        <v>141</v>
      </c>
      <c r="C43" s="109"/>
      <c r="D43" s="109"/>
      <c r="E43" s="109"/>
      <c r="F43" s="109"/>
      <c r="G43" s="109"/>
      <c r="H43" s="109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84" t="s">
        <v>167</v>
      </c>
      <c r="C44" s="109"/>
      <c r="D44" s="109"/>
      <c r="E44" s="109"/>
      <c r="F44" s="109"/>
      <c r="G44" s="109"/>
      <c r="H44" s="115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82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84" t="s">
        <v>239</v>
      </c>
      <c r="C45" s="114"/>
      <c r="D45" s="114"/>
      <c r="E45" s="114"/>
      <c r="F45" s="109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3"/>
      <c r="R45" s="82"/>
      <c r="S45" s="82"/>
      <c r="T45" s="82"/>
      <c r="U45" s="105"/>
      <c r="V45" s="105"/>
      <c r="W45" s="105"/>
      <c r="X45" s="105"/>
      <c r="Y45" s="105"/>
      <c r="Z45" s="105"/>
      <c r="AA45" s="105"/>
      <c r="AB45" s="105"/>
      <c r="AC45" s="105"/>
      <c r="AK45" s="19"/>
      <c r="AL45" s="102"/>
      <c r="AM45" s="102"/>
      <c r="AN45" s="102"/>
      <c r="AO45" s="102"/>
      <c r="AP45" s="105"/>
      <c r="AQ45" s="11"/>
      <c r="AR45" s="102"/>
      <c r="AS45" s="102"/>
      <c r="AT45" s="136"/>
      <c r="AU45" s="136"/>
      <c r="AW45" s="100"/>
      <c r="AX45" s="100"/>
      <c r="AY45" s="100"/>
    </row>
    <row r="46" spans="2:51" x14ac:dyDescent="0.25">
      <c r="B46" s="115" t="s">
        <v>240</v>
      </c>
      <c r="C46" s="114"/>
      <c r="D46" s="114"/>
      <c r="E46" s="114"/>
      <c r="F46" s="114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3"/>
      <c r="R46" s="82"/>
      <c r="S46" s="82"/>
      <c r="T46" s="82"/>
      <c r="U46" s="105"/>
      <c r="V46" s="105"/>
      <c r="W46" s="105"/>
      <c r="X46" s="105"/>
      <c r="Y46" s="105"/>
      <c r="Z46" s="105"/>
      <c r="AA46" s="105"/>
      <c r="AB46" s="105"/>
      <c r="AC46" s="105"/>
      <c r="AK46" s="19"/>
      <c r="AL46" s="102"/>
      <c r="AM46" s="102"/>
      <c r="AN46" s="102"/>
      <c r="AO46" s="102"/>
      <c r="AP46" s="105"/>
      <c r="AQ46" s="11"/>
      <c r="AR46" s="102"/>
      <c r="AS46" s="102"/>
      <c r="AT46" s="136"/>
      <c r="AU46" s="136"/>
      <c r="AW46" s="100"/>
      <c r="AX46" s="100"/>
      <c r="AY46" s="100"/>
    </row>
    <row r="47" spans="2:51" x14ac:dyDescent="0.25">
      <c r="B47" s="115" t="s">
        <v>145</v>
      </c>
      <c r="C47" s="109"/>
      <c r="D47" s="114"/>
      <c r="E47" s="114"/>
      <c r="F47" s="114"/>
      <c r="G47" s="109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3"/>
      <c r="S47" s="82"/>
      <c r="T47" s="82"/>
      <c r="U47" s="82"/>
      <c r="V47" s="105"/>
      <c r="W47" s="105"/>
      <c r="X47" s="105"/>
      <c r="Y47" s="105"/>
      <c r="Z47" s="105"/>
      <c r="AA47" s="105"/>
      <c r="AB47" s="105"/>
      <c r="AC47" s="105"/>
      <c r="AD47" s="105"/>
      <c r="AL47" s="19"/>
      <c r="AM47" s="102"/>
      <c r="AN47" s="102"/>
      <c r="AO47" s="102"/>
      <c r="AP47" s="102"/>
      <c r="AQ47" s="105"/>
      <c r="AR47" s="11"/>
      <c r="AS47" s="102"/>
      <c r="AU47" s="136"/>
      <c r="AV47" s="136"/>
      <c r="AX47" s="100"/>
      <c r="AY47" s="100"/>
    </row>
    <row r="48" spans="2:51" x14ac:dyDescent="0.25">
      <c r="B48" s="115" t="s">
        <v>142</v>
      </c>
      <c r="C48" s="114"/>
      <c r="D48" s="114"/>
      <c r="E48" s="114"/>
      <c r="F48" s="114"/>
      <c r="G48" s="114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77"/>
      <c r="S48" s="112"/>
      <c r="T48" s="112"/>
      <c r="U48" s="112"/>
      <c r="V48" s="105"/>
      <c r="W48" s="105"/>
      <c r="X48" s="105"/>
      <c r="Y48" s="105"/>
      <c r="Z48" s="105"/>
      <c r="AA48" s="105"/>
      <c r="AB48" s="105"/>
      <c r="AC48" s="105"/>
      <c r="AD48" s="105"/>
      <c r="AL48" s="106"/>
      <c r="AM48" s="106"/>
      <c r="AN48" s="106"/>
      <c r="AO48" s="106"/>
      <c r="AP48" s="106"/>
      <c r="AQ48" s="106"/>
      <c r="AR48" s="107"/>
      <c r="AS48" s="102"/>
      <c r="AU48" s="104"/>
      <c r="AV48" s="100"/>
      <c r="AW48" s="100"/>
      <c r="AX48" s="100"/>
      <c r="AY48" s="100"/>
    </row>
    <row r="49" spans="2:51" x14ac:dyDescent="0.25">
      <c r="B49" s="115" t="s">
        <v>143</v>
      </c>
      <c r="C49" s="109"/>
      <c r="D49" s="109"/>
      <c r="E49" s="109"/>
      <c r="F49" s="109"/>
      <c r="G49" s="109"/>
      <c r="H49" s="124"/>
      <c r="I49" s="110"/>
      <c r="J49" s="110"/>
      <c r="K49" s="110"/>
      <c r="L49" s="110"/>
      <c r="M49" s="110"/>
      <c r="N49" s="110"/>
      <c r="O49" s="110"/>
      <c r="P49" s="110"/>
      <c r="Q49" s="110"/>
      <c r="R49" s="113"/>
      <c r="S49" s="112"/>
      <c r="T49" s="112"/>
      <c r="U49" s="112"/>
      <c r="V49" s="105"/>
      <c r="W49" s="105"/>
      <c r="X49" s="105"/>
      <c r="Y49" s="105"/>
      <c r="Z49" s="105"/>
      <c r="AA49" s="105"/>
      <c r="AB49" s="105"/>
      <c r="AC49" s="105"/>
      <c r="AD49" s="105"/>
      <c r="AL49" s="106"/>
      <c r="AM49" s="106"/>
      <c r="AN49" s="106"/>
      <c r="AO49" s="106"/>
      <c r="AP49" s="106"/>
      <c r="AQ49" s="106"/>
      <c r="AR49" s="107"/>
      <c r="AS49" s="102"/>
      <c r="AU49" s="104"/>
      <c r="AV49" s="100"/>
      <c r="AW49" s="100"/>
      <c r="AX49" s="100"/>
      <c r="AY49" s="100"/>
    </row>
    <row r="50" spans="2:51" x14ac:dyDescent="0.25">
      <c r="B50" s="84" t="s">
        <v>204</v>
      </c>
      <c r="C50" s="109"/>
      <c r="D50" s="109"/>
      <c r="E50" s="109"/>
      <c r="F50" s="109"/>
      <c r="G50" s="109"/>
      <c r="H50" s="124"/>
      <c r="I50" s="110"/>
      <c r="J50" s="110"/>
      <c r="K50" s="110"/>
      <c r="L50" s="110"/>
      <c r="M50" s="110"/>
      <c r="N50" s="110"/>
      <c r="O50" s="110"/>
      <c r="P50" s="110"/>
      <c r="Q50" s="110"/>
      <c r="R50" s="113"/>
      <c r="S50" s="113"/>
      <c r="T50" s="112"/>
      <c r="U50" s="112"/>
      <c r="V50" s="105"/>
      <c r="W50" s="105"/>
      <c r="X50" s="105"/>
      <c r="Y50" s="105"/>
      <c r="Z50" s="105"/>
      <c r="AA50" s="105"/>
      <c r="AB50" s="105"/>
      <c r="AC50" s="105"/>
      <c r="AD50" s="105"/>
      <c r="AL50" s="106"/>
      <c r="AM50" s="106"/>
      <c r="AN50" s="106"/>
      <c r="AO50" s="106"/>
      <c r="AP50" s="106"/>
      <c r="AQ50" s="106"/>
      <c r="AR50" s="107"/>
      <c r="AS50" s="102"/>
      <c r="AU50" s="104"/>
      <c r="AV50" s="100"/>
      <c r="AW50" s="100"/>
      <c r="AX50" s="100"/>
      <c r="AY50" s="100"/>
    </row>
    <row r="51" spans="2:51" x14ac:dyDescent="0.25">
      <c r="B51" s="115" t="s">
        <v>218</v>
      </c>
      <c r="C51" s="109"/>
      <c r="D51" s="109"/>
      <c r="E51" s="109"/>
      <c r="F51" s="109"/>
      <c r="G51" s="124"/>
      <c r="H51" s="110"/>
      <c r="I51" s="110"/>
      <c r="J51" s="110"/>
      <c r="K51" s="110"/>
      <c r="L51" s="110"/>
      <c r="M51" s="110"/>
      <c r="N51" s="110"/>
      <c r="O51" s="110"/>
      <c r="P51" s="110"/>
      <c r="Q51" s="113"/>
      <c r="R51" s="113"/>
      <c r="S51" s="112"/>
      <c r="T51" s="112"/>
      <c r="U51" s="105"/>
      <c r="V51" s="105"/>
      <c r="W51" s="105"/>
      <c r="X51" s="105"/>
      <c r="Y51" s="105"/>
      <c r="Z51" s="105"/>
      <c r="AA51" s="105"/>
      <c r="AB51" s="105"/>
      <c r="AC51" s="105"/>
      <c r="AK51" s="106"/>
      <c r="AL51" s="106"/>
      <c r="AM51" s="106"/>
      <c r="AN51" s="106"/>
      <c r="AO51" s="106"/>
      <c r="AP51" s="106"/>
      <c r="AQ51" s="107"/>
      <c r="AR51" s="102"/>
      <c r="AS51" s="102"/>
      <c r="AT51" s="104"/>
      <c r="AU51" s="100"/>
      <c r="AV51" s="100"/>
      <c r="AW51" s="100"/>
      <c r="AX51" s="100"/>
      <c r="AY51" s="100"/>
    </row>
    <row r="52" spans="2:51" x14ac:dyDescent="0.25">
      <c r="B52" s="111" t="s">
        <v>148</v>
      </c>
      <c r="C52" s="109"/>
      <c r="D52" s="109"/>
      <c r="E52" s="109"/>
      <c r="F52" s="109"/>
      <c r="G52" s="124"/>
      <c r="H52" s="110"/>
      <c r="I52" s="110"/>
      <c r="J52" s="110"/>
      <c r="K52" s="110"/>
      <c r="L52" s="110"/>
      <c r="M52" s="110"/>
      <c r="N52" s="110"/>
      <c r="O52" s="110"/>
      <c r="P52" s="110"/>
      <c r="Q52" s="113"/>
      <c r="R52" s="113"/>
      <c r="S52" s="112"/>
      <c r="T52" s="112"/>
      <c r="U52" s="105"/>
      <c r="V52" s="105"/>
      <c r="W52" s="105"/>
      <c r="X52" s="105"/>
      <c r="Y52" s="105"/>
      <c r="Z52" s="105"/>
      <c r="AA52" s="105"/>
      <c r="AB52" s="105"/>
      <c r="AC52" s="105"/>
      <c r="AK52" s="106"/>
      <c r="AL52" s="106"/>
      <c r="AM52" s="106"/>
      <c r="AN52" s="106"/>
      <c r="AO52" s="106"/>
      <c r="AP52" s="106"/>
      <c r="AQ52" s="107"/>
      <c r="AR52" s="102"/>
      <c r="AS52" s="102"/>
      <c r="AT52" s="104"/>
      <c r="AU52" s="100"/>
      <c r="AV52" s="100"/>
      <c r="AW52" s="100"/>
      <c r="AX52" s="100"/>
      <c r="AY52" s="100"/>
    </row>
    <row r="53" spans="2:51" x14ac:dyDescent="0.25">
      <c r="B53" s="84" t="s">
        <v>241</v>
      </c>
      <c r="C53" s="109"/>
      <c r="D53" s="109"/>
      <c r="E53" s="109"/>
      <c r="F53" s="109"/>
      <c r="G53" s="124"/>
      <c r="H53" s="110"/>
      <c r="I53" s="110"/>
      <c r="J53" s="110"/>
      <c r="K53" s="110"/>
      <c r="L53" s="110"/>
      <c r="M53" s="110"/>
      <c r="N53" s="110"/>
      <c r="O53" s="110"/>
      <c r="P53" s="110"/>
      <c r="Q53" s="113"/>
      <c r="R53" s="113"/>
      <c r="S53" s="112"/>
      <c r="T53" s="112"/>
      <c r="U53" s="105"/>
      <c r="V53" s="105"/>
      <c r="W53" s="105"/>
      <c r="X53" s="105"/>
      <c r="Y53" s="105"/>
      <c r="Z53" s="105"/>
      <c r="AA53" s="105"/>
      <c r="AB53" s="105"/>
      <c r="AC53" s="105"/>
      <c r="AK53" s="106"/>
      <c r="AL53" s="106"/>
      <c r="AM53" s="106"/>
      <c r="AN53" s="106"/>
      <c r="AO53" s="106"/>
      <c r="AP53" s="106"/>
      <c r="AQ53" s="107"/>
      <c r="AR53" s="102"/>
      <c r="AS53" s="102"/>
      <c r="AT53" s="104"/>
      <c r="AU53" s="100"/>
      <c r="AV53" s="100"/>
      <c r="AW53" s="100"/>
      <c r="AX53" s="100"/>
      <c r="AY53" s="100"/>
    </row>
    <row r="54" spans="2:51" x14ac:dyDescent="0.25">
      <c r="B54" s="84"/>
      <c r="C54" s="109"/>
      <c r="D54" s="109"/>
      <c r="E54" s="109"/>
      <c r="F54" s="109"/>
      <c r="G54" s="109"/>
      <c r="H54" s="124"/>
      <c r="I54" s="110"/>
      <c r="J54" s="110"/>
      <c r="K54" s="110"/>
      <c r="L54" s="110"/>
      <c r="M54" s="110"/>
      <c r="N54" s="110"/>
      <c r="O54" s="110"/>
      <c r="P54" s="110"/>
      <c r="Q54" s="110"/>
      <c r="R54" s="113"/>
      <c r="S54" s="113"/>
      <c r="T54" s="112"/>
      <c r="U54" s="112"/>
      <c r="V54" s="105"/>
      <c r="W54" s="105"/>
      <c r="X54" s="105"/>
      <c r="Y54" s="105"/>
      <c r="Z54" s="105"/>
      <c r="AA54" s="105"/>
      <c r="AB54" s="105"/>
      <c r="AC54" s="105"/>
      <c r="AD54" s="105"/>
      <c r="AL54" s="106"/>
      <c r="AM54" s="106"/>
      <c r="AN54" s="106"/>
      <c r="AO54" s="106"/>
      <c r="AP54" s="106"/>
      <c r="AQ54" s="106"/>
      <c r="AR54" s="107"/>
      <c r="AS54" s="102"/>
      <c r="AU54" s="104"/>
      <c r="AV54" s="100"/>
      <c r="AW54" s="100"/>
      <c r="AX54" s="100"/>
      <c r="AY54" s="100"/>
    </row>
    <row r="55" spans="2:51" x14ac:dyDescent="0.25">
      <c r="B55" s="84"/>
      <c r="C55" s="114"/>
      <c r="D55" s="114"/>
      <c r="E55" s="114"/>
      <c r="F55" s="114"/>
      <c r="G55" s="114"/>
      <c r="H55" s="147"/>
      <c r="I55" s="148"/>
      <c r="J55" s="148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B56" s="84"/>
      <c r="C56" s="147"/>
      <c r="D56" s="147"/>
      <c r="E56" s="146"/>
      <c r="F56" s="146"/>
      <c r="G56" s="146"/>
      <c r="H56" s="147"/>
      <c r="I56" s="148"/>
      <c r="J56" s="148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C57" s="147"/>
      <c r="D57" s="147"/>
      <c r="E57" s="146"/>
      <c r="F57" s="146"/>
      <c r="G57" s="146"/>
      <c r="H57" s="147"/>
      <c r="I57" s="148"/>
      <c r="J57" s="148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84"/>
      <c r="C58" s="147"/>
      <c r="D58" s="147"/>
      <c r="E58" s="146"/>
      <c r="F58" s="146"/>
      <c r="G58" s="146"/>
      <c r="H58" s="147"/>
      <c r="I58" s="148"/>
      <c r="J58" s="148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84"/>
      <c r="C59" s="147"/>
      <c r="D59" s="147"/>
      <c r="E59" s="146"/>
      <c r="F59" s="146"/>
      <c r="G59" s="146"/>
      <c r="H59" s="147"/>
      <c r="I59" s="148"/>
      <c r="J59" s="148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84"/>
      <c r="C60" s="147"/>
      <c r="D60" s="147"/>
      <c r="E60" s="146"/>
      <c r="F60" s="146"/>
      <c r="G60" s="146"/>
      <c r="H60" s="147"/>
      <c r="I60" s="148"/>
      <c r="J60" s="148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84"/>
      <c r="C61" s="147"/>
      <c r="D61" s="147"/>
      <c r="E61" s="146"/>
      <c r="F61" s="146"/>
      <c r="G61" s="146"/>
      <c r="H61" s="147"/>
      <c r="I61" s="148"/>
      <c r="J61" s="148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88"/>
      <c r="C62" s="109"/>
      <c r="D62" s="109"/>
      <c r="E62" s="109"/>
      <c r="F62" s="109"/>
      <c r="G62" s="109"/>
      <c r="H62" s="109"/>
      <c r="I62" s="124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108"/>
      <c r="C63" s="109"/>
      <c r="D63" s="109"/>
      <c r="E63" s="109"/>
      <c r="F63" s="109"/>
      <c r="G63" s="109"/>
      <c r="H63" s="109"/>
      <c r="I63" s="124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88"/>
      <c r="C64" s="109"/>
      <c r="D64" s="109"/>
      <c r="E64" s="114"/>
      <c r="F64" s="114"/>
      <c r="G64" s="114"/>
      <c r="H64" s="109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88"/>
      <c r="C65" s="109"/>
      <c r="D65" s="109"/>
      <c r="E65" s="114"/>
      <c r="F65" s="114"/>
      <c r="G65" s="114"/>
      <c r="H65" s="109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8"/>
      <c r="C66" s="109"/>
      <c r="D66" s="109"/>
      <c r="E66" s="114"/>
      <c r="F66" s="114"/>
      <c r="G66" s="114"/>
      <c r="H66" s="109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84"/>
      <c r="C67" s="109"/>
      <c r="D67" s="109"/>
      <c r="E67" s="114"/>
      <c r="F67" s="114"/>
      <c r="G67" s="114"/>
      <c r="H67" s="109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8"/>
      <c r="C68" s="109"/>
      <c r="D68" s="109"/>
      <c r="E68" s="114"/>
      <c r="F68" s="114"/>
      <c r="G68" s="114"/>
      <c r="H68" s="109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3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88"/>
      <c r="C69" s="111"/>
      <c r="D69" s="109"/>
      <c r="E69" s="87"/>
      <c r="F69" s="109"/>
      <c r="G69" s="109"/>
      <c r="H69" s="109"/>
      <c r="I69" s="109"/>
      <c r="J69" s="110"/>
      <c r="K69" s="110"/>
      <c r="L69" s="110"/>
      <c r="M69" s="110"/>
      <c r="N69" s="110"/>
      <c r="O69" s="110"/>
      <c r="P69" s="110"/>
      <c r="Q69" s="110"/>
      <c r="R69" s="110"/>
      <c r="S69" s="113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115"/>
      <c r="C70" s="109"/>
      <c r="D70" s="109"/>
      <c r="E70" s="109"/>
      <c r="F70" s="109"/>
      <c r="G70" s="109"/>
      <c r="H70" s="109"/>
      <c r="I70" s="124"/>
      <c r="J70" s="110"/>
      <c r="K70" s="110"/>
      <c r="L70" s="110"/>
      <c r="M70" s="110"/>
      <c r="N70" s="110"/>
      <c r="O70" s="110"/>
      <c r="P70" s="110"/>
      <c r="Q70" s="110"/>
      <c r="R70" s="110"/>
      <c r="S70" s="113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4"/>
      <c r="C71" s="109"/>
      <c r="D71" s="109"/>
      <c r="E71" s="109"/>
      <c r="F71" s="109"/>
      <c r="G71" s="109"/>
      <c r="H71" s="109"/>
      <c r="I71" s="124"/>
      <c r="J71" s="110"/>
      <c r="K71" s="110"/>
      <c r="L71" s="110"/>
      <c r="M71" s="110"/>
      <c r="N71" s="110"/>
      <c r="O71" s="110"/>
      <c r="P71" s="110"/>
      <c r="Q71" s="110"/>
      <c r="R71" s="110"/>
      <c r="S71" s="113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11"/>
      <c r="D72" s="109"/>
      <c r="E72" s="109"/>
      <c r="F72" s="109"/>
      <c r="G72" s="109"/>
      <c r="H72" s="109"/>
      <c r="I72" s="109"/>
      <c r="J72" s="110"/>
      <c r="K72" s="110"/>
      <c r="L72" s="110"/>
      <c r="M72" s="110"/>
      <c r="N72" s="110"/>
      <c r="O72" s="110"/>
      <c r="P72" s="110"/>
      <c r="Q72" s="110"/>
      <c r="R72" s="110"/>
      <c r="S72" s="113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11"/>
      <c r="D73" s="109"/>
      <c r="E73" s="87"/>
      <c r="F73" s="109"/>
      <c r="G73" s="109"/>
      <c r="H73" s="109"/>
      <c r="I73" s="109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09"/>
      <c r="D74" s="109"/>
      <c r="E74" s="109"/>
      <c r="F74" s="109"/>
      <c r="G74" s="87"/>
      <c r="H74" s="87"/>
      <c r="I74" s="124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09"/>
      <c r="D75" s="109"/>
      <c r="E75" s="109"/>
      <c r="F75" s="109"/>
      <c r="G75" s="87"/>
      <c r="H75" s="87"/>
      <c r="I75" s="116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2"/>
      <c r="U75" s="112"/>
      <c r="V75" s="112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15"/>
      <c r="D76" s="109"/>
      <c r="E76" s="87"/>
      <c r="F76" s="109"/>
      <c r="G76" s="109"/>
      <c r="H76" s="109"/>
      <c r="I76" s="109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2"/>
      <c r="U76" s="112"/>
      <c r="V76" s="112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11"/>
      <c r="D77" s="109"/>
      <c r="E77" s="109"/>
      <c r="F77" s="109"/>
      <c r="G77" s="109"/>
      <c r="H77" s="109"/>
      <c r="I77" s="109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2"/>
      <c r="U77" s="112"/>
      <c r="V77" s="112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11"/>
      <c r="D78" s="109"/>
      <c r="E78" s="87"/>
      <c r="F78" s="109"/>
      <c r="G78" s="109"/>
      <c r="H78" s="109"/>
      <c r="I78" s="109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2"/>
      <c r="U78" s="112"/>
      <c r="V78" s="112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09"/>
      <c r="D79" s="109"/>
      <c r="E79" s="109"/>
      <c r="F79" s="109"/>
      <c r="G79" s="87"/>
      <c r="H79" s="87"/>
      <c r="I79" s="124"/>
      <c r="J79" s="110"/>
      <c r="K79" s="110"/>
      <c r="L79" s="110"/>
      <c r="M79" s="110"/>
      <c r="N79" s="110"/>
      <c r="O79" s="110"/>
      <c r="P79" s="110"/>
      <c r="Q79" s="110"/>
      <c r="R79" s="110"/>
      <c r="S79" s="113"/>
      <c r="T79" s="112"/>
      <c r="U79" s="112"/>
      <c r="V79" s="112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09"/>
      <c r="D80" s="109"/>
      <c r="E80" s="109"/>
      <c r="F80" s="109"/>
      <c r="G80" s="87"/>
      <c r="H80" s="87"/>
      <c r="I80" s="116"/>
      <c r="J80" s="110"/>
      <c r="K80" s="110"/>
      <c r="L80" s="110"/>
      <c r="M80" s="110"/>
      <c r="N80" s="110"/>
      <c r="O80" s="110"/>
      <c r="P80" s="110"/>
      <c r="Q80" s="110"/>
      <c r="R80" s="110"/>
      <c r="S80" s="113"/>
      <c r="T80" s="113"/>
      <c r="U80" s="113"/>
      <c r="V80" s="113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2:51" x14ac:dyDescent="0.25">
      <c r="B81" s="88"/>
      <c r="C81" s="115"/>
      <c r="D81" s="109"/>
      <c r="E81" s="87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113"/>
      <c r="V81" s="113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2:51" x14ac:dyDescent="0.25">
      <c r="B82" s="88"/>
      <c r="C82" s="115"/>
      <c r="D82" s="109"/>
      <c r="E82" s="87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2:51" x14ac:dyDescent="0.25">
      <c r="B83" s="88"/>
      <c r="C83" s="115"/>
      <c r="D83" s="109"/>
      <c r="E83" s="87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2:51" x14ac:dyDescent="0.25">
      <c r="B84" s="88"/>
      <c r="C84" s="111"/>
      <c r="D84" s="109"/>
      <c r="E84" s="87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10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2:51" x14ac:dyDescent="0.25">
      <c r="B85" s="88"/>
      <c r="C85" s="111"/>
      <c r="D85" s="109"/>
      <c r="E85" s="109"/>
      <c r="F85" s="109"/>
      <c r="G85" s="109"/>
      <c r="H85" s="109"/>
      <c r="I85" s="109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3"/>
      <c r="U85" s="77"/>
      <c r="V85" s="77"/>
      <c r="W85" s="105"/>
      <c r="X85" s="105"/>
      <c r="Y85" s="105"/>
      <c r="Z85" s="105"/>
      <c r="AA85" s="105"/>
      <c r="AB85" s="105"/>
      <c r="AC85" s="105"/>
      <c r="AD85" s="105"/>
      <c r="AE85" s="105"/>
      <c r="AM85" s="106"/>
      <c r="AN85" s="106"/>
      <c r="AO85" s="106"/>
      <c r="AP85" s="106"/>
      <c r="AQ85" s="106"/>
      <c r="AR85" s="106"/>
      <c r="AS85" s="107"/>
      <c r="AV85" s="104"/>
      <c r="AW85" s="100"/>
      <c r="AX85" s="100"/>
      <c r="AY85" s="100"/>
    </row>
    <row r="86" spans="2:51" x14ac:dyDescent="0.25">
      <c r="B86" s="88"/>
      <c r="C86" s="111"/>
      <c r="D86" s="109"/>
      <c r="E86" s="109"/>
      <c r="F86" s="109"/>
      <c r="G86" s="109"/>
      <c r="H86" s="109"/>
      <c r="I86" s="109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3"/>
      <c r="U86" s="77"/>
      <c r="V86" s="77"/>
      <c r="W86" s="105"/>
      <c r="X86" s="105"/>
      <c r="Y86" s="105"/>
      <c r="Z86" s="105"/>
      <c r="AA86" s="105"/>
      <c r="AB86" s="105"/>
      <c r="AC86" s="105"/>
      <c r="AD86" s="105"/>
      <c r="AE86" s="105"/>
      <c r="AM86" s="106"/>
      <c r="AN86" s="106"/>
      <c r="AO86" s="106"/>
      <c r="AP86" s="106"/>
      <c r="AQ86" s="106"/>
      <c r="AR86" s="106"/>
      <c r="AS86" s="107"/>
      <c r="AV86" s="104"/>
      <c r="AW86" s="100"/>
      <c r="AX86" s="100"/>
      <c r="AY86" s="100"/>
    </row>
    <row r="87" spans="2:51" x14ac:dyDescent="0.25">
      <c r="B87" s="88"/>
      <c r="C87" s="111"/>
      <c r="D87" s="109"/>
      <c r="E87" s="87"/>
      <c r="F87" s="109"/>
      <c r="G87" s="109"/>
      <c r="H87" s="109"/>
      <c r="I87" s="109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3"/>
      <c r="U87" s="77"/>
      <c r="V87" s="77"/>
      <c r="W87" s="105"/>
      <c r="X87" s="105"/>
      <c r="Y87" s="105"/>
      <c r="Z87" s="105"/>
      <c r="AA87" s="105"/>
      <c r="AB87" s="105"/>
      <c r="AC87" s="105"/>
      <c r="AD87" s="105"/>
      <c r="AE87" s="105"/>
      <c r="AM87" s="106"/>
      <c r="AN87" s="106"/>
      <c r="AO87" s="106"/>
      <c r="AP87" s="106"/>
      <c r="AQ87" s="106"/>
      <c r="AR87" s="106"/>
      <c r="AS87" s="107"/>
      <c r="AV87" s="104"/>
      <c r="AW87" s="100"/>
      <c r="AX87" s="100"/>
      <c r="AY87" s="100"/>
    </row>
    <row r="88" spans="2:51" x14ac:dyDescent="0.25">
      <c r="B88" s="88"/>
      <c r="C88" s="111"/>
      <c r="D88" s="109"/>
      <c r="E88" s="109"/>
      <c r="F88" s="109"/>
      <c r="G88" s="109"/>
      <c r="H88" s="109"/>
      <c r="I88" s="109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3"/>
      <c r="U88" s="77"/>
      <c r="V88" s="77"/>
      <c r="W88" s="105"/>
      <c r="X88" s="105"/>
      <c r="Y88" s="105"/>
      <c r="Z88" s="10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2:51" x14ac:dyDescent="0.25">
      <c r="B89" s="125"/>
      <c r="C89" s="108"/>
      <c r="D89" s="109"/>
      <c r="E89" s="109"/>
      <c r="F89" s="109"/>
      <c r="G89" s="109"/>
      <c r="H89" s="109"/>
      <c r="I89" s="109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3"/>
      <c r="U89" s="77"/>
      <c r="V89" s="77"/>
      <c r="W89" s="105"/>
      <c r="X89" s="105"/>
      <c r="Y89" s="105"/>
      <c r="Z89" s="85"/>
      <c r="AA89" s="105"/>
      <c r="AB89" s="105"/>
      <c r="AC89" s="105"/>
      <c r="AD89" s="105"/>
      <c r="AE89" s="105"/>
      <c r="AM89" s="106"/>
      <c r="AN89" s="106"/>
      <c r="AO89" s="106"/>
      <c r="AP89" s="106"/>
      <c r="AQ89" s="106"/>
      <c r="AR89" s="106"/>
      <c r="AS89" s="107"/>
      <c r="AV89" s="104"/>
      <c r="AW89" s="100"/>
      <c r="AX89" s="100"/>
      <c r="AY89" s="100"/>
    </row>
    <row r="90" spans="2:51" x14ac:dyDescent="0.25">
      <c r="B90" s="125"/>
      <c r="C90" s="108"/>
      <c r="D90" s="87"/>
      <c r="E90" s="109"/>
      <c r="F90" s="109"/>
      <c r="G90" s="109"/>
      <c r="H90" s="109"/>
      <c r="I90" s="87"/>
      <c r="J90" s="110"/>
      <c r="K90" s="110"/>
      <c r="L90" s="110"/>
      <c r="M90" s="110"/>
      <c r="N90" s="110"/>
      <c r="O90" s="110"/>
      <c r="P90" s="110"/>
      <c r="Q90" s="110"/>
      <c r="R90" s="110"/>
      <c r="S90" s="85"/>
      <c r="T90" s="85"/>
      <c r="U90" s="85"/>
      <c r="V90" s="85"/>
      <c r="W90" s="85"/>
      <c r="X90" s="85"/>
      <c r="Y90" s="85"/>
      <c r="Z90" s="78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85"/>
      <c r="AT90" s="85"/>
      <c r="AU90" s="85"/>
      <c r="AV90" s="104"/>
      <c r="AW90" s="100"/>
      <c r="AX90" s="100"/>
      <c r="AY90" s="100"/>
    </row>
    <row r="91" spans="2:51" x14ac:dyDescent="0.25">
      <c r="B91" s="128"/>
      <c r="C91" s="115"/>
      <c r="D91" s="87"/>
      <c r="E91" s="109"/>
      <c r="F91" s="109"/>
      <c r="G91" s="109"/>
      <c r="H91" s="109"/>
      <c r="I91" s="87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78"/>
      <c r="X91" s="78"/>
      <c r="Y91" s="78"/>
      <c r="Z91" s="105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104"/>
      <c r="AW91" s="100"/>
      <c r="AX91" s="100"/>
      <c r="AY91" s="100"/>
    </row>
    <row r="92" spans="2:51" x14ac:dyDescent="0.25">
      <c r="B92" s="128"/>
      <c r="C92" s="115"/>
      <c r="D92" s="109"/>
      <c r="E92" s="87"/>
      <c r="F92" s="109"/>
      <c r="G92" s="109"/>
      <c r="H92" s="109"/>
      <c r="I92" s="109"/>
      <c r="J92" s="85"/>
      <c r="K92" s="85"/>
      <c r="L92" s="85"/>
      <c r="M92" s="85"/>
      <c r="N92" s="85"/>
      <c r="O92" s="85"/>
      <c r="P92" s="85"/>
      <c r="Q92" s="85"/>
      <c r="R92" s="85"/>
      <c r="S92" s="110"/>
      <c r="T92" s="113"/>
      <c r="U92" s="77"/>
      <c r="V92" s="77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V92" s="104"/>
      <c r="AW92" s="100"/>
      <c r="AX92" s="100"/>
      <c r="AY92" s="100"/>
    </row>
    <row r="93" spans="2:51" x14ac:dyDescent="0.25">
      <c r="B93" s="128"/>
      <c r="C93" s="111"/>
      <c r="D93" s="109"/>
      <c r="E93" s="87"/>
      <c r="F93" s="87"/>
      <c r="G93" s="109"/>
      <c r="H93" s="109"/>
      <c r="I93" s="109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3"/>
      <c r="U93" s="77"/>
      <c r="V93" s="77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V93" s="104"/>
      <c r="AW93" s="100"/>
      <c r="AX93" s="100"/>
      <c r="AY93" s="100"/>
    </row>
    <row r="94" spans="2:51" x14ac:dyDescent="0.25">
      <c r="B94" s="128"/>
      <c r="C94" s="111"/>
      <c r="D94" s="109"/>
      <c r="E94" s="109"/>
      <c r="F94" s="87"/>
      <c r="G94" s="87"/>
      <c r="H94" s="87"/>
      <c r="I94" s="109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3"/>
      <c r="U94" s="77"/>
      <c r="V94" s="77"/>
      <c r="W94" s="105"/>
      <c r="X94" s="105"/>
      <c r="Y94" s="105"/>
      <c r="Z94" s="105"/>
      <c r="AA94" s="105"/>
      <c r="AB94" s="105"/>
      <c r="AC94" s="105"/>
      <c r="AD94" s="105"/>
      <c r="AE94" s="105"/>
      <c r="AM94" s="106"/>
      <c r="AN94" s="106"/>
      <c r="AO94" s="106"/>
      <c r="AP94" s="106"/>
      <c r="AQ94" s="106"/>
      <c r="AR94" s="106"/>
      <c r="AS94" s="107"/>
      <c r="AV94" s="104"/>
      <c r="AW94" s="100"/>
      <c r="AX94" s="100"/>
      <c r="AY94" s="130"/>
    </row>
    <row r="95" spans="2:51" x14ac:dyDescent="0.25">
      <c r="B95" s="78"/>
      <c r="C95" s="85"/>
      <c r="D95" s="109"/>
      <c r="E95" s="109"/>
      <c r="F95" s="109"/>
      <c r="G95" s="87"/>
      <c r="H95" s="87"/>
      <c r="I95" s="109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3"/>
      <c r="U95" s="77"/>
      <c r="V95" s="77"/>
      <c r="W95" s="105"/>
      <c r="X95" s="105"/>
      <c r="Y95" s="105"/>
      <c r="Z95" s="105"/>
      <c r="AA95" s="105"/>
      <c r="AB95" s="105"/>
      <c r="AC95" s="105"/>
      <c r="AD95" s="105"/>
      <c r="AE95" s="105"/>
      <c r="AM95" s="106"/>
      <c r="AN95" s="106"/>
      <c r="AO95" s="106"/>
      <c r="AP95" s="106"/>
      <c r="AQ95" s="106"/>
      <c r="AR95" s="106"/>
      <c r="AS95" s="107"/>
      <c r="AV95" s="104"/>
      <c r="AW95" s="100"/>
      <c r="AX95" s="100"/>
      <c r="AY95" s="100"/>
    </row>
    <row r="96" spans="2:51" x14ac:dyDescent="0.25">
      <c r="B96" s="78"/>
      <c r="C96" s="115"/>
      <c r="D96" s="85"/>
      <c r="E96" s="109"/>
      <c r="F96" s="109"/>
      <c r="G96" s="109"/>
      <c r="H96" s="109"/>
      <c r="I96" s="85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3"/>
      <c r="U96" s="77"/>
      <c r="V96" s="77"/>
      <c r="W96" s="105"/>
      <c r="X96" s="105"/>
      <c r="Y96" s="105"/>
      <c r="Z96" s="105"/>
      <c r="AA96" s="105"/>
      <c r="AB96" s="105"/>
      <c r="AC96" s="105"/>
      <c r="AD96" s="105"/>
      <c r="AE96" s="105"/>
      <c r="AM96" s="106"/>
      <c r="AN96" s="106"/>
      <c r="AO96" s="106"/>
      <c r="AP96" s="106"/>
      <c r="AQ96" s="106"/>
      <c r="AR96" s="106"/>
      <c r="AS96" s="107"/>
      <c r="AV96" s="104"/>
      <c r="AW96" s="100"/>
      <c r="AX96" s="100"/>
      <c r="AY96" s="100"/>
    </row>
    <row r="97" spans="1:51" x14ac:dyDescent="0.25">
      <c r="B97" s="128"/>
      <c r="C97" s="131"/>
      <c r="D97" s="78"/>
      <c r="E97" s="126"/>
      <c r="F97" s="126"/>
      <c r="G97" s="126"/>
      <c r="H97" s="126"/>
      <c r="I97" s="78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32"/>
      <c r="U97" s="133"/>
      <c r="V97" s="133"/>
      <c r="W97" s="105"/>
      <c r="X97" s="105"/>
      <c r="Y97" s="105"/>
      <c r="Z97" s="105"/>
      <c r="AA97" s="105"/>
      <c r="AB97" s="105"/>
      <c r="AC97" s="105"/>
      <c r="AD97" s="105"/>
      <c r="AE97" s="105"/>
      <c r="AM97" s="106"/>
      <c r="AN97" s="106"/>
      <c r="AO97" s="106"/>
      <c r="AP97" s="106"/>
      <c r="AQ97" s="106"/>
      <c r="AR97" s="106"/>
      <c r="AS97" s="107"/>
      <c r="AU97" s="100"/>
      <c r="AV97" s="104"/>
      <c r="AW97" s="100"/>
      <c r="AX97" s="100"/>
      <c r="AY97" s="100"/>
    </row>
    <row r="98" spans="1:51" s="130" customFormat="1" x14ac:dyDescent="0.25">
      <c r="B98" s="100"/>
      <c r="C98" s="134"/>
      <c r="D98" s="126"/>
      <c r="E98" s="78"/>
      <c r="F98" s="126"/>
      <c r="G98" s="126"/>
      <c r="H98" s="126"/>
      <c r="I98" s="126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32"/>
      <c r="U98" s="133"/>
      <c r="V98" s="133"/>
      <c r="W98" s="105"/>
      <c r="X98" s="105"/>
      <c r="Y98" s="105"/>
      <c r="Z98" s="105"/>
      <c r="AA98" s="105"/>
      <c r="AB98" s="105"/>
      <c r="AC98" s="105"/>
      <c r="AD98" s="105"/>
      <c r="AE98" s="105"/>
      <c r="AM98" s="106"/>
      <c r="AN98" s="106"/>
      <c r="AO98" s="106"/>
      <c r="AP98" s="106"/>
      <c r="AQ98" s="106"/>
      <c r="AR98" s="106"/>
      <c r="AS98" s="107"/>
      <c r="AT98" s="19"/>
      <c r="AV98" s="104"/>
      <c r="AY98" s="100"/>
    </row>
    <row r="99" spans="1:51" x14ac:dyDescent="0.25">
      <c r="A99" s="105"/>
      <c r="C99" s="129"/>
      <c r="D99" s="126"/>
      <c r="E99" s="78"/>
      <c r="F99" s="78"/>
      <c r="G99" s="126"/>
      <c r="H99" s="126"/>
      <c r="I99" s="106"/>
      <c r="J99" s="106"/>
      <c r="K99" s="106"/>
      <c r="L99" s="106"/>
      <c r="M99" s="106"/>
      <c r="N99" s="106"/>
      <c r="O99" s="107"/>
      <c r="P99" s="102"/>
      <c r="R99" s="104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C100" s="130"/>
      <c r="D100" s="130"/>
      <c r="E100" s="130"/>
      <c r="F100" s="130"/>
      <c r="G100" s="78"/>
      <c r="H100" s="78"/>
      <c r="I100" s="106"/>
      <c r="J100" s="106"/>
      <c r="K100" s="106"/>
      <c r="L100" s="106"/>
      <c r="M100" s="106"/>
      <c r="N100" s="106"/>
      <c r="O100" s="107"/>
      <c r="P100" s="102"/>
      <c r="R100" s="102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C101" s="130"/>
      <c r="D101" s="130"/>
      <c r="E101" s="130"/>
      <c r="F101" s="130"/>
      <c r="G101" s="78"/>
      <c r="H101" s="78"/>
      <c r="I101" s="106"/>
      <c r="J101" s="106"/>
      <c r="K101" s="106"/>
      <c r="L101" s="106"/>
      <c r="M101" s="106"/>
      <c r="N101" s="106"/>
      <c r="O101" s="107"/>
      <c r="P101" s="102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A102" s="105"/>
      <c r="C102" s="130"/>
      <c r="D102" s="130"/>
      <c r="E102" s="130"/>
      <c r="F102" s="130"/>
      <c r="G102" s="130"/>
      <c r="H102" s="130"/>
      <c r="I102" s="106"/>
      <c r="J102" s="106"/>
      <c r="K102" s="106"/>
      <c r="L102" s="106"/>
      <c r="M102" s="106"/>
      <c r="N102" s="106"/>
      <c r="O102" s="107"/>
      <c r="P102" s="102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A103" s="105"/>
      <c r="C103" s="130"/>
      <c r="D103" s="130"/>
      <c r="E103" s="130"/>
      <c r="F103" s="130"/>
      <c r="G103" s="130"/>
      <c r="H103" s="130"/>
      <c r="I103" s="106"/>
      <c r="J103" s="106"/>
      <c r="K103" s="106"/>
      <c r="L103" s="106"/>
      <c r="M103" s="106"/>
      <c r="N103" s="106"/>
      <c r="O103" s="107"/>
      <c r="P103" s="102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A104" s="105"/>
      <c r="C104" s="130"/>
      <c r="D104" s="130"/>
      <c r="E104" s="130"/>
      <c r="F104" s="130"/>
      <c r="G104" s="130"/>
      <c r="H104" s="130"/>
      <c r="I104" s="106"/>
      <c r="J104" s="106"/>
      <c r="K104" s="106"/>
      <c r="L104" s="106"/>
      <c r="M104" s="106"/>
      <c r="N104" s="106"/>
      <c r="O104" s="107"/>
      <c r="P104" s="102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A105" s="105"/>
      <c r="C105" s="130"/>
      <c r="D105" s="130"/>
      <c r="E105" s="130"/>
      <c r="F105" s="130"/>
      <c r="G105" s="130"/>
      <c r="H105" s="130"/>
      <c r="I105" s="106"/>
      <c r="J105" s="106"/>
      <c r="K105" s="106"/>
      <c r="L105" s="106"/>
      <c r="M105" s="106"/>
      <c r="N105" s="106"/>
      <c r="O105" s="107"/>
      <c r="P105" s="102"/>
      <c r="R105" s="78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A106" s="105"/>
      <c r="I106" s="106"/>
      <c r="J106" s="106"/>
      <c r="K106" s="106"/>
      <c r="L106" s="106"/>
      <c r="M106" s="106"/>
      <c r="N106" s="106"/>
      <c r="O106" s="107"/>
      <c r="R106" s="102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R107" s="102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R108" s="102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R109" s="102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R110" s="102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07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07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07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07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07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Q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1"/>
      <c r="P126" s="102"/>
      <c r="Q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Q127" s="102"/>
      <c r="R127" s="102"/>
      <c r="S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Q128" s="102"/>
      <c r="R128" s="102"/>
      <c r="S128" s="102"/>
      <c r="T128" s="102"/>
      <c r="AS128" s="100"/>
      <c r="AT128" s="100"/>
      <c r="AU128" s="100"/>
      <c r="AV128" s="100"/>
      <c r="AW128" s="100"/>
      <c r="AX128" s="100"/>
      <c r="AY128" s="100"/>
    </row>
    <row r="129" spans="15:51" x14ac:dyDescent="0.25">
      <c r="O129" s="11"/>
      <c r="P129" s="102"/>
      <c r="Q129" s="102"/>
      <c r="R129" s="102"/>
      <c r="S129" s="102"/>
      <c r="T129" s="102"/>
      <c r="AS129" s="100"/>
      <c r="AT129" s="100"/>
      <c r="AU129" s="100"/>
      <c r="AV129" s="100"/>
      <c r="AW129" s="100"/>
      <c r="AX129" s="100"/>
      <c r="AY129" s="100"/>
    </row>
    <row r="130" spans="15:51" x14ac:dyDescent="0.25">
      <c r="O130" s="11"/>
      <c r="P130" s="102"/>
      <c r="T130" s="102"/>
      <c r="AS130" s="100"/>
      <c r="AT130" s="100"/>
      <c r="AU130" s="100"/>
      <c r="AV130" s="100"/>
      <c r="AW130" s="100"/>
      <c r="AX130" s="100"/>
      <c r="AY130" s="100"/>
    </row>
    <row r="131" spans="15:51" x14ac:dyDescent="0.25">
      <c r="O131" s="102"/>
      <c r="Q131" s="102"/>
      <c r="R131" s="102"/>
      <c r="S131" s="102"/>
      <c r="AS131" s="100"/>
      <c r="AT131" s="100"/>
      <c r="AU131" s="100"/>
      <c r="AV131" s="100"/>
      <c r="AW131" s="100"/>
      <c r="AX131" s="100"/>
    </row>
    <row r="132" spans="15:51" x14ac:dyDescent="0.25">
      <c r="O132" s="11"/>
      <c r="P132" s="102"/>
      <c r="Q132" s="102"/>
      <c r="R132" s="102"/>
      <c r="S132" s="102"/>
      <c r="T132" s="102"/>
      <c r="AS132" s="100"/>
      <c r="AT132" s="100"/>
      <c r="AU132" s="100"/>
      <c r="AV132" s="100"/>
      <c r="AW132" s="100"/>
      <c r="AX132" s="100"/>
    </row>
    <row r="133" spans="15:51" x14ac:dyDescent="0.25">
      <c r="O133" s="11"/>
      <c r="P133" s="102"/>
      <c r="Q133" s="102"/>
      <c r="R133" s="102"/>
      <c r="S133" s="102"/>
      <c r="T133" s="102"/>
      <c r="U133" s="102"/>
      <c r="AS133" s="100"/>
      <c r="AT133" s="100"/>
      <c r="AU133" s="100"/>
      <c r="AV133" s="100"/>
      <c r="AW133" s="100"/>
      <c r="AX133" s="100"/>
    </row>
    <row r="134" spans="15:51" x14ac:dyDescent="0.25">
      <c r="O134" s="11"/>
      <c r="P134" s="102"/>
      <c r="T134" s="102"/>
      <c r="U134" s="102"/>
      <c r="AS134" s="100"/>
      <c r="AT134" s="100"/>
      <c r="AU134" s="100"/>
      <c r="AV134" s="100"/>
      <c r="AW134" s="100"/>
      <c r="AX134" s="100"/>
    </row>
    <row r="142" spans="15:51" x14ac:dyDescent="0.25">
      <c r="AY142" s="100"/>
    </row>
    <row r="146" spans="1:50" s="102" customFormat="1" x14ac:dyDescent="0.25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  <c r="AI146" s="100"/>
      <c r="AJ146" s="100"/>
      <c r="AK146" s="100"/>
      <c r="AL146" s="100"/>
      <c r="AM146" s="100"/>
      <c r="AN146" s="100"/>
      <c r="AO146" s="100"/>
      <c r="AP146" s="100"/>
      <c r="AQ146" s="100"/>
      <c r="AR146" s="100"/>
      <c r="AS146" s="100"/>
      <c r="AT146" s="100"/>
      <c r="AU146" s="100"/>
      <c r="AV146" s="100"/>
      <c r="AW146" s="100"/>
      <c r="AX146" s="100"/>
    </row>
  </sheetData>
  <protectedRanges>
    <protectedRange sqref="N90:R90 B97 S92:T98 B89:B94 S88:T89 N93:R98 T80:T87 T65:T71 T55:T63 R51:R53 S48:S50 S54" name="Range2_12_5_1_1"/>
    <protectedRange sqref="L10 L6 D6 D8 AD8 AF8 O8:U8 AJ8:AR8 AF10 L24:N31 N32:N34 E11:E34 G11:G34 AC17:AF34 N10:N23 O11:P34 X16 Z16:AF16 Y16:Y18 R11:V34 Z33:Z34 AB33:AB34 X11:AF15 Z17:AB32" name="Range1_16_3_1_1"/>
    <protectedRange sqref="I95 J93:M98 J90:M90 I98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9:H99 F98 E97" name="Range2_2_2_9_2_1_1"/>
    <protectedRange sqref="D95 D98:D99" name="Range2_1_1_1_1_1_9_2_1_1"/>
    <protectedRange sqref="AG11:AG34" name="Range1_18_1_1_1"/>
    <protectedRange sqref="C96 C98" name="Range2_4_1_1_1"/>
    <protectedRange sqref="AS16:AS34" name="Range1_1_1_1"/>
    <protectedRange sqref="P3:U5" name="Range1_16_1_1_1_1"/>
    <protectedRange sqref="C99 C97 C94" name="Range2_1_3_1_1"/>
    <protectedRange sqref="H11:H34" name="Range1_1_1_1_1_1_1"/>
    <protectedRange sqref="B95:B96 J91:R92 D96:D97 I96:I97 Z89:Z90 S90:Y91 AA90:AU91 E98:E99 G100:H101 F99" name="Range2_2_1_10_1_1_1_2"/>
    <protectedRange sqref="C95" name="Range2_2_1_10_2_1_1_1"/>
    <protectedRange sqref="N88:R89 G96:H96 D92 F95 E94" name="Range2_12_1_6_1_1"/>
    <protectedRange sqref="D87:D88 I92:I94 I88:M89 G97:H98 G90:H92 E95:E96 F96:F97 F89:F91 E88:E90" name="Range2_2_12_1_7_1_1"/>
    <protectedRange sqref="D93:D94" name="Range2_1_1_1_1_11_1_2_1_1"/>
    <protectedRange sqref="E91 G93:H93 F92" name="Range2_2_2_9_1_1_1_1"/>
    <protectedRange sqref="D89" name="Range2_1_1_1_1_1_9_1_1_1_1"/>
    <protectedRange sqref="C93 C88" name="Range2_1_1_2_1_1"/>
    <protectedRange sqref="C92" name="Range2_1_2_2_1_1"/>
    <protectedRange sqref="C91" name="Range2_3_2_1_1"/>
    <protectedRange sqref="F87:F88 E87 G89:H89" name="Range2_2_12_1_1_1_1_1"/>
    <protectedRange sqref="C87" name="Range2_1_4_2_1_1_1"/>
    <protectedRange sqref="C89:C90" name="Range2_5_1_1_1"/>
    <protectedRange sqref="E92:E93 F93:F94 G94:H95 I90:I91" name="Range2_2_1_1_1_1"/>
    <protectedRange sqref="D90:D91" name="Range2_1_1_1_1_1_1_1_1"/>
    <protectedRange sqref="AS11:AS15" name="Range1_4_1_1_1_1"/>
    <protectedRange sqref="J11:J15 J26:J34" name="Range1_1_2_1_10_1_1_1_1"/>
    <protectedRange sqref="R105" name="Range2_2_1_10_1_1_1_1_1"/>
    <protectedRange sqref="S38:S43" name="Range2_12_3_1_1_1_1"/>
    <protectedRange sqref="D38:H38 F39:G39 N38:R43" name="Range2_12_1_3_1_1_1_1"/>
    <protectedRange sqref="I38:M38 E39 H39:M39 E40:M43" name="Range2_2_12_1_6_1_1_1_1"/>
    <protectedRange sqref="D39:D43" name="Range2_1_1_1_1_11_1_1_1_1_1_1"/>
    <protectedRange sqref="C39:C43" name="Range2_1_2_1_1_1_1_1"/>
    <protectedRange sqref="C38" name="Range2_3_1_1_1_1_1"/>
    <protectedRange sqref="T77:T79" name="Range2_12_5_1_1_3"/>
    <protectedRange sqref="T73:T76" name="Range2_12_5_1_1_2_2"/>
    <protectedRange sqref="T72" name="Range2_12_5_1_1_2_1_1"/>
    <protectedRange sqref="S72" name="Range2_12_4_1_1_1_4_2_2_1_1"/>
    <protectedRange sqref="B86:B88" name="Range2_12_5_1_1_2"/>
    <protectedRange sqref="B85" name="Range2_12_5_1_1_2_1_4_1_1_1_2_1_1_1_1_1_1_1"/>
    <protectedRange sqref="F86 G88:H88" name="Range2_2_12_1_1_1_1_1_1"/>
    <protectedRange sqref="D86:E86" name="Range2_2_12_1_7_1_1_2_1"/>
    <protectedRange sqref="C86" name="Range2_1_1_2_1_1_1"/>
    <protectedRange sqref="B83:B84" name="Range2_12_5_1_1_2_1"/>
    <protectedRange sqref="B82" name="Range2_12_5_1_1_2_1_2_1"/>
    <protectedRange sqref="B81" name="Range2_12_5_1_1_2_1_2_2"/>
    <protectedRange sqref="S84:S87" name="Range2_12_5_1_1_5"/>
    <protectedRange sqref="N84:R87" name="Range2_12_1_6_1_1_1"/>
    <protectedRange sqref="J84:M87" name="Range2_2_12_1_7_1_1_2"/>
    <protectedRange sqref="S81:S83" name="Range2_12_2_1_1_1_2_1_1_1"/>
    <protectedRange sqref="Q82:R83" name="Range2_12_1_4_1_1_1_1_1_1_1_1_1_1_1_1_1_1_1"/>
    <protectedRange sqref="N82:P83" name="Range2_12_1_2_1_1_1_1_1_1_1_1_1_1_1_1_1_1_1_1"/>
    <protectedRange sqref="J82:M83" name="Range2_2_12_1_4_1_1_1_1_1_1_1_1_1_1_1_1_1_1_1_1"/>
    <protectedRange sqref="Q81:R81" name="Range2_12_1_6_1_1_1_2_3_1_1_3_1_1_1_1_1_1_1"/>
    <protectedRange sqref="N81:P81" name="Range2_12_1_2_3_1_1_1_2_3_1_1_3_1_1_1_1_1_1_1"/>
    <protectedRange sqref="J81:M81" name="Range2_2_12_1_4_3_1_1_1_3_3_1_1_3_1_1_1_1_1_1_1"/>
    <protectedRange sqref="S79:S80" name="Range2_12_4_1_1_1_4_2_2_2_1"/>
    <protectedRange sqref="Q79:R80" name="Range2_12_1_6_1_1_1_2_3_2_1_1_3_2"/>
    <protectedRange sqref="N79:P80" name="Range2_12_1_2_3_1_1_1_2_3_2_1_1_3_2"/>
    <protectedRange sqref="K79:M80" name="Range2_2_12_1_4_3_1_1_1_3_3_2_1_1_3_2"/>
    <protectedRange sqref="J79:J80" name="Range2_2_12_1_4_3_1_1_1_3_2_1_2_2_2"/>
    <protectedRange sqref="I79" name="Range2_2_12_1_4_3_1_1_1_3_3_1_1_3_1_1_1_1_1_1_2_2"/>
    <protectedRange sqref="I81:I87" name="Range2_2_12_1_7_1_1_2_2_1_1"/>
    <protectedRange sqref="I80" name="Range2_2_12_1_4_3_1_1_1_3_3_1_1_3_1_1_1_1_1_1_2_1_1"/>
    <protectedRange sqref="G87:H87" name="Range2_2_12_1_3_1_2_1_1_1_2_1_1_1_1_1_1_2_1_1_1_1_1_1_1_1_1"/>
    <protectedRange sqref="F85 G84:H86" name="Range2_2_12_1_3_3_1_1_1_2_1_1_1_1_1_1_1_1_1_1_1_1_1_1_1_1"/>
    <protectedRange sqref="G81:H81" name="Range2_2_12_1_3_1_2_1_1_1_2_1_1_1_1_1_1_2_1_1_1_1_1_2_1"/>
    <protectedRange sqref="F81:F84" name="Range2_2_12_1_3_1_2_1_1_1_3_1_1_1_1_1_3_1_1_1_1_1_1_1_1_1"/>
    <protectedRange sqref="G82:H83" name="Range2_2_12_1_3_1_2_1_1_1_1_2_1_1_1_1_1_1_1_1_1_1_1"/>
    <protectedRange sqref="D81:E82" name="Range2_2_12_1_3_1_2_1_1_1_3_1_1_1_1_1_1_1_2_1_1_1_1_1_1_1"/>
    <protectedRange sqref="B79" name="Range2_12_5_1_1_2_1_4_1_1_1_2_1_1_1_1_1_1_1_1_1_2_1_1_1_1_1"/>
    <protectedRange sqref="B80" name="Range2_12_5_1_1_2_1_2_2_1_1_1_1_1"/>
    <protectedRange sqref="D85:E85" name="Range2_2_12_1_7_1_1_2_1_1"/>
    <protectedRange sqref="C85" name="Range2_1_1_2_1_1_1_1"/>
    <protectedRange sqref="D84" name="Range2_2_12_1_7_1_1_2_1_1_1_1_1_1"/>
    <protectedRange sqref="E84" name="Range2_2_12_1_1_1_1_1_1_1_1_1_1_1_1"/>
    <protectedRange sqref="C84" name="Range2_1_4_2_1_1_1_1_1_1_1_1_1"/>
    <protectedRange sqref="D83:E83" name="Range2_2_12_1_3_1_2_1_1_1_3_1_1_1_1_1_1_1_2_1_1_1_1_1_1_1_1"/>
    <protectedRange sqref="B78" name="Range2_12_5_1_1_2_1_2_2_1_1_1_1"/>
    <protectedRange sqref="S73:S78" name="Range2_12_5_1_1_5_1"/>
    <protectedRange sqref="N75:R78" name="Range2_12_1_6_1_1_1_1"/>
    <protectedRange sqref="J77:M78 L75:M76" name="Range2_2_12_1_7_1_1_2_2"/>
    <protectedRange sqref="I77:I78" name="Range2_2_12_1_7_1_1_2_2_1_1_1"/>
    <protectedRange sqref="B77" name="Range2_12_5_1_1_2_1_2_2_1_1_1_1_2_1_1_1"/>
    <protectedRange sqref="B76" name="Range2_12_5_1_1_2_1_2_2_1_1_1_1_2_1_1_1_2"/>
    <protectedRange sqref="B75" name="Range2_12_5_1_1_2_1_2_2_1_1_1_1_2_1_1_1_2_1_1"/>
    <protectedRange sqref="B41" name="Range2_12_5_1_1_1_1_1_2"/>
    <protectedRange sqref="G58:H61" name="Range2_2_12_1_3_1_1_1_1_1_4_1_1_2"/>
    <protectedRange sqref="E58:F61" name="Range2_2_12_1_7_1_1_3_1_1_2"/>
    <protectedRange sqref="S58:S63 S65:S71" name="Range2_12_5_1_1_2_3_1_1"/>
    <protectedRange sqref="Q58:R63" name="Range2_12_1_6_1_1_1_1_2_1_2"/>
    <protectedRange sqref="N58:P63" name="Range2_12_1_2_3_1_1_1_1_2_1_2"/>
    <protectedRange sqref="L62:M63 I58:M61" name="Range2_2_12_1_4_3_1_1_1_1_2_1_2"/>
    <protectedRange sqref="D58:D61" name="Range2_2_12_1_3_1_2_1_1_1_2_1_2_1_2"/>
    <protectedRange sqref="Q65:R67" name="Range2_12_1_6_1_1_1_1_2_1_1_1"/>
    <protectedRange sqref="N65:P67" name="Range2_12_1_2_3_1_1_1_1_2_1_1_1"/>
    <protectedRange sqref="L65:M67" name="Range2_2_12_1_4_3_1_1_1_1_2_1_1_1"/>
    <protectedRange sqref="B74" name="Range2_12_5_1_1_2_1_2_2_1_1_1_1_2_1_1_1_2_1_1_1_2"/>
    <protectedRange sqref="N68:R74" name="Range2_12_1_6_1_1_1_1_1"/>
    <protectedRange sqref="J70:M71 L72:M74 L68:M69" name="Range2_2_12_1_7_1_1_2_2_1"/>
    <protectedRange sqref="G70:H71" name="Range2_2_12_1_3_1_2_1_1_1_2_1_1_1_1_1_1_2_1_1_1_1"/>
    <protectedRange sqref="I70:I71" name="Range2_2_12_1_4_3_1_1_1_2_1_2_1_1_3_1_1_1_1_1_1_1_1"/>
    <protectedRange sqref="D70:E71" name="Range2_2_12_1_3_1_2_1_1_1_2_1_1_1_1_3_1_1_1_1_1_1_1"/>
    <protectedRange sqref="F70:F71" name="Range2_2_12_1_3_1_2_1_1_1_3_1_1_1_1_1_3_1_1_1_1_1_1_1"/>
    <protectedRange sqref="G80:H80" name="Range2_2_12_1_3_1_2_1_1_1_1_2_1_1_1_1_1_1_2_1_1_2"/>
    <protectedRange sqref="F80" name="Range2_2_12_1_3_1_2_1_1_1_1_2_1_1_1_1_1_1_1_1_1_1_1_2"/>
    <protectedRange sqref="D80:E80" name="Range2_2_12_1_3_1_2_1_1_1_2_1_1_1_1_3_1_1_1_1_1_1_1_1_1_1_2"/>
    <protectedRange sqref="G79:H79" name="Range2_2_12_1_3_1_2_1_1_1_1_2_1_1_1_1_1_1_2_1_1_1_1"/>
    <protectedRange sqref="F79" name="Range2_2_12_1_3_1_2_1_1_1_1_2_1_1_1_1_1_1_1_1_1_1_1_1_1"/>
    <protectedRange sqref="D79:E79" name="Range2_2_12_1_3_1_2_1_1_1_2_1_1_1_1_3_1_1_1_1_1_1_1_1_1_1_1_1"/>
    <protectedRange sqref="D78" name="Range2_2_12_1_7_1_1_1_1"/>
    <protectedRange sqref="E78:F78" name="Range2_2_12_1_1_1_1_1_2_1"/>
    <protectedRange sqref="C78" name="Range2_1_4_2_1_1_1_1_1"/>
    <protectedRange sqref="G78:H78" name="Range2_2_12_1_3_1_2_1_1_1_2_1_1_1_1_1_1_2_1_1_1_1_1_1_1_1_1_1_1"/>
    <protectedRange sqref="F77:H77" name="Range2_2_12_1_3_3_1_1_1_2_1_1_1_1_1_1_1_1_1_1_1_1_1_1_1_1_1_2"/>
    <protectedRange sqref="D77:E77" name="Range2_2_12_1_7_1_1_2_1_1_1_2"/>
    <protectedRange sqref="C77" name="Range2_1_1_2_1_1_1_1_1_2"/>
    <protectedRange sqref="B72" name="Range2_12_5_1_1_2_1_4_1_1_1_2_1_1_1_1_1_1_1_1_1_2_1_1_1_1_2_1_1_1_2_1_1_1_2_2_2_1"/>
    <protectedRange sqref="B73" name="Range2_12_5_1_1_2_1_2_2_1_1_1_1_2_1_1_1_2_1_1_1_2_2_2_1"/>
    <protectedRange sqref="J76:K76" name="Range2_2_12_1_4_3_1_1_1_3_3_1_1_3_1_1_1_1_1_1_1_1"/>
    <protectedRange sqref="K74:K75" name="Range2_2_12_1_4_3_1_1_1_3_3_2_1_1_3_2_1"/>
    <protectedRange sqref="J74:J75" name="Range2_2_12_1_4_3_1_1_1_3_2_1_2_2_2_1"/>
    <protectedRange sqref="I74" name="Range2_2_12_1_4_3_1_1_1_3_3_1_1_3_1_1_1_1_1_1_2_2_2"/>
    <protectedRange sqref="I76" name="Range2_2_12_1_7_1_1_2_2_1_1_2"/>
    <protectedRange sqref="I75" name="Range2_2_12_1_4_3_1_1_1_3_3_1_1_3_1_1_1_1_1_1_2_1_1_1"/>
    <protectedRange sqref="G76:H76" name="Range2_2_12_1_3_1_2_1_1_1_2_1_1_1_1_1_1_2_1_1_1_1_1_2_1_1"/>
    <protectedRange sqref="F76" name="Range2_2_12_1_3_1_2_1_1_1_3_1_1_1_1_1_3_1_1_1_1_1_1_1_1_1_2"/>
    <protectedRange sqref="D76:E76" name="Range2_2_12_1_3_1_2_1_1_1_3_1_1_1_1_1_1_1_2_1_1_1_1_1_1_1_2"/>
    <protectedRange sqref="J72:K73" name="Range2_2_12_1_7_1_1_2_2_2"/>
    <protectedRange sqref="I72:I73" name="Range2_2_12_1_7_1_1_2_2_1_1_1_2"/>
    <protectedRange sqref="G75:H75" name="Range2_2_12_1_3_1_2_1_1_1_1_2_1_1_1_1_1_1_2_1_1_2_1"/>
    <protectedRange sqref="F75" name="Range2_2_12_1_3_1_2_1_1_1_1_2_1_1_1_1_1_1_1_1_1_1_1_2_1"/>
    <protectedRange sqref="D75:E75" name="Range2_2_12_1_3_1_2_1_1_1_2_1_1_1_1_3_1_1_1_1_1_1_1_1_1_1_2_1"/>
    <protectedRange sqref="G74:H74" name="Range2_2_12_1_3_1_2_1_1_1_1_2_1_1_1_1_1_1_2_1_1_1_1_1"/>
    <protectedRange sqref="F74" name="Range2_2_12_1_3_1_2_1_1_1_1_2_1_1_1_1_1_1_1_1_1_1_1_1_1_1"/>
    <protectedRange sqref="D74:E74" name="Range2_2_12_1_3_1_2_1_1_1_2_1_1_1_1_3_1_1_1_1_1_1_1_1_1_1_1_1_1"/>
    <protectedRange sqref="D73" name="Range2_2_12_1_7_1_1_1_1_1"/>
    <protectedRange sqref="E73:F73" name="Range2_2_12_1_1_1_1_1_2_1_1"/>
    <protectedRange sqref="C73" name="Range2_1_4_2_1_1_1_1_1_1"/>
    <protectedRange sqref="G73:H73" name="Range2_2_12_1_3_1_2_1_1_1_2_1_1_1_1_1_1_2_1_1_1_1_1_1_1_1_1_1_1_1"/>
    <protectedRange sqref="F72:H72" name="Range2_2_12_1_3_3_1_1_1_2_1_1_1_1_1_1_1_1_1_1_1_1_1_1_1_1_1_2_1"/>
    <protectedRange sqref="D72:E72" name="Range2_2_12_1_7_1_1_2_1_1_1_2_1"/>
    <protectedRange sqref="C72" name="Range2_1_1_2_1_1_1_1_1_2_1"/>
    <protectedRange sqref="B68" name="Range2_12_5_1_1_2_1_4_1_1_1_2_1_1_1_1_1_1_1_1_1_2_1_1_1_1_2_1_1_1_2_1_1_1_2_2_2_1_1"/>
    <protectedRange sqref="B69" name="Range2_12_5_1_1_2_1_2_2_1_1_1_1_2_1_1_1_2_1_1_1_2_2_2_1_1"/>
    <protectedRange sqref="B65" name="Range2_12_5_1_1_2_1_4_1_1_1_2_1_1_1_1_1_1_1_1_1_2_1_1_1_1_2_1_1_1_2_1_1_1_2_2_2_1_1_1"/>
    <protectedRange sqref="B66" name="Range2_12_5_1_1_2_1_2_2_1_1_1_1_2_1_1_1_2_1_1_1_2_2_2_1_1_1"/>
    <protectedRange sqref="S44" name="Range2_12_3_1_1_1_1_2"/>
    <protectedRange sqref="N44:R44" name="Range2_12_1_3_1_1_1_1_2"/>
    <protectedRange sqref="E44:G44 I44:M44" name="Range2_2_12_1_6_1_1_1_1_2"/>
    <protectedRange sqref="D44" name="Range2_1_1_1_1_11_1_1_1_1_1_1_2"/>
    <protectedRange sqref="E45:F45" name="Range2_2_12_1_3_1_1_1_1_1_4_1_1"/>
    <protectedRange sqref="C45:D45" name="Range2_2_12_1_7_1_1_3_1_1"/>
    <protectedRange sqref="Q45:Q46 S55:S56 Q51:Q53 R47:R50 R54" name="Range2_12_5_1_1_2_3_1"/>
    <protectedRange sqref="O45:P45" name="Range2_12_1_6_1_1_1_1_2_1"/>
    <protectedRange sqref="L45:N45" name="Range2_12_1_2_3_1_1_1_1_2_1"/>
    <protectedRange sqref="G45:K45" name="Range2_2_12_1_4_3_1_1_1_1_2_1"/>
    <protectedRange sqref="S57" name="Range2_12_4_1_1_1_4_2_2_1_1_1"/>
    <protectedRange sqref="E46:F46 G55:H57 E51:F53 F47:G50 F54:G54" name="Range2_2_12_1_3_1_1_1_1_1_4_1_1_1"/>
    <protectedRange sqref="C46:D46 E55:F57 C51:D53 D47:E50 D54:E54" name="Range2_2_12_1_7_1_1_3_1_1_1"/>
    <protectedRange sqref="O46:P46 Q55:R56 O51:P53 P47:Q50 P54:Q54" name="Range2_12_1_6_1_1_1_1_2_1_1"/>
    <protectedRange sqref="L46:N46 N55:P56 L51:N53 M47:O50 M54:O54" name="Range2_12_1_2_3_1_1_1_1_2_1_1"/>
    <protectedRange sqref="G46:K46 I55:M56 G51:K53 H47:L50 H54:L54" name="Range2_2_12_1_4_3_1_1_1_1_2_1_1"/>
    <protectedRange sqref="D55:D57 C47:C50 C54" name="Range2_2_12_1_3_1_2_1_1_1_2_1_2_1_1"/>
    <protectedRange sqref="Q57:R57" name="Range2_12_1_6_1_1_1_2_3_2_1_1_1_1_1"/>
    <protectedRange sqref="N57:P57" name="Range2_12_1_2_3_1_1_1_2_3_2_1_1_1_1_1"/>
    <protectedRange sqref="K57:M57" name="Range2_2_12_1_4_3_1_1_1_3_3_2_1_1_1_1_1"/>
    <protectedRange sqref="J57" name="Range2_2_12_1_4_3_1_1_1_3_2_1_2_1_1_1"/>
    <protectedRange sqref="I57" name="Range2_2_12_1_4_2_1_1_1_4_1_2_1_1_1_2_1_1_1"/>
    <protectedRange sqref="C44" name="Range2_1_2_1_1_1_1_1_1_2"/>
    <protectedRange sqref="Q11:Q34" name="Range1_16_3_1_1_1"/>
    <protectedRange sqref="T64" name="Range2_12_5_1_1_1"/>
    <protectedRange sqref="S64" name="Range2_12_5_1_1_2_3_1_1_1"/>
    <protectedRange sqref="Q64:R64" name="Range2_12_1_6_1_1_1_1_2_1_1_1_1"/>
    <protectedRange sqref="N64:P64" name="Range2_12_1_2_3_1_1_1_1_2_1_1_1_1"/>
    <protectedRange sqref="L64:M64" name="Range2_2_12_1_4_3_1_1_1_1_2_1_1_1_1"/>
    <protectedRange sqref="J62:K63" name="Range2_2_12_1_7_1_1_2_2_3"/>
    <protectedRange sqref="G62:H63" name="Range2_2_12_1_3_1_2_1_1_1_2_1_1_1_1_1_1_2_1_1_1"/>
    <protectedRange sqref="I62:I63" name="Range2_2_12_1_4_3_1_1_1_2_1_2_1_1_3_1_1_1_1_1_1_1"/>
    <protectedRange sqref="D62:E63" name="Range2_2_12_1_3_1_2_1_1_1_2_1_1_1_1_3_1_1_1_1_1_1"/>
    <protectedRange sqref="F62:F63" name="Range2_2_12_1_3_1_2_1_1_1_3_1_1_1_1_1_3_1_1_1_1_1_1"/>
    <protectedRange sqref="F11:F34" name="Range1_16_3_1_1_2"/>
    <protectedRange sqref="W11:W34" name="Range1_16_3_1_1_4"/>
    <protectedRange sqref="X17:X18 AA33:AA34 X19:Y34" name="Range1_16_3_1_1_6"/>
    <protectedRange sqref="G64:H68" name="Range2_2_12_1_3_1_1_1_1_1_4_1_1_1_1_2"/>
    <protectedRange sqref="E64:F68" name="Range2_2_12_1_7_1_1_3_1_1_1_1_2"/>
    <protectedRange sqref="I64:K68" name="Range2_2_12_1_4_3_1_1_1_1_2_1_1_1_2"/>
    <protectedRange sqref="D64:D68" name="Range2_2_12_1_3_1_2_1_1_1_2_1_2_1_1_1_2"/>
    <protectedRange sqref="J69:K69" name="Range2_2_12_1_7_1_1_2_2_1_2"/>
    <protectedRange sqref="I69" name="Range2_2_12_1_7_1_1_2_2_1_1_1_1_1"/>
    <protectedRange sqref="G69:H69" name="Range2_2_12_1_3_3_1_1_1_2_1_1_1_1_1_1_1_1_1_1_1_1_1_1_1_1_1_1_1"/>
    <protectedRange sqref="F69" name="Range2_2_12_1_3_1_2_1_1_1_3_1_1_1_1_1_3_1_1_1_1_1_1_1_1_1_1_1"/>
    <protectedRange sqref="D69" name="Range2_2_12_1_7_1_1_2_1_1_1_1_1_1_1_1"/>
    <protectedRange sqref="E69" name="Range2_2_12_1_1_1_1_1_1_1_1_1_1_1_1_1_1"/>
    <protectedRange sqref="C69" name="Range2_1_4_2_1_1_1_1_1_1_1_1_1_1_1"/>
    <protectedRange sqref="AR11:AR34" name="Range1_16_3_1_1_5"/>
    <protectedRange sqref="H44" name="Range2_12_5_1_1_1_2_1_1_1_1_1_1_1_1_1_1_1_1"/>
    <protectedRange sqref="B63" name="Range2_12_5_1_1_1_2_2_1_1_1_1_1_1_1_1_1_1_1_2_1_1_1_1_1_1_1_1_1_3_1_3_1_1"/>
    <protectedRange sqref="B64" name="Range2_12_5_1_1_2_1_4_1_1_1_2_1_1_1_1_1_1_1_1_1_2_1_1_1_1_2_1_1_1_2_1_1_1_2_2_2_1_1_4_1"/>
    <protectedRange sqref="B62" name="Range2_12_5_1_1_2_1_4_1_1_1_2_1_1_1_1_1_1_1_1_1_2_1_1_1_1_2_1_1_1_2_1_1_1_2_2_2_1_1_1_1_1_1_1_1_1_1_2_1"/>
    <protectedRange sqref="Q10" name="Range1_16_3_1_1_1_1"/>
    <protectedRange sqref="B42" name="Range2_12_5_1_1_1_1_1_2_1_3_1"/>
    <protectedRange sqref="B60:B61 B58 B55:B56" name="Range2_12_5_1_1_1_1_1_2_1_2_1_1_1_1"/>
    <protectedRange sqref="B44" name="Range2_12_5_1_1_1_2_2_1_1_1_1_1_1_1_1_1_1_1_1_1_1_1_1_1_1_1_1_1_1_1_1_1"/>
    <protectedRange sqref="B45" name="Range2_12_5_1_1_1_2_2_1_1_1_1_1_1_1_1_1_1_1_2_1_1_1_1_1_1_1_1_1_1_1_1_1_1_1_1_1_1_1_1_1_1_1_1_1_1_1_1_1"/>
    <protectedRange sqref="B43" name="Range2_12_5_1_1_1_2_1_1_1_1_1_1_1_1_1_1_1_2_1_1_1_1_1_1_1_1_1_1"/>
    <protectedRange sqref="B47" name="Range2_12_5_1_1_1_2_1_1_1_1_1_1_1_1_1_1_1_2_1_2_1_1_1_1_1_1_1_1_1_2_1_1_1_1_1_1"/>
    <protectedRange sqref="B46" name="Range2_12_5_1_1_1_2_2_1_1_1_1_1_1_1_1_1_1_1_2_1_1_1_2_1_1_1_2_1_1_1_3_1_1_1_1_1_1_1_1_1_1_1_1_1_1_1_1_1_1_1_1_1_1"/>
    <protectedRange sqref="B49" name="Range2_12_5_1_1_1_1_1_2_1_1_2_1_1_1_1_1_1_1_1_1_1"/>
    <protectedRange sqref="B50" name="Range2_12_5_1_1_1_2_2_1_1_1_1_1_1_1_1_1_1_1_2_1_1_1_2_1_1_1_1_1_1_1_1_1"/>
    <protectedRange sqref="B48" name="Range2_12_5_1_1_1_1_1_2_1_1_1_1_1_1_1_1_1_1_1_1_1"/>
    <protectedRange sqref="B52" name="Range2_12_5_1_1_1_2_2_1_1_1_1_1_1_1_1_1_1_1_2_1_1_1_1_1_1_1_1_1_3_1_3_1_2_1_1_1_1_1_1_1_1_1_1_1_1"/>
    <protectedRange sqref="B51" name="Range2_12_5_1_1_1_1_1_2_1_2_1_1_1_2_1_1_1_1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7:AE34 X16 Z16:AE16 Y16:Y18 Z33:Z34 AB33:AB34 X11:AE15 Z17:AB32">
    <cfRule type="containsText" dxfId="188" priority="9" operator="containsText" text="N/A">
      <formula>NOT(ISERROR(SEARCH("N/A",X11)))</formula>
    </cfRule>
    <cfRule type="cellIs" dxfId="187" priority="27" operator="equal">
      <formula>0</formula>
    </cfRule>
  </conditionalFormatting>
  <conditionalFormatting sqref="AC17:AE34 X16 Z16:AE16 Y16:Y18 Z33:Z34 AB33:AB34 X11:AE15 Z17:AB32">
    <cfRule type="cellIs" dxfId="186" priority="26" operator="greaterThanOrEqual">
      <formula>1185</formula>
    </cfRule>
  </conditionalFormatting>
  <conditionalFormatting sqref="AC17:AE34 X16 Z16:AE16 Y16:Y18 Z33:Z34 AB33:AB34 X11:AE15 Z17:AB32">
    <cfRule type="cellIs" dxfId="185" priority="25" operator="between">
      <formula>0.1</formula>
      <formula>1184</formula>
    </cfRule>
  </conditionalFormatting>
  <conditionalFormatting sqref="X8 AJ11:AO34">
    <cfRule type="cellIs" dxfId="184" priority="24" operator="equal">
      <formula>0</formula>
    </cfRule>
  </conditionalFormatting>
  <conditionalFormatting sqref="X8 AJ11:AO34">
    <cfRule type="cellIs" dxfId="183" priority="23" operator="greaterThan">
      <formula>1179</formula>
    </cfRule>
  </conditionalFormatting>
  <conditionalFormatting sqref="X8 AJ11:AO34">
    <cfRule type="cellIs" dxfId="182" priority="22" operator="greaterThan">
      <formula>99</formula>
    </cfRule>
  </conditionalFormatting>
  <conditionalFormatting sqref="X8 AJ11:AO34">
    <cfRule type="cellIs" dxfId="181" priority="21" operator="greaterThan">
      <formula>0.99</formula>
    </cfRule>
  </conditionalFormatting>
  <conditionalFormatting sqref="AB8">
    <cfRule type="cellIs" dxfId="180" priority="20" operator="equal">
      <formula>0</formula>
    </cfRule>
  </conditionalFormatting>
  <conditionalFormatting sqref="AB8">
    <cfRule type="cellIs" dxfId="179" priority="19" operator="greaterThan">
      <formula>1179</formula>
    </cfRule>
  </conditionalFormatting>
  <conditionalFormatting sqref="AB8">
    <cfRule type="cellIs" dxfId="178" priority="18" operator="greaterThan">
      <formula>99</formula>
    </cfRule>
  </conditionalFormatting>
  <conditionalFormatting sqref="AB8">
    <cfRule type="cellIs" dxfId="177" priority="17" operator="greaterThan">
      <formula>0.99</formula>
    </cfRule>
  </conditionalFormatting>
  <conditionalFormatting sqref="AQ11:AQ34">
    <cfRule type="cellIs" dxfId="176" priority="16" operator="equal">
      <formula>0</formula>
    </cfRule>
  </conditionalFormatting>
  <conditionalFormatting sqref="AQ11:AQ34">
    <cfRule type="cellIs" dxfId="175" priority="15" operator="greaterThan">
      <formula>1179</formula>
    </cfRule>
  </conditionalFormatting>
  <conditionalFormatting sqref="AQ11:AQ34">
    <cfRule type="cellIs" dxfId="174" priority="14" operator="greaterThan">
      <formula>99</formula>
    </cfRule>
  </conditionalFormatting>
  <conditionalFormatting sqref="AQ11:AQ34">
    <cfRule type="cellIs" dxfId="173" priority="13" operator="greaterThan">
      <formula>0.99</formula>
    </cfRule>
  </conditionalFormatting>
  <conditionalFormatting sqref="AI11:AI34">
    <cfRule type="cellIs" dxfId="172" priority="12" operator="greaterThan">
      <formula>$AI$8</formula>
    </cfRule>
  </conditionalFormatting>
  <conditionalFormatting sqref="AH11:AH34">
    <cfRule type="cellIs" dxfId="171" priority="10" operator="greaterThan">
      <formula>$AH$8</formula>
    </cfRule>
    <cfRule type="cellIs" dxfId="170" priority="11" operator="greaterThan">
      <formula>$AH$8</formula>
    </cfRule>
  </conditionalFormatting>
  <conditionalFormatting sqref="AP11:AP34">
    <cfRule type="cellIs" dxfId="169" priority="8" operator="equal">
      <formula>0</formula>
    </cfRule>
  </conditionalFormatting>
  <conditionalFormatting sqref="AP11:AP34">
    <cfRule type="cellIs" dxfId="168" priority="7" operator="greaterThan">
      <formula>1179</formula>
    </cfRule>
  </conditionalFormatting>
  <conditionalFormatting sqref="AP11:AP34">
    <cfRule type="cellIs" dxfId="167" priority="6" operator="greaterThan">
      <formula>99</formula>
    </cfRule>
  </conditionalFormatting>
  <conditionalFormatting sqref="AP11:AP34">
    <cfRule type="cellIs" dxfId="166" priority="5" operator="greaterThan">
      <formula>0.99</formula>
    </cfRule>
  </conditionalFormatting>
  <conditionalFormatting sqref="X17:X18 AA33:AA34 X19:Y34">
    <cfRule type="containsText" dxfId="165" priority="1" operator="containsText" text="N/A">
      <formula>NOT(ISERROR(SEARCH("N/A",X17)))</formula>
    </cfRule>
    <cfRule type="cellIs" dxfId="164" priority="4" operator="equal">
      <formula>0</formula>
    </cfRule>
  </conditionalFormatting>
  <conditionalFormatting sqref="X17:X18 AA33:AA34 X19:Y34">
    <cfRule type="cellIs" dxfId="163" priority="3" operator="greaterThanOrEqual">
      <formula>1185</formula>
    </cfRule>
  </conditionalFormatting>
  <conditionalFormatting sqref="X17:X18 AA33:AA34 X19:Y34">
    <cfRule type="cellIs" dxfId="162" priority="2" operator="between">
      <formula>0.1</formula>
      <formula>1184</formula>
    </cfRule>
  </conditionalFormatting>
  <dataValidations count="4">
    <dataValidation type="list" allowBlank="1" showInputMessage="1" showErrorMessage="1" sqref="P3:P5">
      <formula1>$AY$10:$AY$35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46"/>
  <sheetViews>
    <sheetView showGridLines="0" topLeftCell="I1" zoomScaleNormal="100" workbookViewId="0">
      <selection activeCell="Q10" sqref="Q10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86" t="s">
        <v>232</v>
      </c>
      <c r="Q3" s="287"/>
      <c r="R3" s="287"/>
      <c r="S3" s="287"/>
      <c r="T3" s="287"/>
      <c r="U3" s="28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86" t="s">
        <v>149</v>
      </c>
      <c r="Q4" s="287"/>
      <c r="R4" s="287"/>
      <c r="S4" s="287"/>
      <c r="T4" s="287"/>
      <c r="U4" s="28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86" t="s">
        <v>158</v>
      </c>
      <c r="Q5" s="287"/>
      <c r="R5" s="287"/>
      <c r="S5" s="287"/>
      <c r="T5" s="287"/>
      <c r="U5" s="28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86" t="s">
        <v>6</v>
      </c>
      <c r="C6" s="288"/>
      <c r="D6" s="289" t="s">
        <v>7</v>
      </c>
      <c r="E6" s="290"/>
      <c r="F6" s="290"/>
      <c r="G6" s="290"/>
      <c r="H6" s="291"/>
      <c r="I6" s="102"/>
      <c r="J6" s="102"/>
      <c r="K6" s="224"/>
      <c r="L6" s="292">
        <v>41686</v>
      </c>
      <c r="M6" s="29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5" t="s">
        <v>8</v>
      </c>
      <c r="C7" s="276"/>
      <c r="D7" s="275" t="s">
        <v>9</v>
      </c>
      <c r="E7" s="277"/>
      <c r="F7" s="277"/>
      <c r="G7" s="276"/>
      <c r="H7" s="228" t="s">
        <v>10</v>
      </c>
      <c r="I7" s="227" t="s">
        <v>11</v>
      </c>
      <c r="J7" s="227" t="s">
        <v>12</v>
      </c>
      <c r="K7" s="227" t="s">
        <v>13</v>
      </c>
      <c r="L7" s="11"/>
      <c r="M7" s="11"/>
      <c r="N7" s="11"/>
      <c r="O7" s="228" t="s">
        <v>14</v>
      </c>
      <c r="P7" s="275" t="s">
        <v>15</v>
      </c>
      <c r="Q7" s="277"/>
      <c r="R7" s="277"/>
      <c r="S7" s="277"/>
      <c r="T7" s="276"/>
      <c r="U7" s="274" t="s">
        <v>16</v>
      </c>
      <c r="V7" s="274"/>
      <c r="W7" s="227" t="s">
        <v>17</v>
      </c>
      <c r="X7" s="275" t="s">
        <v>18</v>
      </c>
      <c r="Y7" s="276"/>
      <c r="Z7" s="275" t="s">
        <v>19</v>
      </c>
      <c r="AA7" s="276"/>
      <c r="AB7" s="275" t="s">
        <v>20</v>
      </c>
      <c r="AC7" s="276"/>
      <c r="AD7" s="275" t="s">
        <v>21</v>
      </c>
      <c r="AE7" s="276"/>
      <c r="AF7" s="227" t="s">
        <v>22</v>
      </c>
      <c r="AG7" s="227" t="s">
        <v>23</v>
      </c>
      <c r="AH7" s="227" t="s">
        <v>24</v>
      </c>
      <c r="AI7" s="227" t="s">
        <v>25</v>
      </c>
      <c r="AJ7" s="275" t="s">
        <v>26</v>
      </c>
      <c r="AK7" s="277"/>
      <c r="AL7" s="277"/>
      <c r="AM7" s="277"/>
      <c r="AN7" s="276"/>
      <c r="AO7" s="275" t="s">
        <v>27</v>
      </c>
      <c r="AP7" s="277"/>
      <c r="AQ7" s="276"/>
      <c r="AR7" s="227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78">
        <v>42180</v>
      </c>
      <c r="C8" s="279"/>
      <c r="D8" s="280" t="s">
        <v>29</v>
      </c>
      <c r="E8" s="281"/>
      <c r="F8" s="281"/>
      <c r="G8" s="282"/>
      <c r="H8" s="27"/>
      <c r="I8" s="280" t="s">
        <v>29</v>
      </c>
      <c r="J8" s="281"/>
      <c r="K8" s="28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3" t="s">
        <v>33</v>
      </c>
      <c r="V8" s="283"/>
      <c r="W8" s="29" t="s">
        <v>34</v>
      </c>
      <c r="X8" s="266">
        <v>0</v>
      </c>
      <c r="Y8" s="267"/>
      <c r="Z8" s="284" t="s">
        <v>35</v>
      </c>
      <c r="AA8" s="285"/>
      <c r="AB8" s="266">
        <v>1185</v>
      </c>
      <c r="AC8" s="267"/>
      <c r="AD8" s="268">
        <v>800</v>
      </c>
      <c r="AE8" s="269"/>
      <c r="AF8" s="27"/>
      <c r="AG8" s="29">
        <f>AG34-AG10</f>
        <v>27632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58" t="s">
        <v>39</v>
      </c>
      <c r="C9" s="258"/>
      <c r="D9" s="270" t="s">
        <v>40</v>
      </c>
      <c r="E9" s="271"/>
      <c r="F9" s="272" t="s">
        <v>41</v>
      </c>
      <c r="G9" s="271"/>
      <c r="H9" s="273" t="s">
        <v>42</v>
      </c>
      <c r="I9" s="258" t="s">
        <v>43</v>
      </c>
      <c r="J9" s="258"/>
      <c r="K9" s="258"/>
      <c r="L9" s="227" t="s">
        <v>44</v>
      </c>
      <c r="M9" s="274" t="s">
        <v>45</v>
      </c>
      <c r="N9" s="32" t="s">
        <v>46</v>
      </c>
      <c r="O9" s="264" t="s">
        <v>47</v>
      </c>
      <c r="P9" s="264" t="s">
        <v>48</v>
      </c>
      <c r="Q9" s="33" t="s">
        <v>49</v>
      </c>
      <c r="R9" s="252" t="s">
        <v>50</v>
      </c>
      <c r="S9" s="253"/>
      <c r="T9" s="254"/>
      <c r="U9" s="225" t="s">
        <v>51</v>
      </c>
      <c r="V9" s="225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223" t="s">
        <v>55</v>
      </c>
      <c r="AG9" s="223" t="s">
        <v>56</v>
      </c>
      <c r="AH9" s="247" t="s">
        <v>57</v>
      </c>
      <c r="AI9" s="262" t="s">
        <v>58</v>
      </c>
      <c r="AJ9" s="225" t="s">
        <v>59</v>
      </c>
      <c r="AK9" s="225" t="s">
        <v>60</v>
      </c>
      <c r="AL9" s="225" t="s">
        <v>61</v>
      </c>
      <c r="AM9" s="225" t="s">
        <v>62</v>
      </c>
      <c r="AN9" s="225" t="s">
        <v>63</v>
      </c>
      <c r="AO9" s="225" t="s">
        <v>64</v>
      </c>
      <c r="AP9" s="225" t="s">
        <v>65</v>
      </c>
      <c r="AQ9" s="264" t="s">
        <v>66</v>
      </c>
      <c r="AR9" s="225" t="s">
        <v>67</v>
      </c>
      <c r="AS9" s="24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225" t="s">
        <v>72</v>
      </c>
      <c r="C10" s="225" t="s">
        <v>73</v>
      </c>
      <c r="D10" s="225" t="s">
        <v>74</v>
      </c>
      <c r="E10" s="225" t="s">
        <v>75</v>
      </c>
      <c r="F10" s="225" t="s">
        <v>74</v>
      </c>
      <c r="G10" s="225" t="s">
        <v>75</v>
      </c>
      <c r="H10" s="273"/>
      <c r="I10" s="225" t="s">
        <v>75</v>
      </c>
      <c r="J10" s="225" t="s">
        <v>75</v>
      </c>
      <c r="K10" s="225" t="s">
        <v>75</v>
      </c>
      <c r="L10" s="27" t="s">
        <v>29</v>
      </c>
      <c r="M10" s="274"/>
      <c r="N10" s="27" t="s">
        <v>29</v>
      </c>
      <c r="O10" s="265"/>
      <c r="P10" s="265"/>
      <c r="Q10" s="143">
        <f>'JUNE 24'!Q34</f>
        <v>41770033</v>
      </c>
      <c r="R10" s="255"/>
      <c r="S10" s="256"/>
      <c r="T10" s="257"/>
      <c r="U10" s="225" t="s">
        <v>75</v>
      </c>
      <c r="V10" s="225" t="s">
        <v>75</v>
      </c>
      <c r="W10" s="25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 t="s">
        <v>90</v>
      </c>
      <c r="AG10" s="222">
        <f>'JUNE 24'!AG34</f>
        <v>38151044</v>
      </c>
      <c r="AH10" s="247"/>
      <c r="AI10" s="263"/>
      <c r="AJ10" s="225" t="s">
        <v>84</v>
      </c>
      <c r="AK10" s="225" t="s">
        <v>84</v>
      </c>
      <c r="AL10" s="225" t="s">
        <v>84</v>
      </c>
      <c r="AM10" s="225" t="s">
        <v>84</v>
      </c>
      <c r="AN10" s="225" t="s">
        <v>84</v>
      </c>
      <c r="AO10" s="225" t="s">
        <v>84</v>
      </c>
      <c r="AP10" s="144">
        <f>'JUNE 24'!AP34</f>
        <v>8606720</v>
      </c>
      <c r="AQ10" s="265"/>
      <c r="AR10" s="226" t="s">
        <v>85</v>
      </c>
      <c r="AS10" s="247"/>
      <c r="AV10" s="38" t="s">
        <v>86</v>
      </c>
      <c r="AW10" s="38" t="s">
        <v>87</v>
      </c>
      <c r="AY10" s="79" t="s">
        <v>126</v>
      </c>
    </row>
    <row r="11" spans="2:51" x14ac:dyDescent="0.25">
      <c r="B11" s="39">
        <v>2</v>
      </c>
      <c r="C11" s="39">
        <v>4.1666666666666664E-2</v>
      </c>
      <c r="D11" s="117">
        <v>7</v>
      </c>
      <c r="E11" s="40">
        <f>D11/1.42</f>
        <v>4.9295774647887329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128</v>
      </c>
      <c r="P11" s="118">
        <v>84</v>
      </c>
      <c r="Q11" s="118">
        <v>41772520</v>
      </c>
      <c r="R11" s="45">
        <f>Q11-Q10</f>
        <v>2487</v>
      </c>
      <c r="S11" s="46">
        <f>R11*24/1000</f>
        <v>59.688000000000002</v>
      </c>
      <c r="T11" s="46">
        <f>R11/1000</f>
        <v>2.4870000000000001</v>
      </c>
      <c r="U11" s="119">
        <v>5.5</v>
      </c>
      <c r="V11" s="119">
        <f>U11</f>
        <v>5.5</v>
      </c>
      <c r="W11" s="120" t="s">
        <v>124</v>
      </c>
      <c r="X11" s="122">
        <v>0</v>
      </c>
      <c r="Y11" s="122">
        <v>0</v>
      </c>
      <c r="Z11" s="122">
        <v>1036</v>
      </c>
      <c r="AA11" s="122">
        <v>0</v>
      </c>
      <c r="AB11" s="122">
        <v>1188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38151788</v>
      </c>
      <c r="AH11" s="48">
        <f>IF(ISBLANK(AG11),"-",AG11-AG10)</f>
        <v>744</v>
      </c>
      <c r="AI11" s="49">
        <f>AH11/T11</f>
        <v>299.15560916767186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0.75</v>
      </c>
      <c r="AP11" s="122">
        <v>8607989</v>
      </c>
      <c r="AQ11" s="122">
        <f>AP11-AP10</f>
        <v>1269</v>
      </c>
      <c r="AR11" s="50"/>
      <c r="AS11" s="51" t="s">
        <v>113</v>
      </c>
      <c r="AV11" s="38" t="s">
        <v>88</v>
      </c>
      <c r="AW11" s="38" t="s">
        <v>91</v>
      </c>
      <c r="AY11" s="79" t="s">
        <v>149</v>
      </c>
    </row>
    <row r="12" spans="2:51" x14ac:dyDescent="0.25">
      <c r="B12" s="39">
        <v>2.0416666666666701</v>
      </c>
      <c r="C12" s="39">
        <v>8.3333333333333329E-2</v>
      </c>
      <c r="D12" s="117">
        <v>9</v>
      </c>
      <c r="E12" s="40">
        <f t="shared" ref="E12:E34" si="0">D12/1.42</f>
        <v>6.3380281690140849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128</v>
      </c>
      <c r="P12" s="118">
        <v>88</v>
      </c>
      <c r="Q12" s="118">
        <v>41775567</v>
      </c>
      <c r="R12" s="45">
        <f t="shared" ref="R12:R34" si="3">Q12-Q11</f>
        <v>3047</v>
      </c>
      <c r="S12" s="46">
        <f t="shared" ref="S12:S34" si="4">R12*24/1000</f>
        <v>73.128</v>
      </c>
      <c r="T12" s="46">
        <f t="shared" ref="T12:T34" si="5">R12/1000</f>
        <v>3.0470000000000002</v>
      </c>
      <c r="U12" s="119">
        <v>6.8</v>
      </c>
      <c r="V12" s="119">
        <f t="shared" ref="V12:V34" si="6">U12</f>
        <v>6.8</v>
      </c>
      <c r="W12" s="120" t="s">
        <v>124</v>
      </c>
      <c r="X12" s="122">
        <v>0</v>
      </c>
      <c r="Y12" s="122">
        <v>0</v>
      </c>
      <c r="Z12" s="122">
        <v>1036</v>
      </c>
      <c r="AA12" s="122">
        <v>0</v>
      </c>
      <c r="AB12" s="122">
        <v>1188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38152556</v>
      </c>
      <c r="AH12" s="48">
        <f>IF(ISBLANK(AG12),"-",AG12-AG11)</f>
        <v>768</v>
      </c>
      <c r="AI12" s="49">
        <f t="shared" ref="AI12:AI34" si="7">AH12/T12</f>
        <v>252.05119789957334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0.75</v>
      </c>
      <c r="AP12" s="122">
        <v>8609276</v>
      </c>
      <c r="AQ12" s="122">
        <f>AP12-AP11</f>
        <v>1287</v>
      </c>
      <c r="AR12" s="52">
        <v>0.93</v>
      </c>
      <c r="AS12" s="51" t="s">
        <v>113</v>
      </c>
      <c r="AV12" s="38" t="s">
        <v>92</v>
      </c>
      <c r="AW12" s="38" t="s">
        <v>93</v>
      </c>
      <c r="AY12" s="79" t="s">
        <v>127</v>
      </c>
    </row>
    <row r="13" spans="2:51" x14ac:dyDescent="0.25">
      <c r="B13" s="39">
        <v>2.0833333333333299</v>
      </c>
      <c r="C13" s="39">
        <v>0.125</v>
      </c>
      <c r="D13" s="117">
        <v>10</v>
      </c>
      <c r="E13" s="40">
        <f t="shared" si="0"/>
        <v>7.042253521126761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126</v>
      </c>
      <c r="P13" s="118">
        <v>94</v>
      </c>
      <c r="Q13" s="118">
        <v>41778889</v>
      </c>
      <c r="R13" s="45">
        <f t="shared" si="3"/>
        <v>3322</v>
      </c>
      <c r="S13" s="46">
        <f t="shared" si="4"/>
        <v>79.727999999999994</v>
      </c>
      <c r="T13" s="46">
        <f t="shared" si="5"/>
        <v>3.3220000000000001</v>
      </c>
      <c r="U13" s="119">
        <v>8.1</v>
      </c>
      <c r="V13" s="119">
        <f t="shared" si="6"/>
        <v>8.1</v>
      </c>
      <c r="W13" s="120" t="s">
        <v>124</v>
      </c>
      <c r="X13" s="122">
        <v>0</v>
      </c>
      <c r="Y13" s="122">
        <v>0</v>
      </c>
      <c r="Z13" s="122">
        <v>1036</v>
      </c>
      <c r="AA13" s="122">
        <v>0</v>
      </c>
      <c r="AB13" s="122">
        <v>1188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38153316</v>
      </c>
      <c r="AH13" s="48">
        <f>IF(ISBLANK(AG13),"-",AG13-AG12)</f>
        <v>760</v>
      </c>
      <c r="AI13" s="49">
        <f t="shared" si="7"/>
        <v>228.7778446718844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0.75</v>
      </c>
      <c r="AP13" s="122">
        <v>8610473</v>
      </c>
      <c r="AQ13" s="122">
        <f>AP13-AP12</f>
        <v>1197</v>
      </c>
      <c r="AR13" s="50"/>
      <c r="AS13" s="51" t="s">
        <v>113</v>
      </c>
      <c r="AV13" s="38" t="s">
        <v>94</v>
      </c>
      <c r="AW13" s="38" t="s">
        <v>95</v>
      </c>
      <c r="AY13" s="79" t="s">
        <v>158</v>
      </c>
    </row>
    <row r="14" spans="2:51" x14ac:dyDescent="0.25">
      <c r="B14" s="39">
        <v>2.125</v>
      </c>
      <c r="C14" s="39">
        <v>0.16666666666666666</v>
      </c>
      <c r="D14" s="117">
        <v>10</v>
      </c>
      <c r="E14" s="40">
        <f t="shared" si="0"/>
        <v>7.042253521126761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107</v>
      </c>
      <c r="P14" s="118">
        <v>100</v>
      </c>
      <c r="Q14" s="118">
        <v>41782111</v>
      </c>
      <c r="R14" s="45">
        <f t="shared" si="3"/>
        <v>3222</v>
      </c>
      <c r="S14" s="46">
        <f t="shared" si="4"/>
        <v>77.328000000000003</v>
      </c>
      <c r="T14" s="46">
        <f t="shared" si="5"/>
        <v>3.222</v>
      </c>
      <c r="U14" s="119">
        <v>8.8000000000000007</v>
      </c>
      <c r="V14" s="119">
        <f t="shared" si="6"/>
        <v>8.8000000000000007</v>
      </c>
      <c r="W14" s="120" t="s">
        <v>124</v>
      </c>
      <c r="X14" s="122">
        <v>0</v>
      </c>
      <c r="Y14" s="122">
        <v>0</v>
      </c>
      <c r="Z14" s="122">
        <v>1036</v>
      </c>
      <c r="AA14" s="122">
        <v>0</v>
      </c>
      <c r="AB14" s="122">
        <v>1188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38154044</v>
      </c>
      <c r="AH14" s="48">
        <f t="shared" ref="AH14:AH34" si="8">IF(ISBLANK(AG14),"-",AG14-AG13)</f>
        <v>728</v>
      </c>
      <c r="AI14" s="49">
        <f t="shared" si="7"/>
        <v>225.94661700806952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0.75</v>
      </c>
      <c r="AP14" s="122">
        <v>8611033</v>
      </c>
      <c r="AQ14" s="122">
        <f>AP14-AP13</f>
        <v>560</v>
      </c>
      <c r="AR14" s="50"/>
      <c r="AS14" s="51" t="s">
        <v>113</v>
      </c>
      <c r="AT14" s="53"/>
      <c r="AV14" s="38" t="s">
        <v>96</v>
      </c>
      <c r="AW14" s="38" t="s">
        <v>97</v>
      </c>
      <c r="AY14" s="79" t="s">
        <v>205</v>
      </c>
    </row>
    <row r="15" spans="2:51" x14ac:dyDescent="0.25">
      <c r="B15" s="39">
        <v>2.1666666666666701</v>
      </c>
      <c r="C15" s="39">
        <v>0.20833333333333301</v>
      </c>
      <c r="D15" s="117">
        <v>10</v>
      </c>
      <c r="E15" s="40">
        <f t="shared" si="0"/>
        <v>7.042253521126761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121</v>
      </c>
      <c r="P15" s="118">
        <v>100</v>
      </c>
      <c r="Q15" s="118">
        <v>41785734</v>
      </c>
      <c r="R15" s="45">
        <f t="shared" si="3"/>
        <v>3623</v>
      </c>
      <c r="S15" s="46">
        <f t="shared" si="4"/>
        <v>86.951999999999998</v>
      </c>
      <c r="T15" s="46">
        <f t="shared" si="5"/>
        <v>3.6230000000000002</v>
      </c>
      <c r="U15" s="119">
        <v>9.1</v>
      </c>
      <c r="V15" s="119">
        <f t="shared" si="6"/>
        <v>9.1</v>
      </c>
      <c r="W15" s="120" t="s">
        <v>124</v>
      </c>
      <c r="X15" s="122">
        <v>0</v>
      </c>
      <c r="Y15" s="122">
        <v>0</v>
      </c>
      <c r="Z15" s="122">
        <v>1036</v>
      </c>
      <c r="AA15" s="122">
        <v>0</v>
      </c>
      <c r="AB15" s="122">
        <v>1188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38154808</v>
      </c>
      <c r="AH15" s="48">
        <f t="shared" si="8"/>
        <v>764</v>
      </c>
      <c r="AI15" s="49">
        <f t="shared" si="7"/>
        <v>210.87496549820588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0.75</v>
      </c>
      <c r="AP15" s="122">
        <v>8611336</v>
      </c>
      <c r="AQ15" s="122">
        <f>AP15-AP14</f>
        <v>303</v>
      </c>
      <c r="AR15" s="50"/>
      <c r="AS15" s="51" t="s">
        <v>113</v>
      </c>
      <c r="AV15" s="38" t="s">
        <v>98</v>
      </c>
      <c r="AW15" s="38" t="s">
        <v>99</v>
      </c>
      <c r="AY15" s="79" t="s">
        <v>232</v>
      </c>
    </row>
    <row r="16" spans="2:51" x14ac:dyDescent="0.25">
      <c r="B16" s="39">
        <v>2.2083333333333299</v>
      </c>
      <c r="C16" s="39">
        <v>0.25</v>
      </c>
      <c r="D16" s="117">
        <v>5</v>
      </c>
      <c r="E16" s="40">
        <f t="shared" si="0"/>
        <v>3.5211267605633805</v>
      </c>
      <c r="F16" s="103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147</v>
      </c>
      <c r="P16" s="118">
        <v>137</v>
      </c>
      <c r="Q16" s="118">
        <v>41790272</v>
      </c>
      <c r="R16" s="45">
        <f t="shared" si="3"/>
        <v>4538</v>
      </c>
      <c r="S16" s="46">
        <f t="shared" si="4"/>
        <v>108.91200000000001</v>
      </c>
      <c r="T16" s="46">
        <f t="shared" si="5"/>
        <v>4.5380000000000003</v>
      </c>
      <c r="U16" s="119">
        <v>9.5</v>
      </c>
      <c r="V16" s="119">
        <f t="shared" si="6"/>
        <v>9.5</v>
      </c>
      <c r="W16" s="120" t="s">
        <v>124</v>
      </c>
      <c r="X16" s="122">
        <v>0</v>
      </c>
      <c r="Y16" s="122">
        <v>0</v>
      </c>
      <c r="Z16" s="122">
        <v>1187</v>
      </c>
      <c r="AA16" s="122">
        <v>1185</v>
      </c>
      <c r="AB16" s="122">
        <v>1188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38155860</v>
      </c>
      <c r="AH16" s="48">
        <f t="shared" si="8"/>
        <v>1052</v>
      </c>
      <c r="AI16" s="49">
        <f t="shared" si="7"/>
        <v>231.82018510356986</v>
      </c>
      <c r="AJ16" s="101">
        <v>0</v>
      </c>
      <c r="AK16" s="101">
        <v>0</v>
      </c>
      <c r="AL16" s="101">
        <v>1</v>
      </c>
      <c r="AM16" s="101">
        <v>1</v>
      </c>
      <c r="AN16" s="101">
        <v>1</v>
      </c>
      <c r="AO16" s="101">
        <v>0</v>
      </c>
      <c r="AP16" s="122">
        <v>8611336</v>
      </c>
      <c r="AQ16" s="122">
        <f t="shared" ref="AQ16:AQ34" si="10">AP16-AP15</f>
        <v>0</v>
      </c>
      <c r="AR16" s="52">
        <v>1.02</v>
      </c>
      <c r="AS16" s="51" t="s">
        <v>101</v>
      </c>
      <c r="AV16" s="38" t="s">
        <v>102</v>
      </c>
      <c r="AW16" s="38" t="s">
        <v>103</v>
      </c>
      <c r="AY16" s="100"/>
    </row>
    <row r="17" spans="1:51" x14ac:dyDescent="0.25">
      <c r="B17" s="39">
        <v>2.25</v>
      </c>
      <c r="C17" s="39">
        <v>0.29166666666666702</v>
      </c>
      <c r="D17" s="117">
        <v>7</v>
      </c>
      <c r="E17" s="40">
        <f t="shared" si="0"/>
        <v>4.9295774647887329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142</v>
      </c>
      <c r="P17" s="118">
        <v>140</v>
      </c>
      <c r="Q17" s="118">
        <v>41796022</v>
      </c>
      <c r="R17" s="45">
        <f t="shared" si="3"/>
        <v>5750</v>
      </c>
      <c r="S17" s="46">
        <f t="shared" si="4"/>
        <v>138</v>
      </c>
      <c r="T17" s="46">
        <f t="shared" si="5"/>
        <v>5.75</v>
      </c>
      <c r="U17" s="119">
        <v>8.6999999999999993</v>
      </c>
      <c r="V17" s="119">
        <f t="shared" si="6"/>
        <v>8.6999999999999993</v>
      </c>
      <c r="W17" s="120" t="s">
        <v>135</v>
      </c>
      <c r="X17" s="122">
        <v>0</v>
      </c>
      <c r="Y17" s="122">
        <v>1029</v>
      </c>
      <c r="Z17" s="122">
        <v>1187</v>
      </c>
      <c r="AA17" s="122">
        <v>1185</v>
      </c>
      <c r="AB17" s="122">
        <v>1186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38157204</v>
      </c>
      <c r="AH17" s="48">
        <f t="shared" si="8"/>
        <v>1344</v>
      </c>
      <c r="AI17" s="49">
        <f t="shared" si="7"/>
        <v>233.7391304347826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22">
        <v>8611336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0"/>
    </row>
    <row r="18" spans="1:51" x14ac:dyDescent="0.25">
      <c r="B18" s="39">
        <v>2.2916666666666701</v>
      </c>
      <c r="C18" s="39">
        <v>0.33333333333333298</v>
      </c>
      <c r="D18" s="117">
        <v>7</v>
      </c>
      <c r="E18" s="40">
        <f t="shared" si="0"/>
        <v>4.9295774647887329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142</v>
      </c>
      <c r="P18" s="118">
        <v>150</v>
      </c>
      <c r="Q18" s="118">
        <v>41801644</v>
      </c>
      <c r="R18" s="45">
        <f t="shared" si="3"/>
        <v>5622</v>
      </c>
      <c r="S18" s="46">
        <f t="shared" si="4"/>
        <v>134.928</v>
      </c>
      <c r="T18" s="46">
        <f t="shared" si="5"/>
        <v>5.6219999999999999</v>
      </c>
      <c r="U18" s="119">
        <v>8.1999999999999993</v>
      </c>
      <c r="V18" s="119">
        <f t="shared" si="6"/>
        <v>8.1999999999999993</v>
      </c>
      <c r="W18" s="120" t="s">
        <v>135</v>
      </c>
      <c r="X18" s="122">
        <v>0</v>
      </c>
      <c r="Y18" s="122">
        <v>1029</v>
      </c>
      <c r="Z18" s="122">
        <v>1187</v>
      </c>
      <c r="AA18" s="122">
        <v>1185</v>
      </c>
      <c r="AB18" s="122">
        <v>1188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38158580</v>
      </c>
      <c r="AH18" s="48">
        <f t="shared" si="8"/>
        <v>1376</v>
      </c>
      <c r="AI18" s="49">
        <f t="shared" si="7"/>
        <v>244.7527570259694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22">
        <v>8611336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0"/>
    </row>
    <row r="19" spans="1:51" x14ac:dyDescent="0.25">
      <c r="B19" s="39">
        <v>2.3333333333333299</v>
      </c>
      <c r="C19" s="39">
        <v>0.375</v>
      </c>
      <c r="D19" s="117">
        <v>7</v>
      </c>
      <c r="E19" s="40">
        <f t="shared" si="0"/>
        <v>4.9295774647887329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142</v>
      </c>
      <c r="P19" s="118">
        <v>120</v>
      </c>
      <c r="Q19" s="118">
        <v>41807076</v>
      </c>
      <c r="R19" s="45">
        <f t="shared" si="3"/>
        <v>5432</v>
      </c>
      <c r="S19" s="46">
        <f t="shared" si="4"/>
        <v>130.36799999999999</v>
      </c>
      <c r="T19" s="46">
        <f t="shared" si="5"/>
        <v>5.4320000000000004</v>
      </c>
      <c r="U19" s="119">
        <v>7.6</v>
      </c>
      <c r="V19" s="119">
        <f t="shared" si="6"/>
        <v>7.6</v>
      </c>
      <c r="W19" s="120" t="s">
        <v>135</v>
      </c>
      <c r="X19" s="122">
        <v>0</v>
      </c>
      <c r="Y19" s="122">
        <v>1029</v>
      </c>
      <c r="Z19" s="122">
        <v>1188</v>
      </c>
      <c r="AA19" s="122">
        <v>1185</v>
      </c>
      <c r="AB19" s="122">
        <v>1188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38159972</v>
      </c>
      <c r="AH19" s="48">
        <f t="shared" si="8"/>
        <v>1392</v>
      </c>
      <c r="AI19" s="49">
        <f t="shared" si="7"/>
        <v>256.25920471281296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22">
        <v>8611336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0"/>
    </row>
    <row r="20" spans="1:51" x14ac:dyDescent="0.25">
      <c r="B20" s="39">
        <v>2.375</v>
      </c>
      <c r="C20" s="39">
        <v>0.41666666666666669</v>
      </c>
      <c r="D20" s="117">
        <v>9</v>
      </c>
      <c r="E20" s="40">
        <f t="shared" si="0"/>
        <v>6.3380281690140849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144</v>
      </c>
      <c r="P20" s="118">
        <v>142</v>
      </c>
      <c r="Q20" s="118">
        <v>41812690</v>
      </c>
      <c r="R20" s="45">
        <f t="shared" si="3"/>
        <v>5614</v>
      </c>
      <c r="S20" s="46">
        <f t="shared" si="4"/>
        <v>134.73599999999999</v>
      </c>
      <c r="T20" s="46">
        <f t="shared" si="5"/>
        <v>5.6139999999999999</v>
      </c>
      <c r="U20" s="119">
        <v>7.2</v>
      </c>
      <c r="V20" s="119">
        <f t="shared" si="6"/>
        <v>7.2</v>
      </c>
      <c r="W20" s="120" t="s">
        <v>135</v>
      </c>
      <c r="X20" s="122">
        <v>0</v>
      </c>
      <c r="Y20" s="122">
        <v>1028</v>
      </c>
      <c r="Z20" s="122">
        <v>1187</v>
      </c>
      <c r="AA20" s="122">
        <v>1185</v>
      </c>
      <c r="AB20" s="122">
        <v>1187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38161340</v>
      </c>
      <c r="AH20" s="48">
        <f>IF(ISBLANK(AG20),"-",AG20-AG19)</f>
        <v>1368</v>
      </c>
      <c r="AI20" s="49">
        <f t="shared" si="7"/>
        <v>243.67652297826862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22">
        <v>8611336</v>
      </c>
      <c r="AQ20" s="122">
        <f t="shared" si="10"/>
        <v>0</v>
      </c>
      <c r="AR20" s="52">
        <v>1.1299999999999999</v>
      </c>
      <c r="AS20" s="51" t="s">
        <v>101</v>
      </c>
      <c r="AY20" s="100"/>
    </row>
    <row r="21" spans="1:51" x14ac:dyDescent="0.25">
      <c r="B21" s="39">
        <v>2.4166666666666701</v>
      </c>
      <c r="C21" s="39">
        <v>0.45833333333333298</v>
      </c>
      <c r="D21" s="117">
        <v>9</v>
      </c>
      <c r="E21" s="40">
        <f t="shared" si="0"/>
        <v>6.3380281690140849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144</v>
      </c>
      <c r="P21" s="118">
        <v>156</v>
      </c>
      <c r="Q21" s="118">
        <v>41818331</v>
      </c>
      <c r="R21" s="45">
        <f>Q21-Q20</f>
        <v>5641</v>
      </c>
      <c r="S21" s="46">
        <f t="shared" si="4"/>
        <v>135.38399999999999</v>
      </c>
      <c r="T21" s="46">
        <f t="shared" si="5"/>
        <v>5.641</v>
      </c>
      <c r="U21" s="119">
        <v>6.8</v>
      </c>
      <c r="V21" s="119">
        <f t="shared" si="6"/>
        <v>6.8</v>
      </c>
      <c r="W21" s="120" t="s">
        <v>135</v>
      </c>
      <c r="X21" s="122">
        <v>0</v>
      </c>
      <c r="Y21" s="122">
        <v>1028</v>
      </c>
      <c r="Z21" s="122">
        <v>1187</v>
      </c>
      <c r="AA21" s="122">
        <v>1185</v>
      </c>
      <c r="AB21" s="122">
        <v>1187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38162680</v>
      </c>
      <c r="AH21" s="48">
        <f>IF(ISBLANK(AG21),"-",AG21-AG20)</f>
        <v>1340</v>
      </c>
      <c r="AI21" s="49">
        <f t="shared" si="7"/>
        <v>237.54653430242865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22">
        <v>8611336</v>
      </c>
      <c r="AQ21" s="122">
        <f t="shared" si="10"/>
        <v>0</v>
      </c>
      <c r="AR21" s="50"/>
      <c r="AS21" s="51" t="s">
        <v>101</v>
      </c>
      <c r="AY21" s="100"/>
    </row>
    <row r="22" spans="1:51" x14ac:dyDescent="0.25">
      <c r="B22" s="39">
        <v>2.4583333333333299</v>
      </c>
      <c r="C22" s="39">
        <v>0.5</v>
      </c>
      <c r="D22" s="117">
        <v>10</v>
      </c>
      <c r="E22" s="40">
        <f t="shared" si="0"/>
        <v>7.042253521126761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140</v>
      </c>
      <c r="P22" s="118">
        <v>105</v>
      </c>
      <c r="Q22" s="118">
        <v>41823625</v>
      </c>
      <c r="R22" s="45">
        <f t="shared" si="3"/>
        <v>5294</v>
      </c>
      <c r="S22" s="46">
        <f t="shared" si="4"/>
        <v>127.056</v>
      </c>
      <c r="T22" s="46">
        <f t="shared" si="5"/>
        <v>5.2939999999999996</v>
      </c>
      <c r="U22" s="119">
        <v>6.4</v>
      </c>
      <c r="V22" s="119">
        <f t="shared" si="6"/>
        <v>6.4</v>
      </c>
      <c r="W22" s="120" t="s">
        <v>135</v>
      </c>
      <c r="X22" s="122">
        <v>0</v>
      </c>
      <c r="Y22" s="122">
        <v>1028</v>
      </c>
      <c r="Z22" s="122">
        <v>1187</v>
      </c>
      <c r="AA22" s="122">
        <v>1185</v>
      </c>
      <c r="AB22" s="122">
        <v>1187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38164068</v>
      </c>
      <c r="AH22" s="48">
        <f t="shared" si="8"/>
        <v>1388</v>
      </c>
      <c r="AI22" s="49">
        <f t="shared" si="7"/>
        <v>262.18360408009067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22">
        <v>8611336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125</v>
      </c>
      <c r="B23" s="39">
        <v>2.5</v>
      </c>
      <c r="C23" s="39">
        <v>0.54166666666666696</v>
      </c>
      <c r="D23" s="117">
        <v>6</v>
      </c>
      <c r="E23" s="40">
        <f t="shared" si="0"/>
        <v>4.2253521126760569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139</v>
      </c>
      <c r="P23" s="118">
        <v>118</v>
      </c>
      <c r="Q23" s="118">
        <v>41828907</v>
      </c>
      <c r="R23" s="45">
        <f t="shared" si="3"/>
        <v>5282</v>
      </c>
      <c r="S23" s="46">
        <f t="shared" si="4"/>
        <v>126.768</v>
      </c>
      <c r="T23" s="46">
        <f t="shared" si="5"/>
        <v>5.282</v>
      </c>
      <c r="U23" s="119">
        <v>6.1</v>
      </c>
      <c r="V23" s="119">
        <f t="shared" si="6"/>
        <v>6.1</v>
      </c>
      <c r="W23" s="120" t="s">
        <v>135</v>
      </c>
      <c r="X23" s="122">
        <v>0</v>
      </c>
      <c r="Y23" s="122">
        <v>1016</v>
      </c>
      <c r="Z23" s="122">
        <v>1187</v>
      </c>
      <c r="AA23" s="122">
        <v>1185</v>
      </c>
      <c r="AB23" s="122">
        <v>1187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38165428</v>
      </c>
      <c r="AH23" s="48">
        <f t="shared" si="8"/>
        <v>1360</v>
      </c>
      <c r="AI23" s="49">
        <f t="shared" si="7"/>
        <v>257.47822794396063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8611336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6</v>
      </c>
      <c r="E24" s="40">
        <f t="shared" si="0"/>
        <v>4.2253521126760569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136</v>
      </c>
      <c r="P24" s="118">
        <v>141</v>
      </c>
      <c r="Q24" s="118">
        <v>41833926</v>
      </c>
      <c r="R24" s="45">
        <f t="shared" si="3"/>
        <v>5019</v>
      </c>
      <c r="S24" s="46">
        <f t="shared" si="4"/>
        <v>120.456</v>
      </c>
      <c r="T24" s="46">
        <f t="shared" si="5"/>
        <v>5.0190000000000001</v>
      </c>
      <c r="U24" s="119">
        <v>5.7</v>
      </c>
      <c r="V24" s="119">
        <f t="shared" si="6"/>
        <v>5.7</v>
      </c>
      <c r="W24" s="120" t="s">
        <v>135</v>
      </c>
      <c r="X24" s="122">
        <v>0</v>
      </c>
      <c r="Y24" s="122">
        <v>1016</v>
      </c>
      <c r="Z24" s="122">
        <v>1187</v>
      </c>
      <c r="AA24" s="122">
        <v>1185</v>
      </c>
      <c r="AB24" s="122">
        <v>1188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38166748</v>
      </c>
      <c r="AH24" s="48">
        <f t="shared" si="8"/>
        <v>1320</v>
      </c>
      <c r="AI24" s="49">
        <f t="shared" si="7"/>
        <v>263.00059772863119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8611336</v>
      </c>
      <c r="AQ24" s="122">
        <f t="shared" si="10"/>
        <v>0</v>
      </c>
      <c r="AR24" s="52">
        <v>0.85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6</v>
      </c>
      <c r="E25" s="40">
        <f t="shared" si="0"/>
        <v>4.2253521126760569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135</v>
      </c>
      <c r="P25" s="118">
        <v>142</v>
      </c>
      <c r="Q25" s="118">
        <v>41838691</v>
      </c>
      <c r="R25" s="45">
        <f t="shared" si="3"/>
        <v>4765</v>
      </c>
      <c r="S25" s="46">
        <f t="shared" si="4"/>
        <v>114.36</v>
      </c>
      <c r="T25" s="46">
        <f t="shared" si="5"/>
        <v>4.7649999999999997</v>
      </c>
      <c r="U25" s="119">
        <v>5.4</v>
      </c>
      <c r="V25" s="119">
        <f t="shared" si="6"/>
        <v>5.4</v>
      </c>
      <c r="W25" s="120" t="s">
        <v>135</v>
      </c>
      <c r="X25" s="122">
        <v>0</v>
      </c>
      <c r="Y25" s="122">
        <v>1015</v>
      </c>
      <c r="Z25" s="122">
        <v>1188</v>
      </c>
      <c r="AA25" s="122">
        <v>1185</v>
      </c>
      <c r="AB25" s="122">
        <v>1185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38168132</v>
      </c>
      <c r="AH25" s="48">
        <f t="shared" si="8"/>
        <v>1384</v>
      </c>
      <c r="AI25" s="49">
        <f t="shared" si="7"/>
        <v>290.45120671563484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8611336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7</v>
      </c>
      <c r="E26" s="40">
        <f t="shared" si="0"/>
        <v>4.9295774647887329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135</v>
      </c>
      <c r="P26" s="118">
        <v>131</v>
      </c>
      <c r="Q26" s="118">
        <v>41843457</v>
      </c>
      <c r="R26" s="45">
        <f t="shared" si="3"/>
        <v>4766</v>
      </c>
      <c r="S26" s="46">
        <f t="shared" si="4"/>
        <v>114.384</v>
      </c>
      <c r="T26" s="46">
        <f t="shared" si="5"/>
        <v>4.766</v>
      </c>
      <c r="U26" s="119">
        <v>5.3</v>
      </c>
      <c r="V26" s="119">
        <f t="shared" si="6"/>
        <v>5.3</v>
      </c>
      <c r="W26" s="120" t="s">
        <v>135</v>
      </c>
      <c r="X26" s="122">
        <v>0</v>
      </c>
      <c r="Y26" s="122">
        <v>1015</v>
      </c>
      <c r="Z26" s="122">
        <v>1188</v>
      </c>
      <c r="AA26" s="122">
        <v>1185</v>
      </c>
      <c r="AB26" s="122">
        <v>1185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38169444</v>
      </c>
      <c r="AH26" s="48">
        <f t="shared" si="8"/>
        <v>1312</v>
      </c>
      <c r="AI26" s="49">
        <f t="shared" si="7"/>
        <v>275.28325639949645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8611336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5</v>
      </c>
      <c r="E27" s="40">
        <f t="shared" si="0"/>
        <v>3.5211267605633805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137</v>
      </c>
      <c r="P27" s="118">
        <v>121</v>
      </c>
      <c r="Q27" s="118">
        <v>41848409</v>
      </c>
      <c r="R27" s="45">
        <f t="shared" si="3"/>
        <v>4952</v>
      </c>
      <c r="S27" s="46">
        <f t="shared" si="4"/>
        <v>118.848</v>
      </c>
      <c r="T27" s="46">
        <f t="shared" si="5"/>
        <v>4.952</v>
      </c>
      <c r="U27" s="119">
        <v>5</v>
      </c>
      <c r="V27" s="119">
        <f t="shared" si="6"/>
        <v>5</v>
      </c>
      <c r="W27" s="120" t="s">
        <v>135</v>
      </c>
      <c r="X27" s="122">
        <v>0</v>
      </c>
      <c r="Y27" s="122">
        <v>1016</v>
      </c>
      <c r="Z27" s="122">
        <v>1188</v>
      </c>
      <c r="AA27" s="122">
        <v>1185</v>
      </c>
      <c r="AB27" s="122">
        <v>1185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38170776</v>
      </c>
      <c r="AH27" s="48">
        <f t="shared" si="8"/>
        <v>1332</v>
      </c>
      <c r="AI27" s="49">
        <f t="shared" si="7"/>
        <v>268.98222940226174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8611336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4</v>
      </c>
      <c r="E28" s="40">
        <f t="shared" si="0"/>
        <v>2.8169014084507045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140</v>
      </c>
      <c r="P28" s="118">
        <v>141</v>
      </c>
      <c r="Q28" s="118">
        <v>41852909</v>
      </c>
      <c r="R28" s="45">
        <f t="shared" si="3"/>
        <v>4500</v>
      </c>
      <c r="S28" s="46">
        <f t="shared" si="4"/>
        <v>108</v>
      </c>
      <c r="T28" s="46">
        <f t="shared" si="5"/>
        <v>4.5</v>
      </c>
      <c r="U28" s="119">
        <v>4.8</v>
      </c>
      <c r="V28" s="119">
        <f t="shared" si="6"/>
        <v>4.8</v>
      </c>
      <c r="W28" s="120" t="s">
        <v>135</v>
      </c>
      <c r="X28" s="122">
        <v>0</v>
      </c>
      <c r="Y28" s="122">
        <v>986</v>
      </c>
      <c r="Z28" s="122">
        <v>1188</v>
      </c>
      <c r="AA28" s="122">
        <v>1185</v>
      </c>
      <c r="AB28" s="122">
        <v>1185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38172080</v>
      </c>
      <c r="AH28" s="48">
        <f t="shared" si="8"/>
        <v>1304</v>
      </c>
      <c r="AI28" s="49">
        <f t="shared" si="7"/>
        <v>289.77777777777777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22">
        <v>8611336</v>
      </c>
      <c r="AQ28" s="122">
        <f t="shared" si="10"/>
        <v>0</v>
      </c>
      <c r="AR28" s="52">
        <v>0.75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5</v>
      </c>
      <c r="E29" s="40">
        <f t="shared" si="0"/>
        <v>3.5211267605633805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139</v>
      </c>
      <c r="P29" s="118">
        <v>142</v>
      </c>
      <c r="Q29" s="118">
        <v>41857383</v>
      </c>
      <c r="R29" s="45">
        <f t="shared" si="3"/>
        <v>4474</v>
      </c>
      <c r="S29" s="46">
        <f t="shared" si="4"/>
        <v>107.376</v>
      </c>
      <c r="T29" s="46">
        <f t="shared" si="5"/>
        <v>4.4740000000000002</v>
      </c>
      <c r="U29" s="119">
        <v>4.7</v>
      </c>
      <c r="V29" s="119">
        <f t="shared" si="6"/>
        <v>4.7</v>
      </c>
      <c r="W29" s="120" t="s">
        <v>135</v>
      </c>
      <c r="X29" s="122">
        <v>0</v>
      </c>
      <c r="Y29" s="122">
        <v>985</v>
      </c>
      <c r="Z29" s="122">
        <v>1188</v>
      </c>
      <c r="AA29" s="122">
        <v>1185</v>
      </c>
      <c r="AB29" s="122">
        <v>1185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38173408</v>
      </c>
      <c r="AH29" s="48">
        <f t="shared" si="8"/>
        <v>1328</v>
      </c>
      <c r="AI29" s="49">
        <f t="shared" si="7"/>
        <v>296.82610639248992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22">
        <v>8611336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5</v>
      </c>
      <c r="E30" s="40">
        <f t="shared" si="0"/>
        <v>3.5211267605633805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137</v>
      </c>
      <c r="P30" s="118">
        <v>134</v>
      </c>
      <c r="Q30" s="118">
        <v>41862238</v>
      </c>
      <c r="R30" s="45">
        <f t="shared" si="3"/>
        <v>4855</v>
      </c>
      <c r="S30" s="46">
        <f t="shared" si="4"/>
        <v>116.52</v>
      </c>
      <c r="T30" s="46">
        <f t="shared" si="5"/>
        <v>4.8550000000000004</v>
      </c>
      <c r="U30" s="119">
        <v>4.5999999999999996</v>
      </c>
      <c r="V30" s="119">
        <f t="shared" si="6"/>
        <v>4.5999999999999996</v>
      </c>
      <c r="W30" s="120" t="s">
        <v>144</v>
      </c>
      <c r="X30" s="122">
        <v>0</v>
      </c>
      <c r="Y30" s="122">
        <v>985</v>
      </c>
      <c r="Z30" s="122">
        <v>1188</v>
      </c>
      <c r="AA30" s="122">
        <v>1185</v>
      </c>
      <c r="AB30" s="122">
        <v>1185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38174740</v>
      </c>
      <c r="AH30" s="48">
        <f t="shared" si="8"/>
        <v>1332</v>
      </c>
      <c r="AI30" s="49">
        <f t="shared" si="7"/>
        <v>274.356333676622</v>
      </c>
      <c r="AJ30" s="101">
        <v>0</v>
      </c>
      <c r="AK30" s="101">
        <v>1</v>
      </c>
      <c r="AL30" s="101">
        <v>1</v>
      </c>
      <c r="AM30" s="101">
        <v>1</v>
      </c>
      <c r="AN30" s="101">
        <v>1</v>
      </c>
      <c r="AO30" s="101">
        <v>0</v>
      </c>
      <c r="AP30" s="122">
        <v>8611336</v>
      </c>
      <c r="AQ30" s="122">
        <f t="shared" si="10"/>
        <v>0</v>
      </c>
      <c r="AR30" s="50"/>
      <c r="AS30" s="51" t="s">
        <v>113</v>
      </c>
      <c r="AV30" s="248" t="s">
        <v>117</v>
      </c>
      <c r="AW30" s="248"/>
      <c r="AY30" s="104"/>
    </row>
    <row r="31" spans="1:51" x14ac:dyDescent="0.25">
      <c r="B31" s="39">
        <v>2.8333333333333299</v>
      </c>
      <c r="C31" s="39">
        <v>0.875000000000004</v>
      </c>
      <c r="D31" s="117">
        <v>10</v>
      </c>
      <c r="E31" s="40">
        <f t="shared" si="0"/>
        <v>7.042253521126761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114</v>
      </c>
      <c r="P31" s="118">
        <v>124</v>
      </c>
      <c r="Q31" s="118">
        <v>41866849</v>
      </c>
      <c r="R31" s="45">
        <f t="shared" si="3"/>
        <v>4611</v>
      </c>
      <c r="S31" s="46">
        <f t="shared" si="4"/>
        <v>110.664</v>
      </c>
      <c r="T31" s="46">
        <f t="shared" si="5"/>
        <v>4.6109999999999998</v>
      </c>
      <c r="U31" s="119">
        <v>3.8</v>
      </c>
      <c r="V31" s="119">
        <f t="shared" si="6"/>
        <v>3.8</v>
      </c>
      <c r="W31" s="120" t="s">
        <v>144</v>
      </c>
      <c r="X31" s="122">
        <v>0</v>
      </c>
      <c r="Y31" s="122">
        <v>1119</v>
      </c>
      <c r="Z31" s="122">
        <v>1188</v>
      </c>
      <c r="AA31" s="122">
        <v>0</v>
      </c>
      <c r="AB31" s="122">
        <v>1185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38175852</v>
      </c>
      <c r="AH31" s="48">
        <f t="shared" si="8"/>
        <v>1112</v>
      </c>
      <c r="AI31" s="49">
        <f t="shared" si="7"/>
        <v>241.16243764909999</v>
      </c>
      <c r="AJ31" s="101">
        <v>0</v>
      </c>
      <c r="AK31" s="101">
        <v>1</v>
      </c>
      <c r="AL31" s="101">
        <v>1</v>
      </c>
      <c r="AM31" s="101">
        <v>0</v>
      </c>
      <c r="AN31" s="101">
        <v>1</v>
      </c>
      <c r="AO31" s="101">
        <v>0</v>
      </c>
      <c r="AP31" s="122">
        <v>8611336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8</v>
      </c>
      <c r="E32" s="40">
        <f t="shared" si="0"/>
        <v>5.6338028169014089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109</v>
      </c>
      <c r="P32" s="118">
        <v>108</v>
      </c>
      <c r="Q32" s="118">
        <v>41871378</v>
      </c>
      <c r="R32" s="45">
        <f t="shared" si="3"/>
        <v>4529</v>
      </c>
      <c r="S32" s="46">
        <f t="shared" si="4"/>
        <v>108.696</v>
      </c>
      <c r="T32" s="46">
        <f t="shared" si="5"/>
        <v>4.5289999999999999</v>
      </c>
      <c r="U32" s="119">
        <v>2.9</v>
      </c>
      <c r="V32" s="119">
        <f t="shared" si="6"/>
        <v>2.9</v>
      </c>
      <c r="W32" s="120" t="s">
        <v>144</v>
      </c>
      <c r="X32" s="122">
        <v>0</v>
      </c>
      <c r="Y32" s="122">
        <v>1117</v>
      </c>
      <c r="Z32" s="122">
        <v>1187</v>
      </c>
      <c r="AA32" s="122">
        <v>0</v>
      </c>
      <c r="AB32" s="122">
        <v>1187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38176940</v>
      </c>
      <c r="AH32" s="48">
        <f t="shared" si="8"/>
        <v>1088</v>
      </c>
      <c r="AI32" s="49">
        <f t="shared" si="7"/>
        <v>240.22963126517996</v>
      </c>
      <c r="AJ32" s="101">
        <v>0</v>
      </c>
      <c r="AK32" s="101">
        <v>1</v>
      </c>
      <c r="AL32" s="101">
        <v>1</v>
      </c>
      <c r="AM32" s="101">
        <v>0</v>
      </c>
      <c r="AN32" s="101">
        <v>1</v>
      </c>
      <c r="AO32" s="101">
        <v>0</v>
      </c>
      <c r="AP32" s="122">
        <v>8611336</v>
      </c>
      <c r="AQ32" s="122">
        <f t="shared" si="10"/>
        <v>0</v>
      </c>
      <c r="AR32" s="52">
        <v>0.92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5</v>
      </c>
      <c r="E33" s="40">
        <f t="shared" si="0"/>
        <v>3.5211267605633805</v>
      </c>
      <c r="F33" s="103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134</v>
      </c>
      <c r="P33" s="118">
        <v>110</v>
      </c>
      <c r="Q33" s="118">
        <v>41874430</v>
      </c>
      <c r="R33" s="45">
        <f t="shared" si="3"/>
        <v>3052</v>
      </c>
      <c r="S33" s="46">
        <f t="shared" si="4"/>
        <v>73.248000000000005</v>
      </c>
      <c r="T33" s="46">
        <f t="shared" si="5"/>
        <v>3.052</v>
      </c>
      <c r="U33" s="119">
        <v>3.5</v>
      </c>
      <c r="V33" s="119">
        <f t="shared" si="6"/>
        <v>3.5</v>
      </c>
      <c r="W33" s="120" t="s">
        <v>124</v>
      </c>
      <c r="X33" s="122">
        <v>0</v>
      </c>
      <c r="Y33" s="122">
        <v>0</v>
      </c>
      <c r="Z33" s="122">
        <v>1157</v>
      </c>
      <c r="AA33" s="122">
        <v>0</v>
      </c>
      <c r="AB33" s="122">
        <v>1189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38177895</v>
      </c>
      <c r="AH33" s="48">
        <f t="shared" si="8"/>
        <v>955</v>
      </c>
      <c r="AI33" s="49">
        <f t="shared" si="7"/>
        <v>312.90956749672347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0.65</v>
      </c>
      <c r="AP33" s="122">
        <v>8612042</v>
      </c>
      <c r="AQ33" s="122">
        <f t="shared" si="10"/>
        <v>706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6</v>
      </c>
      <c r="E34" s="40">
        <f t="shared" si="0"/>
        <v>4.2253521126760569</v>
      </c>
      <c r="F34" s="103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8">
        <v>137</v>
      </c>
      <c r="P34" s="118">
        <v>99</v>
      </c>
      <c r="Q34" s="118">
        <v>41878024</v>
      </c>
      <c r="R34" s="45">
        <f t="shared" si="3"/>
        <v>3594</v>
      </c>
      <c r="S34" s="46">
        <f t="shared" si="4"/>
        <v>86.256</v>
      </c>
      <c r="T34" s="46">
        <f t="shared" si="5"/>
        <v>3.5939999999999999</v>
      </c>
      <c r="U34" s="119">
        <v>4.5999999999999996</v>
      </c>
      <c r="V34" s="119">
        <f t="shared" si="6"/>
        <v>4.5999999999999996</v>
      </c>
      <c r="W34" s="120" t="s">
        <v>124</v>
      </c>
      <c r="X34" s="122">
        <v>0</v>
      </c>
      <c r="Y34" s="122">
        <v>0</v>
      </c>
      <c r="Z34" s="122">
        <v>1157</v>
      </c>
      <c r="AA34" s="122">
        <v>0</v>
      </c>
      <c r="AB34" s="122">
        <v>1187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38178676</v>
      </c>
      <c r="AH34" s="48">
        <f t="shared" si="8"/>
        <v>781</v>
      </c>
      <c r="AI34" s="49">
        <f t="shared" si="7"/>
        <v>217.3066221480245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0.65</v>
      </c>
      <c r="AP34" s="122">
        <v>8613111</v>
      </c>
      <c r="AQ34" s="122">
        <f t="shared" si="10"/>
        <v>1069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49" t="s">
        <v>120</v>
      </c>
      <c r="M35" s="250"/>
      <c r="N35" s="251"/>
      <c r="O35" s="62"/>
      <c r="P35" s="62"/>
      <c r="Q35" s="63">
        <f>Q34-Q10</f>
        <v>107991</v>
      </c>
      <c r="R35" s="64">
        <f>SUM(R11:R34)</f>
        <v>107991</v>
      </c>
      <c r="S35" s="123">
        <f>AVERAGE(S11:S34)</f>
        <v>107.99099999999999</v>
      </c>
      <c r="T35" s="123">
        <f>SUM(T11:T34)</f>
        <v>107.991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27632</v>
      </c>
      <c r="AH35" s="66">
        <f>SUM(AH11:AH34)</f>
        <v>27632</v>
      </c>
      <c r="AI35" s="67">
        <f>$AH$35/$T35</f>
        <v>255.87317461640322</v>
      </c>
      <c r="AJ35" s="92"/>
      <c r="AK35" s="93"/>
      <c r="AL35" s="93"/>
      <c r="AM35" s="93"/>
      <c r="AN35" s="94"/>
      <c r="AO35" s="68"/>
      <c r="AP35" s="69">
        <f>AP34-AP10</f>
        <v>6391</v>
      </c>
      <c r="AQ35" s="70">
        <f>SUM(AQ11:AQ34)</f>
        <v>6391</v>
      </c>
      <c r="AR35" s="145">
        <f>SUM(AR11:AR34)</f>
        <v>5.6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0"/>
    </row>
    <row r="38" spans="2:51" x14ac:dyDescent="0.25">
      <c r="B38" s="81" t="s">
        <v>128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0"/>
    </row>
    <row r="39" spans="2:51" x14ac:dyDescent="0.25">
      <c r="B39" s="115" t="s">
        <v>210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0"/>
    </row>
    <row r="40" spans="2:51" x14ac:dyDescent="0.25">
      <c r="B40" s="80" t="s">
        <v>190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215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84" t="s">
        <v>242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15" t="s">
        <v>140</v>
      </c>
      <c r="C43" s="109"/>
      <c r="D43" s="109"/>
      <c r="E43" s="109"/>
      <c r="F43" s="109"/>
      <c r="G43" s="109"/>
      <c r="H43" s="109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115" t="s">
        <v>141</v>
      </c>
      <c r="C44" s="109"/>
      <c r="D44" s="109"/>
      <c r="E44" s="109"/>
      <c r="F44" s="109"/>
      <c r="G44" s="109"/>
      <c r="H44" s="115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82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84" t="s">
        <v>243</v>
      </c>
      <c r="C45" s="114"/>
      <c r="D45" s="114"/>
      <c r="E45" s="114"/>
      <c r="F45" s="109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3"/>
      <c r="R45" s="82"/>
      <c r="S45" s="82"/>
      <c r="T45" s="82"/>
      <c r="U45" s="105"/>
      <c r="V45" s="105"/>
      <c r="W45" s="105"/>
      <c r="X45" s="105"/>
      <c r="Y45" s="105"/>
      <c r="Z45" s="105"/>
      <c r="AA45" s="105"/>
      <c r="AB45" s="105"/>
      <c r="AC45" s="105"/>
      <c r="AK45" s="19"/>
      <c r="AL45" s="102"/>
      <c r="AM45" s="102"/>
      <c r="AN45" s="102"/>
      <c r="AO45" s="102"/>
      <c r="AP45" s="105"/>
      <c r="AQ45" s="11"/>
      <c r="AR45" s="102"/>
      <c r="AS45" s="102"/>
      <c r="AT45" s="136"/>
      <c r="AU45" s="136"/>
      <c r="AW45" s="100"/>
      <c r="AX45" s="100"/>
      <c r="AY45" s="100"/>
    </row>
    <row r="46" spans="2:51" x14ac:dyDescent="0.25">
      <c r="B46" s="84" t="s">
        <v>137</v>
      </c>
      <c r="C46" s="114"/>
      <c r="D46" s="114"/>
      <c r="E46" s="114"/>
      <c r="F46" s="114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3"/>
      <c r="R46" s="82"/>
      <c r="S46" s="82"/>
      <c r="T46" s="82"/>
      <c r="U46" s="105"/>
      <c r="V46" s="105"/>
      <c r="W46" s="105"/>
      <c r="X46" s="105"/>
      <c r="Y46" s="105"/>
      <c r="Z46" s="105"/>
      <c r="AA46" s="105"/>
      <c r="AB46" s="105"/>
      <c r="AC46" s="105"/>
      <c r="AK46" s="19"/>
      <c r="AL46" s="102"/>
      <c r="AM46" s="102"/>
      <c r="AN46" s="102"/>
      <c r="AO46" s="102"/>
      <c r="AP46" s="105"/>
      <c r="AQ46" s="11"/>
      <c r="AR46" s="102"/>
      <c r="AS46" s="102"/>
      <c r="AT46" s="136"/>
      <c r="AU46" s="136"/>
      <c r="AW46" s="100"/>
      <c r="AX46" s="100"/>
      <c r="AY46" s="100"/>
    </row>
    <row r="47" spans="2:51" x14ac:dyDescent="0.25">
      <c r="B47" s="115" t="s">
        <v>244</v>
      </c>
      <c r="C47" s="114"/>
      <c r="D47" s="114"/>
      <c r="E47" s="114"/>
      <c r="F47" s="114"/>
      <c r="G47" s="109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3"/>
      <c r="S47" s="82"/>
      <c r="T47" s="82"/>
      <c r="U47" s="82"/>
      <c r="V47" s="105"/>
      <c r="W47" s="105"/>
      <c r="X47" s="105"/>
      <c r="Y47" s="105"/>
      <c r="Z47" s="105"/>
      <c r="AA47" s="105"/>
      <c r="AB47" s="105"/>
      <c r="AC47" s="105"/>
      <c r="AD47" s="105"/>
      <c r="AL47" s="19"/>
      <c r="AM47" s="102"/>
      <c r="AN47" s="102"/>
      <c r="AO47" s="102"/>
      <c r="AP47" s="102"/>
      <c r="AQ47" s="105"/>
      <c r="AR47" s="11"/>
      <c r="AS47" s="102"/>
      <c r="AU47" s="136"/>
      <c r="AV47" s="136"/>
      <c r="AX47" s="100"/>
      <c r="AY47" s="100"/>
    </row>
    <row r="48" spans="2:51" x14ac:dyDescent="0.25">
      <c r="B48" s="115" t="s">
        <v>145</v>
      </c>
      <c r="C48" s="109"/>
      <c r="D48" s="114"/>
      <c r="E48" s="114"/>
      <c r="F48" s="114"/>
      <c r="G48" s="114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77"/>
      <c r="S48" s="112"/>
      <c r="T48" s="112"/>
      <c r="U48" s="112"/>
      <c r="V48" s="105"/>
      <c r="W48" s="105"/>
      <c r="X48" s="105"/>
      <c r="Y48" s="105"/>
      <c r="Z48" s="105"/>
      <c r="AA48" s="105"/>
      <c r="AB48" s="105"/>
      <c r="AC48" s="105"/>
      <c r="AD48" s="105"/>
      <c r="AL48" s="106"/>
      <c r="AM48" s="106"/>
      <c r="AN48" s="106"/>
      <c r="AO48" s="106"/>
      <c r="AP48" s="106"/>
      <c r="AQ48" s="106"/>
      <c r="AR48" s="107"/>
      <c r="AS48" s="102"/>
      <c r="AU48" s="104"/>
      <c r="AV48" s="100"/>
      <c r="AW48" s="100"/>
      <c r="AX48" s="100"/>
      <c r="AY48" s="100"/>
    </row>
    <row r="49" spans="2:51" x14ac:dyDescent="0.25">
      <c r="B49" s="115" t="s">
        <v>142</v>
      </c>
      <c r="C49" s="109"/>
      <c r="D49" s="109"/>
      <c r="E49" s="109"/>
      <c r="F49" s="109"/>
      <c r="G49" s="109"/>
      <c r="H49" s="124"/>
      <c r="I49" s="110"/>
      <c r="J49" s="110"/>
      <c r="K49" s="110"/>
      <c r="L49" s="110"/>
      <c r="M49" s="110"/>
      <c r="N49" s="110"/>
      <c r="O49" s="110"/>
      <c r="P49" s="110"/>
      <c r="Q49" s="110"/>
      <c r="R49" s="113"/>
      <c r="S49" s="112"/>
      <c r="T49" s="112"/>
      <c r="U49" s="112"/>
      <c r="V49" s="105"/>
      <c r="W49" s="105"/>
      <c r="X49" s="105"/>
      <c r="Y49" s="105"/>
      <c r="Z49" s="105"/>
      <c r="AA49" s="105"/>
      <c r="AB49" s="105"/>
      <c r="AC49" s="105"/>
      <c r="AD49" s="105"/>
      <c r="AL49" s="106"/>
      <c r="AM49" s="106"/>
      <c r="AN49" s="106"/>
      <c r="AO49" s="106"/>
      <c r="AP49" s="106"/>
      <c r="AQ49" s="106"/>
      <c r="AR49" s="107"/>
      <c r="AS49" s="102"/>
      <c r="AU49" s="104"/>
      <c r="AV49" s="100"/>
      <c r="AW49" s="100"/>
      <c r="AX49" s="100"/>
      <c r="AY49" s="100"/>
    </row>
    <row r="50" spans="2:51" x14ac:dyDescent="0.25">
      <c r="B50" s="115" t="s">
        <v>143</v>
      </c>
      <c r="C50" s="109"/>
      <c r="D50" s="109"/>
      <c r="E50" s="109"/>
      <c r="F50" s="109"/>
      <c r="G50" s="109"/>
      <c r="H50" s="124"/>
      <c r="I50" s="110"/>
      <c r="J50" s="110"/>
      <c r="K50" s="110"/>
      <c r="L50" s="110"/>
      <c r="M50" s="110"/>
      <c r="N50" s="110"/>
      <c r="O50" s="110"/>
      <c r="P50" s="110"/>
      <c r="Q50" s="110"/>
      <c r="R50" s="113"/>
      <c r="S50" s="113"/>
      <c r="T50" s="112"/>
      <c r="U50" s="112"/>
      <c r="V50" s="105"/>
      <c r="W50" s="105"/>
      <c r="X50" s="105"/>
      <c r="Y50" s="105"/>
      <c r="Z50" s="105"/>
      <c r="AA50" s="105"/>
      <c r="AB50" s="105"/>
      <c r="AC50" s="105"/>
      <c r="AD50" s="105"/>
      <c r="AL50" s="106"/>
      <c r="AM50" s="106"/>
      <c r="AN50" s="106"/>
      <c r="AO50" s="106"/>
      <c r="AP50" s="106"/>
      <c r="AQ50" s="106"/>
      <c r="AR50" s="107"/>
      <c r="AS50" s="102"/>
      <c r="AU50" s="104"/>
      <c r="AV50" s="100"/>
      <c r="AW50" s="100"/>
      <c r="AX50" s="100"/>
      <c r="AY50" s="100"/>
    </row>
    <row r="51" spans="2:51" x14ac:dyDescent="0.25">
      <c r="B51" s="84" t="s">
        <v>152</v>
      </c>
      <c r="C51" s="109"/>
      <c r="D51" s="109"/>
      <c r="E51" s="109"/>
      <c r="F51" s="109"/>
      <c r="G51" s="124"/>
      <c r="H51" s="110"/>
      <c r="I51" s="110"/>
      <c r="J51" s="110"/>
      <c r="K51" s="110"/>
      <c r="L51" s="110"/>
      <c r="M51" s="110"/>
      <c r="N51" s="110"/>
      <c r="O51" s="110"/>
      <c r="P51" s="110"/>
      <c r="Q51" s="113"/>
      <c r="R51" s="113"/>
      <c r="S51" s="112"/>
      <c r="T51" s="112"/>
      <c r="U51" s="105"/>
      <c r="V51" s="105"/>
      <c r="W51" s="105"/>
      <c r="X51" s="105"/>
      <c r="Y51" s="105"/>
      <c r="Z51" s="105"/>
      <c r="AA51" s="105"/>
      <c r="AB51" s="105"/>
      <c r="AC51" s="105"/>
      <c r="AK51" s="106"/>
      <c r="AL51" s="106"/>
      <c r="AM51" s="106"/>
      <c r="AN51" s="106"/>
      <c r="AO51" s="106"/>
      <c r="AP51" s="106"/>
      <c r="AQ51" s="107"/>
      <c r="AR51" s="102"/>
      <c r="AS51" s="102"/>
      <c r="AT51" s="104"/>
      <c r="AU51" s="100"/>
      <c r="AV51" s="100"/>
      <c r="AW51" s="100"/>
      <c r="AX51" s="100"/>
      <c r="AY51" s="100"/>
    </row>
    <row r="52" spans="2:51" x14ac:dyDescent="0.25">
      <c r="B52" s="115" t="s">
        <v>218</v>
      </c>
      <c r="C52" s="109"/>
      <c r="D52" s="109"/>
      <c r="E52" s="109"/>
      <c r="F52" s="109"/>
      <c r="G52" s="124"/>
      <c r="H52" s="110"/>
      <c r="I52" s="110"/>
      <c r="J52" s="110"/>
      <c r="K52" s="110"/>
      <c r="L52" s="110"/>
      <c r="M52" s="110"/>
      <c r="N52" s="110"/>
      <c r="O52" s="110"/>
      <c r="P52" s="110"/>
      <c r="Q52" s="113"/>
      <c r="R52" s="113"/>
      <c r="S52" s="112"/>
      <c r="T52" s="112"/>
      <c r="U52" s="105"/>
      <c r="V52" s="105"/>
      <c r="W52" s="105"/>
      <c r="X52" s="105"/>
      <c r="Y52" s="105"/>
      <c r="Z52" s="105"/>
      <c r="AA52" s="105"/>
      <c r="AB52" s="105"/>
      <c r="AC52" s="105"/>
      <c r="AK52" s="106"/>
      <c r="AL52" s="106"/>
      <c r="AM52" s="106"/>
      <c r="AN52" s="106"/>
      <c r="AO52" s="106"/>
      <c r="AP52" s="106"/>
      <c r="AQ52" s="107"/>
      <c r="AR52" s="102"/>
      <c r="AS52" s="102"/>
      <c r="AT52" s="104"/>
      <c r="AU52" s="100"/>
      <c r="AV52" s="100"/>
      <c r="AW52" s="100"/>
      <c r="AX52" s="100"/>
      <c r="AY52" s="100"/>
    </row>
    <row r="53" spans="2:51" x14ac:dyDescent="0.25">
      <c r="B53" s="111" t="s">
        <v>148</v>
      </c>
      <c r="C53" s="109"/>
      <c r="D53" s="109"/>
      <c r="E53" s="109"/>
      <c r="F53" s="109"/>
      <c r="G53" s="124"/>
      <c r="H53" s="110"/>
      <c r="I53" s="110"/>
      <c r="J53" s="110"/>
      <c r="K53" s="110"/>
      <c r="L53" s="110"/>
      <c r="M53" s="110"/>
      <c r="N53" s="110"/>
      <c r="O53" s="110"/>
      <c r="P53" s="110"/>
      <c r="Q53" s="113"/>
      <c r="R53" s="113"/>
      <c r="S53" s="112"/>
      <c r="T53" s="112"/>
      <c r="U53" s="105"/>
      <c r="V53" s="105"/>
      <c r="W53" s="105"/>
      <c r="X53" s="105"/>
      <c r="Y53" s="105"/>
      <c r="Z53" s="105"/>
      <c r="AA53" s="105"/>
      <c r="AB53" s="105"/>
      <c r="AC53" s="105"/>
      <c r="AK53" s="106"/>
      <c r="AL53" s="106"/>
      <c r="AM53" s="106"/>
      <c r="AN53" s="106"/>
      <c r="AO53" s="106"/>
      <c r="AP53" s="106"/>
      <c r="AQ53" s="107"/>
      <c r="AR53" s="102"/>
      <c r="AS53" s="102"/>
      <c r="AT53" s="104"/>
      <c r="AU53" s="100"/>
      <c r="AV53" s="100"/>
      <c r="AW53" s="100"/>
      <c r="AX53" s="100"/>
      <c r="AY53" s="100"/>
    </row>
    <row r="54" spans="2:51" x14ac:dyDescent="0.25">
      <c r="B54" s="84" t="s">
        <v>219</v>
      </c>
      <c r="C54" s="109"/>
      <c r="D54" s="109"/>
      <c r="E54" s="109"/>
      <c r="F54" s="109"/>
      <c r="G54" s="109"/>
      <c r="H54" s="124"/>
      <c r="I54" s="110"/>
      <c r="J54" s="110"/>
      <c r="K54" s="110"/>
      <c r="L54" s="110"/>
      <c r="M54" s="110"/>
      <c r="N54" s="110"/>
      <c r="O54" s="110"/>
      <c r="P54" s="110"/>
      <c r="Q54" s="110"/>
      <c r="R54" s="113"/>
      <c r="S54" s="113"/>
      <c r="T54" s="112"/>
      <c r="U54" s="112"/>
      <c r="V54" s="105"/>
      <c r="W54" s="105"/>
      <c r="X54" s="105"/>
      <c r="Y54" s="105"/>
      <c r="Z54" s="105"/>
      <c r="AA54" s="105"/>
      <c r="AB54" s="105"/>
      <c r="AC54" s="105"/>
      <c r="AD54" s="105"/>
      <c r="AL54" s="106"/>
      <c r="AM54" s="106"/>
      <c r="AN54" s="106"/>
      <c r="AO54" s="106"/>
      <c r="AP54" s="106"/>
      <c r="AQ54" s="106"/>
      <c r="AR54" s="107"/>
      <c r="AS54" s="102"/>
      <c r="AU54" s="104"/>
      <c r="AV54" s="100"/>
      <c r="AW54" s="100"/>
      <c r="AX54" s="100"/>
      <c r="AY54" s="100"/>
    </row>
    <row r="55" spans="2:51" x14ac:dyDescent="0.25">
      <c r="B55" s="84"/>
      <c r="C55" s="114"/>
      <c r="D55" s="114"/>
      <c r="E55" s="114"/>
      <c r="F55" s="114"/>
      <c r="G55" s="114"/>
      <c r="H55" s="147"/>
      <c r="I55" s="148"/>
      <c r="J55" s="148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B56" s="84"/>
      <c r="C56" s="147"/>
      <c r="D56" s="147"/>
      <c r="E56" s="146"/>
      <c r="F56" s="146"/>
      <c r="G56" s="146"/>
      <c r="H56" s="147"/>
      <c r="I56" s="148"/>
      <c r="J56" s="148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C57" s="147"/>
      <c r="D57" s="147"/>
      <c r="E57" s="146"/>
      <c r="F57" s="146"/>
      <c r="G57" s="146"/>
      <c r="H57" s="147"/>
      <c r="I57" s="148"/>
      <c r="J57" s="148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84"/>
      <c r="C58" s="147"/>
      <c r="D58" s="147"/>
      <c r="E58" s="146"/>
      <c r="F58" s="146"/>
      <c r="G58" s="146"/>
      <c r="H58" s="147"/>
      <c r="I58" s="148"/>
      <c r="J58" s="148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84"/>
      <c r="C59" s="147"/>
      <c r="D59" s="147"/>
      <c r="E59" s="146"/>
      <c r="F59" s="146"/>
      <c r="G59" s="146"/>
      <c r="H59" s="147"/>
      <c r="I59" s="148"/>
      <c r="J59" s="148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84"/>
      <c r="C60" s="147"/>
      <c r="D60" s="147"/>
      <c r="E60" s="146"/>
      <c r="F60" s="146"/>
      <c r="G60" s="146"/>
      <c r="H60" s="147"/>
      <c r="I60" s="148"/>
      <c r="J60" s="148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84"/>
      <c r="C61" s="147"/>
      <c r="D61" s="147"/>
      <c r="E61" s="146"/>
      <c r="F61" s="146"/>
      <c r="G61" s="146"/>
      <c r="H61" s="147"/>
      <c r="I61" s="148"/>
      <c r="J61" s="148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88"/>
      <c r="C62" s="109"/>
      <c r="D62" s="109"/>
      <c r="E62" s="109"/>
      <c r="F62" s="109"/>
      <c r="G62" s="109"/>
      <c r="H62" s="109"/>
      <c r="I62" s="124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108"/>
      <c r="C63" s="109"/>
      <c r="D63" s="109"/>
      <c r="E63" s="109"/>
      <c r="F63" s="109"/>
      <c r="G63" s="109"/>
      <c r="H63" s="109"/>
      <c r="I63" s="124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88"/>
      <c r="C64" s="109"/>
      <c r="D64" s="109"/>
      <c r="E64" s="114"/>
      <c r="F64" s="114"/>
      <c r="G64" s="114"/>
      <c r="H64" s="109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88"/>
      <c r="C65" s="109"/>
      <c r="D65" s="109"/>
      <c r="E65" s="114"/>
      <c r="F65" s="114"/>
      <c r="G65" s="114"/>
      <c r="H65" s="109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8"/>
      <c r="C66" s="109"/>
      <c r="D66" s="109"/>
      <c r="E66" s="114"/>
      <c r="F66" s="114"/>
      <c r="G66" s="114"/>
      <c r="H66" s="109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84"/>
      <c r="C67" s="109"/>
      <c r="D67" s="109"/>
      <c r="E67" s="114"/>
      <c r="F67" s="114"/>
      <c r="G67" s="114"/>
      <c r="H67" s="109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8"/>
      <c r="C68" s="109"/>
      <c r="D68" s="109"/>
      <c r="E68" s="114"/>
      <c r="F68" s="114"/>
      <c r="G68" s="114"/>
      <c r="H68" s="109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3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88"/>
      <c r="C69" s="111"/>
      <c r="D69" s="109"/>
      <c r="E69" s="87"/>
      <c r="F69" s="109"/>
      <c r="G69" s="109"/>
      <c r="H69" s="109"/>
      <c r="I69" s="109"/>
      <c r="J69" s="110"/>
      <c r="K69" s="110"/>
      <c r="L69" s="110"/>
      <c r="M69" s="110"/>
      <c r="N69" s="110"/>
      <c r="O69" s="110"/>
      <c r="P69" s="110"/>
      <c r="Q69" s="110"/>
      <c r="R69" s="110"/>
      <c r="S69" s="113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115"/>
      <c r="C70" s="109"/>
      <c r="D70" s="109"/>
      <c r="E70" s="109"/>
      <c r="F70" s="109"/>
      <c r="G70" s="109"/>
      <c r="H70" s="109"/>
      <c r="I70" s="124"/>
      <c r="J70" s="110"/>
      <c r="K70" s="110"/>
      <c r="L70" s="110"/>
      <c r="M70" s="110"/>
      <c r="N70" s="110"/>
      <c r="O70" s="110"/>
      <c r="P70" s="110"/>
      <c r="Q70" s="110"/>
      <c r="R70" s="110"/>
      <c r="S70" s="113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4"/>
      <c r="C71" s="109"/>
      <c r="D71" s="109"/>
      <c r="E71" s="109"/>
      <c r="F71" s="109"/>
      <c r="G71" s="109"/>
      <c r="H71" s="109"/>
      <c r="I71" s="124"/>
      <c r="J71" s="110"/>
      <c r="K71" s="110"/>
      <c r="L71" s="110"/>
      <c r="M71" s="110"/>
      <c r="N71" s="110"/>
      <c r="O71" s="110"/>
      <c r="P71" s="110"/>
      <c r="Q71" s="110"/>
      <c r="R71" s="110"/>
      <c r="S71" s="113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11"/>
      <c r="D72" s="109"/>
      <c r="E72" s="109"/>
      <c r="F72" s="109"/>
      <c r="G72" s="109"/>
      <c r="H72" s="109"/>
      <c r="I72" s="109"/>
      <c r="J72" s="110"/>
      <c r="K72" s="110"/>
      <c r="L72" s="110"/>
      <c r="M72" s="110"/>
      <c r="N72" s="110"/>
      <c r="O72" s="110"/>
      <c r="P72" s="110"/>
      <c r="Q72" s="110"/>
      <c r="R72" s="110"/>
      <c r="S72" s="113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11"/>
      <c r="D73" s="109"/>
      <c r="E73" s="87"/>
      <c r="F73" s="109"/>
      <c r="G73" s="109"/>
      <c r="H73" s="109"/>
      <c r="I73" s="109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09"/>
      <c r="D74" s="109"/>
      <c r="E74" s="109"/>
      <c r="F74" s="109"/>
      <c r="G74" s="87"/>
      <c r="H74" s="87"/>
      <c r="I74" s="124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09"/>
      <c r="D75" s="109"/>
      <c r="E75" s="109"/>
      <c r="F75" s="109"/>
      <c r="G75" s="87"/>
      <c r="H75" s="87"/>
      <c r="I75" s="116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2"/>
      <c r="U75" s="112"/>
      <c r="V75" s="112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15"/>
      <c r="D76" s="109"/>
      <c r="E76" s="87"/>
      <c r="F76" s="109"/>
      <c r="G76" s="109"/>
      <c r="H76" s="109"/>
      <c r="I76" s="109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2"/>
      <c r="U76" s="112"/>
      <c r="V76" s="112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11"/>
      <c r="D77" s="109"/>
      <c r="E77" s="109"/>
      <c r="F77" s="109"/>
      <c r="G77" s="109"/>
      <c r="H77" s="109"/>
      <c r="I77" s="109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2"/>
      <c r="U77" s="112"/>
      <c r="V77" s="112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11"/>
      <c r="D78" s="109"/>
      <c r="E78" s="87"/>
      <c r="F78" s="109"/>
      <c r="G78" s="109"/>
      <c r="H78" s="109"/>
      <c r="I78" s="109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2"/>
      <c r="U78" s="112"/>
      <c r="V78" s="112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09"/>
      <c r="D79" s="109"/>
      <c r="E79" s="109"/>
      <c r="F79" s="109"/>
      <c r="G79" s="87"/>
      <c r="H79" s="87"/>
      <c r="I79" s="124"/>
      <c r="J79" s="110"/>
      <c r="K79" s="110"/>
      <c r="L79" s="110"/>
      <c r="M79" s="110"/>
      <c r="N79" s="110"/>
      <c r="O79" s="110"/>
      <c r="P79" s="110"/>
      <c r="Q79" s="110"/>
      <c r="R79" s="110"/>
      <c r="S79" s="113"/>
      <c r="T79" s="112"/>
      <c r="U79" s="112"/>
      <c r="V79" s="112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09"/>
      <c r="D80" s="109"/>
      <c r="E80" s="109"/>
      <c r="F80" s="109"/>
      <c r="G80" s="87"/>
      <c r="H80" s="87"/>
      <c r="I80" s="116"/>
      <c r="J80" s="110"/>
      <c r="K80" s="110"/>
      <c r="L80" s="110"/>
      <c r="M80" s="110"/>
      <c r="N80" s="110"/>
      <c r="O80" s="110"/>
      <c r="P80" s="110"/>
      <c r="Q80" s="110"/>
      <c r="R80" s="110"/>
      <c r="S80" s="113"/>
      <c r="T80" s="113"/>
      <c r="U80" s="113"/>
      <c r="V80" s="113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2:51" x14ac:dyDescent="0.25">
      <c r="B81" s="88"/>
      <c r="C81" s="115"/>
      <c r="D81" s="109"/>
      <c r="E81" s="87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113"/>
      <c r="V81" s="113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2:51" x14ac:dyDescent="0.25">
      <c r="B82" s="88"/>
      <c r="C82" s="115"/>
      <c r="D82" s="109"/>
      <c r="E82" s="87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2:51" x14ac:dyDescent="0.25">
      <c r="B83" s="88"/>
      <c r="C83" s="115"/>
      <c r="D83" s="109"/>
      <c r="E83" s="87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2:51" x14ac:dyDescent="0.25">
      <c r="B84" s="88"/>
      <c r="C84" s="111"/>
      <c r="D84" s="109"/>
      <c r="E84" s="87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10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2:51" x14ac:dyDescent="0.25">
      <c r="B85" s="88"/>
      <c r="C85" s="111"/>
      <c r="D85" s="109"/>
      <c r="E85" s="109"/>
      <c r="F85" s="109"/>
      <c r="G85" s="109"/>
      <c r="H85" s="109"/>
      <c r="I85" s="109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3"/>
      <c r="U85" s="77"/>
      <c r="V85" s="77"/>
      <c r="W85" s="105"/>
      <c r="X85" s="105"/>
      <c r="Y85" s="105"/>
      <c r="Z85" s="105"/>
      <c r="AA85" s="105"/>
      <c r="AB85" s="105"/>
      <c r="AC85" s="105"/>
      <c r="AD85" s="105"/>
      <c r="AE85" s="105"/>
      <c r="AM85" s="106"/>
      <c r="AN85" s="106"/>
      <c r="AO85" s="106"/>
      <c r="AP85" s="106"/>
      <c r="AQ85" s="106"/>
      <c r="AR85" s="106"/>
      <c r="AS85" s="107"/>
      <c r="AV85" s="104"/>
      <c r="AW85" s="100"/>
      <c r="AX85" s="100"/>
      <c r="AY85" s="100"/>
    </row>
    <row r="86" spans="2:51" x14ac:dyDescent="0.25">
      <c r="B86" s="88"/>
      <c r="C86" s="111"/>
      <c r="D86" s="109"/>
      <c r="E86" s="109"/>
      <c r="F86" s="109"/>
      <c r="G86" s="109"/>
      <c r="H86" s="109"/>
      <c r="I86" s="109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3"/>
      <c r="U86" s="77"/>
      <c r="V86" s="77"/>
      <c r="W86" s="105"/>
      <c r="X86" s="105"/>
      <c r="Y86" s="105"/>
      <c r="Z86" s="105"/>
      <c r="AA86" s="105"/>
      <c r="AB86" s="105"/>
      <c r="AC86" s="105"/>
      <c r="AD86" s="105"/>
      <c r="AE86" s="105"/>
      <c r="AM86" s="106"/>
      <c r="AN86" s="106"/>
      <c r="AO86" s="106"/>
      <c r="AP86" s="106"/>
      <c r="AQ86" s="106"/>
      <c r="AR86" s="106"/>
      <c r="AS86" s="107"/>
      <c r="AV86" s="104"/>
      <c r="AW86" s="100"/>
      <c r="AX86" s="100"/>
      <c r="AY86" s="100"/>
    </row>
    <row r="87" spans="2:51" x14ac:dyDescent="0.25">
      <c r="B87" s="88"/>
      <c r="C87" s="111"/>
      <c r="D87" s="109"/>
      <c r="E87" s="87"/>
      <c r="F87" s="109"/>
      <c r="G87" s="109"/>
      <c r="H87" s="109"/>
      <c r="I87" s="109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3"/>
      <c r="U87" s="77"/>
      <c r="V87" s="77"/>
      <c r="W87" s="105"/>
      <c r="X87" s="105"/>
      <c r="Y87" s="105"/>
      <c r="Z87" s="105"/>
      <c r="AA87" s="105"/>
      <c r="AB87" s="105"/>
      <c r="AC87" s="105"/>
      <c r="AD87" s="105"/>
      <c r="AE87" s="105"/>
      <c r="AM87" s="106"/>
      <c r="AN87" s="106"/>
      <c r="AO87" s="106"/>
      <c r="AP87" s="106"/>
      <c r="AQ87" s="106"/>
      <c r="AR87" s="106"/>
      <c r="AS87" s="107"/>
      <c r="AV87" s="104"/>
      <c r="AW87" s="100"/>
      <c r="AX87" s="100"/>
      <c r="AY87" s="100"/>
    </row>
    <row r="88" spans="2:51" x14ac:dyDescent="0.25">
      <c r="B88" s="88"/>
      <c r="C88" s="111"/>
      <c r="D88" s="109"/>
      <c r="E88" s="109"/>
      <c r="F88" s="109"/>
      <c r="G88" s="109"/>
      <c r="H88" s="109"/>
      <c r="I88" s="109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3"/>
      <c r="U88" s="77"/>
      <c r="V88" s="77"/>
      <c r="W88" s="105"/>
      <c r="X88" s="105"/>
      <c r="Y88" s="105"/>
      <c r="Z88" s="10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2:51" x14ac:dyDescent="0.25">
      <c r="B89" s="125"/>
      <c r="C89" s="108"/>
      <c r="D89" s="109"/>
      <c r="E89" s="109"/>
      <c r="F89" s="109"/>
      <c r="G89" s="109"/>
      <c r="H89" s="109"/>
      <c r="I89" s="109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3"/>
      <c r="U89" s="77"/>
      <c r="V89" s="77"/>
      <c r="W89" s="105"/>
      <c r="X89" s="105"/>
      <c r="Y89" s="105"/>
      <c r="Z89" s="85"/>
      <c r="AA89" s="105"/>
      <c r="AB89" s="105"/>
      <c r="AC89" s="105"/>
      <c r="AD89" s="105"/>
      <c r="AE89" s="105"/>
      <c r="AM89" s="106"/>
      <c r="AN89" s="106"/>
      <c r="AO89" s="106"/>
      <c r="AP89" s="106"/>
      <c r="AQ89" s="106"/>
      <c r="AR89" s="106"/>
      <c r="AS89" s="107"/>
      <c r="AV89" s="104"/>
      <c r="AW89" s="100"/>
      <c r="AX89" s="100"/>
      <c r="AY89" s="100"/>
    </row>
    <row r="90" spans="2:51" x14ac:dyDescent="0.25">
      <c r="B90" s="125"/>
      <c r="C90" s="108"/>
      <c r="D90" s="87"/>
      <c r="E90" s="109"/>
      <c r="F90" s="109"/>
      <c r="G90" s="109"/>
      <c r="H90" s="109"/>
      <c r="I90" s="87"/>
      <c r="J90" s="110"/>
      <c r="K90" s="110"/>
      <c r="L90" s="110"/>
      <c r="M90" s="110"/>
      <c r="N90" s="110"/>
      <c r="O90" s="110"/>
      <c r="P90" s="110"/>
      <c r="Q90" s="110"/>
      <c r="R90" s="110"/>
      <c r="S90" s="85"/>
      <c r="T90" s="85"/>
      <c r="U90" s="85"/>
      <c r="V90" s="85"/>
      <c r="W90" s="85"/>
      <c r="X90" s="85"/>
      <c r="Y90" s="85"/>
      <c r="Z90" s="78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85"/>
      <c r="AT90" s="85"/>
      <c r="AU90" s="85"/>
      <c r="AV90" s="104"/>
      <c r="AW90" s="100"/>
      <c r="AX90" s="100"/>
      <c r="AY90" s="100"/>
    </row>
    <row r="91" spans="2:51" x14ac:dyDescent="0.25">
      <c r="B91" s="128"/>
      <c r="C91" s="115"/>
      <c r="D91" s="87"/>
      <c r="E91" s="109"/>
      <c r="F91" s="109"/>
      <c r="G91" s="109"/>
      <c r="H91" s="109"/>
      <c r="I91" s="87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78"/>
      <c r="X91" s="78"/>
      <c r="Y91" s="78"/>
      <c r="Z91" s="105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104"/>
      <c r="AW91" s="100"/>
      <c r="AX91" s="100"/>
      <c r="AY91" s="100"/>
    </row>
    <row r="92" spans="2:51" x14ac:dyDescent="0.25">
      <c r="B92" s="128"/>
      <c r="C92" s="115"/>
      <c r="D92" s="109"/>
      <c r="E92" s="87"/>
      <c r="F92" s="109"/>
      <c r="G92" s="109"/>
      <c r="H92" s="109"/>
      <c r="I92" s="109"/>
      <c r="J92" s="85"/>
      <c r="K92" s="85"/>
      <c r="L92" s="85"/>
      <c r="M92" s="85"/>
      <c r="N92" s="85"/>
      <c r="O92" s="85"/>
      <c r="P92" s="85"/>
      <c r="Q92" s="85"/>
      <c r="R92" s="85"/>
      <c r="S92" s="110"/>
      <c r="T92" s="113"/>
      <c r="U92" s="77"/>
      <c r="V92" s="77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V92" s="104"/>
      <c r="AW92" s="100"/>
      <c r="AX92" s="100"/>
      <c r="AY92" s="100"/>
    </row>
    <row r="93" spans="2:51" x14ac:dyDescent="0.25">
      <c r="B93" s="128"/>
      <c r="C93" s="111"/>
      <c r="D93" s="109"/>
      <c r="E93" s="87"/>
      <c r="F93" s="87"/>
      <c r="G93" s="109"/>
      <c r="H93" s="109"/>
      <c r="I93" s="109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3"/>
      <c r="U93" s="77"/>
      <c r="V93" s="77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V93" s="104"/>
      <c r="AW93" s="100"/>
      <c r="AX93" s="100"/>
      <c r="AY93" s="100"/>
    </row>
    <row r="94" spans="2:51" x14ac:dyDescent="0.25">
      <c r="B94" s="128"/>
      <c r="C94" s="111"/>
      <c r="D94" s="109"/>
      <c r="E94" s="109"/>
      <c r="F94" s="87"/>
      <c r="G94" s="87"/>
      <c r="H94" s="87"/>
      <c r="I94" s="109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3"/>
      <c r="U94" s="77"/>
      <c r="V94" s="77"/>
      <c r="W94" s="105"/>
      <c r="X94" s="105"/>
      <c r="Y94" s="105"/>
      <c r="Z94" s="105"/>
      <c r="AA94" s="105"/>
      <c r="AB94" s="105"/>
      <c r="AC94" s="105"/>
      <c r="AD94" s="105"/>
      <c r="AE94" s="105"/>
      <c r="AM94" s="106"/>
      <c r="AN94" s="106"/>
      <c r="AO94" s="106"/>
      <c r="AP94" s="106"/>
      <c r="AQ94" s="106"/>
      <c r="AR94" s="106"/>
      <c r="AS94" s="107"/>
      <c r="AV94" s="104"/>
      <c r="AW94" s="100"/>
      <c r="AX94" s="100"/>
      <c r="AY94" s="130"/>
    </row>
    <row r="95" spans="2:51" x14ac:dyDescent="0.25">
      <c r="B95" s="78"/>
      <c r="C95" s="85"/>
      <c r="D95" s="109"/>
      <c r="E95" s="109"/>
      <c r="F95" s="109"/>
      <c r="G95" s="87"/>
      <c r="H95" s="87"/>
      <c r="I95" s="109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3"/>
      <c r="U95" s="77"/>
      <c r="V95" s="77"/>
      <c r="W95" s="105"/>
      <c r="X95" s="105"/>
      <c r="Y95" s="105"/>
      <c r="Z95" s="105"/>
      <c r="AA95" s="105"/>
      <c r="AB95" s="105"/>
      <c r="AC95" s="105"/>
      <c r="AD95" s="105"/>
      <c r="AE95" s="105"/>
      <c r="AM95" s="106"/>
      <c r="AN95" s="106"/>
      <c r="AO95" s="106"/>
      <c r="AP95" s="106"/>
      <c r="AQ95" s="106"/>
      <c r="AR95" s="106"/>
      <c r="AS95" s="107"/>
      <c r="AV95" s="104"/>
      <c r="AW95" s="100"/>
      <c r="AX95" s="100"/>
      <c r="AY95" s="100"/>
    </row>
    <row r="96" spans="2:51" x14ac:dyDescent="0.25">
      <c r="B96" s="78"/>
      <c r="C96" s="115"/>
      <c r="D96" s="85"/>
      <c r="E96" s="109"/>
      <c r="F96" s="109"/>
      <c r="G96" s="109"/>
      <c r="H96" s="109"/>
      <c r="I96" s="85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3"/>
      <c r="U96" s="77"/>
      <c r="V96" s="77"/>
      <c r="W96" s="105"/>
      <c r="X96" s="105"/>
      <c r="Y96" s="105"/>
      <c r="Z96" s="105"/>
      <c r="AA96" s="105"/>
      <c r="AB96" s="105"/>
      <c r="AC96" s="105"/>
      <c r="AD96" s="105"/>
      <c r="AE96" s="105"/>
      <c r="AM96" s="106"/>
      <c r="AN96" s="106"/>
      <c r="AO96" s="106"/>
      <c r="AP96" s="106"/>
      <c r="AQ96" s="106"/>
      <c r="AR96" s="106"/>
      <c r="AS96" s="107"/>
      <c r="AV96" s="104"/>
      <c r="AW96" s="100"/>
      <c r="AX96" s="100"/>
      <c r="AY96" s="100"/>
    </row>
    <row r="97" spans="1:51" x14ac:dyDescent="0.25">
      <c r="B97" s="128"/>
      <c r="C97" s="131"/>
      <c r="D97" s="78"/>
      <c r="E97" s="126"/>
      <c r="F97" s="126"/>
      <c r="G97" s="126"/>
      <c r="H97" s="126"/>
      <c r="I97" s="78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32"/>
      <c r="U97" s="133"/>
      <c r="V97" s="133"/>
      <c r="W97" s="105"/>
      <c r="X97" s="105"/>
      <c r="Y97" s="105"/>
      <c r="Z97" s="105"/>
      <c r="AA97" s="105"/>
      <c r="AB97" s="105"/>
      <c r="AC97" s="105"/>
      <c r="AD97" s="105"/>
      <c r="AE97" s="105"/>
      <c r="AM97" s="106"/>
      <c r="AN97" s="106"/>
      <c r="AO97" s="106"/>
      <c r="AP97" s="106"/>
      <c r="AQ97" s="106"/>
      <c r="AR97" s="106"/>
      <c r="AS97" s="107"/>
      <c r="AU97" s="100"/>
      <c r="AV97" s="104"/>
      <c r="AW97" s="100"/>
      <c r="AX97" s="100"/>
      <c r="AY97" s="100"/>
    </row>
    <row r="98" spans="1:51" s="130" customFormat="1" x14ac:dyDescent="0.25">
      <c r="B98" s="100"/>
      <c r="C98" s="134"/>
      <c r="D98" s="126"/>
      <c r="E98" s="78"/>
      <c r="F98" s="126"/>
      <c r="G98" s="126"/>
      <c r="H98" s="126"/>
      <c r="I98" s="126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32"/>
      <c r="U98" s="133"/>
      <c r="V98" s="133"/>
      <c r="W98" s="105"/>
      <c r="X98" s="105"/>
      <c r="Y98" s="105"/>
      <c r="Z98" s="105"/>
      <c r="AA98" s="105"/>
      <c r="AB98" s="105"/>
      <c r="AC98" s="105"/>
      <c r="AD98" s="105"/>
      <c r="AE98" s="105"/>
      <c r="AM98" s="106"/>
      <c r="AN98" s="106"/>
      <c r="AO98" s="106"/>
      <c r="AP98" s="106"/>
      <c r="AQ98" s="106"/>
      <c r="AR98" s="106"/>
      <c r="AS98" s="107"/>
      <c r="AT98" s="19"/>
      <c r="AV98" s="104"/>
      <c r="AY98" s="100"/>
    </row>
    <row r="99" spans="1:51" x14ac:dyDescent="0.25">
      <c r="A99" s="105"/>
      <c r="C99" s="129"/>
      <c r="D99" s="126"/>
      <c r="E99" s="78"/>
      <c r="F99" s="78"/>
      <c r="G99" s="126"/>
      <c r="H99" s="126"/>
      <c r="I99" s="106"/>
      <c r="J99" s="106"/>
      <c r="K99" s="106"/>
      <c r="L99" s="106"/>
      <c r="M99" s="106"/>
      <c r="N99" s="106"/>
      <c r="O99" s="107"/>
      <c r="P99" s="102"/>
      <c r="R99" s="104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C100" s="130"/>
      <c r="D100" s="130"/>
      <c r="E100" s="130"/>
      <c r="F100" s="130"/>
      <c r="G100" s="78"/>
      <c r="H100" s="78"/>
      <c r="I100" s="106"/>
      <c r="J100" s="106"/>
      <c r="K100" s="106"/>
      <c r="L100" s="106"/>
      <c r="M100" s="106"/>
      <c r="N100" s="106"/>
      <c r="O100" s="107"/>
      <c r="P100" s="102"/>
      <c r="R100" s="102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C101" s="130"/>
      <c r="D101" s="130"/>
      <c r="E101" s="130"/>
      <c r="F101" s="130"/>
      <c r="G101" s="78"/>
      <c r="H101" s="78"/>
      <c r="I101" s="106"/>
      <c r="J101" s="106"/>
      <c r="K101" s="106"/>
      <c r="L101" s="106"/>
      <c r="M101" s="106"/>
      <c r="N101" s="106"/>
      <c r="O101" s="107"/>
      <c r="P101" s="102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A102" s="105"/>
      <c r="C102" s="130"/>
      <c r="D102" s="130"/>
      <c r="E102" s="130"/>
      <c r="F102" s="130"/>
      <c r="G102" s="130"/>
      <c r="H102" s="130"/>
      <c r="I102" s="106"/>
      <c r="J102" s="106"/>
      <c r="K102" s="106"/>
      <c r="L102" s="106"/>
      <c r="M102" s="106"/>
      <c r="N102" s="106"/>
      <c r="O102" s="107"/>
      <c r="P102" s="102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A103" s="105"/>
      <c r="C103" s="130"/>
      <c r="D103" s="130"/>
      <c r="E103" s="130"/>
      <c r="F103" s="130"/>
      <c r="G103" s="130"/>
      <c r="H103" s="130"/>
      <c r="I103" s="106"/>
      <c r="J103" s="106"/>
      <c r="K103" s="106"/>
      <c r="L103" s="106"/>
      <c r="M103" s="106"/>
      <c r="N103" s="106"/>
      <c r="O103" s="107"/>
      <c r="P103" s="102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A104" s="105"/>
      <c r="C104" s="130"/>
      <c r="D104" s="130"/>
      <c r="E104" s="130"/>
      <c r="F104" s="130"/>
      <c r="G104" s="130"/>
      <c r="H104" s="130"/>
      <c r="I104" s="106"/>
      <c r="J104" s="106"/>
      <c r="K104" s="106"/>
      <c r="L104" s="106"/>
      <c r="M104" s="106"/>
      <c r="N104" s="106"/>
      <c r="O104" s="107"/>
      <c r="P104" s="102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A105" s="105"/>
      <c r="C105" s="130"/>
      <c r="D105" s="130"/>
      <c r="E105" s="130"/>
      <c r="F105" s="130"/>
      <c r="G105" s="130"/>
      <c r="H105" s="130"/>
      <c r="I105" s="106"/>
      <c r="J105" s="106"/>
      <c r="K105" s="106"/>
      <c r="L105" s="106"/>
      <c r="M105" s="106"/>
      <c r="N105" s="106"/>
      <c r="O105" s="107"/>
      <c r="P105" s="102"/>
      <c r="R105" s="78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A106" s="105"/>
      <c r="I106" s="106"/>
      <c r="J106" s="106"/>
      <c r="K106" s="106"/>
      <c r="L106" s="106"/>
      <c r="M106" s="106"/>
      <c r="N106" s="106"/>
      <c r="O106" s="107"/>
      <c r="R106" s="102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R107" s="102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R108" s="102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R109" s="102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R110" s="102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07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07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07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07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07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Q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1"/>
      <c r="P126" s="102"/>
      <c r="Q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Q127" s="102"/>
      <c r="R127" s="102"/>
      <c r="S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Q128" s="102"/>
      <c r="R128" s="102"/>
      <c r="S128" s="102"/>
      <c r="T128" s="102"/>
      <c r="AS128" s="100"/>
      <c r="AT128" s="100"/>
      <c r="AU128" s="100"/>
      <c r="AV128" s="100"/>
      <c r="AW128" s="100"/>
      <c r="AX128" s="100"/>
      <c r="AY128" s="100"/>
    </row>
    <row r="129" spans="15:51" x14ac:dyDescent="0.25">
      <c r="O129" s="11"/>
      <c r="P129" s="102"/>
      <c r="Q129" s="102"/>
      <c r="R129" s="102"/>
      <c r="S129" s="102"/>
      <c r="T129" s="102"/>
      <c r="AS129" s="100"/>
      <c r="AT129" s="100"/>
      <c r="AU129" s="100"/>
      <c r="AV129" s="100"/>
      <c r="AW129" s="100"/>
      <c r="AX129" s="100"/>
      <c r="AY129" s="100"/>
    </row>
    <row r="130" spans="15:51" x14ac:dyDescent="0.25">
      <c r="O130" s="11"/>
      <c r="P130" s="102"/>
      <c r="T130" s="102"/>
      <c r="AS130" s="100"/>
      <c r="AT130" s="100"/>
      <c r="AU130" s="100"/>
      <c r="AV130" s="100"/>
      <c r="AW130" s="100"/>
      <c r="AX130" s="100"/>
      <c r="AY130" s="100"/>
    </row>
    <row r="131" spans="15:51" x14ac:dyDescent="0.25">
      <c r="O131" s="102"/>
      <c r="Q131" s="102"/>
      <c r="R131" s="102"/>
      <c r="S131" s="102"/>
      <c r="AS131" s="100"/>
      <c r="AT131" s="100"/>
      <c r="AU131" s="100"/>
      <c r="AV131" s="100"/>
      <c r="AW131" s="100"/>
      <c r="AX131" s="100"/>
    </row>
    <row r="132" spans="15:51" x14ac:dyDescent="0.25">
      <c r="O132" s="11"/>
      <c r="P132" s="102"/>
      <c r="Q132" s="102"/>
      <c r="R132" s="102"/>
      <c r="S132" s="102"/>
      <c r="T132" s="102"/>
      <c r="AS132" s="100"/>
      <c r="AT132" s="100"/>
      <c r="AU132" s="100"/>
      <c r="AV132" s="100"/>
      <c r="AW132" s="100"/>
      <c r="AX132" s="100"/>
    </row>
    <row r="133" spans="15:51" x14ac:dyDescent="0.25">
      <c r="O133" s="11"/>
      <c r="P133" s="102"/>
      <c r="Q133" s="102"/>
      <c r="R133" s="102"/>
      <c r="S133" s="102"/>
      <c r="T133" s="102"/>
      <c r="U133" s="102"/>
      <c r="AS133" s="100"/>
      <c r="AT133" s="100"/>
      <c r="AU133" s="100"/>
      <c r="AV133" s="100"/>
      <c r="AW133" s="100"/>
      <c r="AX133" s="100"/>
    </row>
    <row r="134" spans="15:51" x14ac:dyDescent="0.25">
      <c r="O134" s="11"/>
      <c r="P134" s="102"/>
      <c r="T134" s="102"/>
      <c r="U134" s="102"/>
      <c r="AS134" s="100"/>
      <c r="AT134" s="100"/>
      <c r="AU134" s="100"/>
      <c r="AV134" s="100"/>
      <c r="AW134" s="100"/>
      <c r="AX134" s="100"/>
    </row>
    <row r="142" spans="15:51" x14ac:dyDescent="0.25">
      <c r="AY142" s="100"/>
    </row>
    <row r="146" spans="1:50" s="102" customFormat="1" x14ac:dyDescent="0.25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  <c r="AI146" s="100"/>
      <c r="AJ146" s="100"/>
      <c r="AK146" s="100"/>
      <c r="AL146" s="100"/>
      <c r="AM146" s="100"/>
      <c r="AN146" s="100"/>
      <c r="AO146" s="100"/>
      <c r="AP146" s="100"/>
      <c r="AQ146" s="100"/>
      <c r="AR146" s="100"/>
      <c r="AS146" s="100"/>
      <c r="AT146" s="100"/>
      <c r="AU146" s="100"/>
      <c r="AV146" s="100"/>
      <c r="AW146" s="100"/>
      <c r="AX146" s="100"/>
    </row>
  </sheetData>
  <protectedRanges>
    <protectedRange sqref="N90:R90 B97 S92:T98 B89:B94 S88:T89 N93:R98 T80:T87 T65:T71 T55:T63 R51:R53 S48:S50 S54" name="Range2_12_5_1_1"/>
    <protectedRange sqref="L10 L6 D6 D8 AD8 AF8 O8:U8 AJ8:AR8 AF10 L24:N31 N32:N34 E11:E34 G11:G34 AC17:AF34 N10:N23 O11:P34 X16 Z16:AF16 Y16:Y18 R11:V34 Z33:Z34 AB33:AB34 X11:AF15 Z17:AB32" name="Range1_16_3_1_1"/>
    <protectedRange sqref="I95 J93:M98 J90:M90 I98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9:H99 F98 E97" name="Range2_2_2_9_2_1_1"/>
    <protectedRange sqref="D95 D98:D99" name="Range2_1_1_1_1_1_9_2_1_1"/>
    <protectedRange sqref="AG11:AG34" name="Range1_18_1_1_1"/>
    <protectedRange sqref="C96 C98" name="Range2_4_1_1_1"/>
    <protectedRange sqref="AS16:AS34" name="Range1_1_1_1"/>
    <protectedRange sqref="P3:U5" name="Range1_16_1_1_1_1"/>
    <protectedRange sqref="C99 C97 C94" name="Range2_1_3_1_1"/>
    <protectedRange sqref="H11:H34" name="Range1_1_1_1_1_1_1"/>
    <protectedRange sqref="B95:B96 J91:R92 D96:D97 I96:I97 Z89:Z90 S90:Y91 AA90:AU91 E98:E99 G100:H101 F99" name="Range2_2_1_10_1_1_1_2"/>
    <protectedRange sqref="C95" name="Range2_2_1_10_2_1_1_1"/>
    <protectedRange sqref="N88:R89 G96:H96 D92 F95 E94" name="Range2_12_1_6_1_1"/>
    <protectedRange sqref="D87:D88 I92:I94 I88:M89 G97:H98 G90:H92 E95:E96 F96:F97 F89:F91 E88:E90" name="Range2_2_12_1_7_1_1"/>
    <protectedRange sqref="D93:D94" name="Range2_1_1_1_1_11_1_2_1_1"/>
    <protectedRange sqref="E91 G93:H93 F92" name="Range2_2_2_9_1_1_1_1"/>
    <protectedRange sqref="D89" name="Range2_1_1_1_1_1_9_1_1_1_1"/>
    <protectedRange sqref="C93 C88" name="Range2_1_1_2_1_1"/>
    <protectedRange sqref="C92" name="Range2_1_2_2_1_1"/>
    <protectedRange sqref="C91" name="Range2_3_2_1_1"/>
    <protectedRange sqref="F87:F88 E87 G89:H89" name="Range2_2_12_1_1_1_1_1"/>
    <protectedRange sqref="C87" name="Range2_1_4_2_1_1_1"/>
    <protectedRange sqref="C89:C90" name="Range2_5_1_1_1"/>
    <protectedRange sqref="E92:E93 F93:F94 G94:H95 I90:I91" name="Range2_2_1_1_1_1"/>
    <protectedRange sqref="D90:D91" name="Range2_1_1_1_1_1_1_1_1"/>
    <protectedRange sqref="AS11:AS15" name="Range1_4_1_1_1_1"/>
    <protectedRange sqref="J11:J15 J26:J34" name="Range1_1_2_1_10_1_1_1_1"/>
    <protectedRange sqref="R105" name="Range2_2_1_10_1_1_1_1_1"/>
    <protectedRange sqref="S38:S43" name="Range2_12_3_1_1_1_1"/>
    <protectedRange sqref="D38:H38 F39:G39 N38:R43" name="Range2_12_1_3_1_1_1_1"/>
    <protectedRange sqref="I38:M38 E39 H39:M39 E40:M43" name="Range2_2_12_1_6_1_1_1_1"/>
    <protectedRange sqref="D39:D43" name="Range2_1_1_1_1_11_1_1_1_1_1_1"/>
    <protectedRange sqref="C39:C43" name="Range2_1_2_1_1_1_1_1"/>
    <protectedRange sqref="C38" name="Range2_3_1_1_1_1_1"/>
    <protectedRange sqref="T77:T79" name="Range2_12_5_1_1_3"/>
    <protectedRange sqref="T73:T76" name="Range2_12_5_1_1_2_2"/>
    <protectedRange sqref="T72" name="Range2_12_5_1_1_2_1_1"/>
    <protectedRange sqref="S72" name="Range2_12_4_1_1_1_4_2_2_1_1"/>
    <protectedRange sqref="B86:B88" name="Range2_12_5_1_1_2"/>
    <protectedRange sqref="B85" name="Range2_12_5_1_1_2_1_4_1_1_1_2_1_1_1_1_1_1_1"/>
    <protectedRange sqref="F86 G88:H88" name="Range2_2_12_1_1_1_1_1_1"/>
    <protectedRange sqref="D86:E86" name="Range2_2_12_1_7_1_1_2_1"/>
    <protectedRange sqref="C86" name="Range2_1_1_2_1_1_1"/>
    <protectedRange sqref="B83:B84" name="Range2_12_5_1_1_2_1"/>
    <protectedRange sqref="B82" name="Range2_12_5_1_1_2_1_2_1"/>
    <protectedRange sqref="B81" name="Range2_12_5_1_1_2_1_2_2"/>
    <protectedRange sqref="S84:S87" name="Range2_12_5_1_1_5"/>
    <protectedRange sqref="N84:R87" name="Range2_12_1_6_1_1_1"/>
    <protectedRange sqref="J84:M87" name="Range2_2_12_1_7_1_1_2"/>
    <protectedRange sqref="S81:S83" name="Range2_12_2_1_1_1_2_1_1_1"/>
    <protectedRange sqref="Q82:R83" name="Range2_12_1_4_1_1_1_1_1_1_1_1_1_1_1_1_1_1_1"/>
    <protectedRange sqref="N82:P83" name="Range2_12_1_2_1_1_1_1_1_1_1_1_1_1_1_1_1_1_1_1"/>
    <protectedRange sqref="J82:M83" name="Range2_2_12_1_4_1_1_1_1_1_1_1_1_1_1_1_1_1_1_1_1"/>
    <protectedRange sqref="Q81:R81" name="Range2_12_1_6_1_1_1_2_3_1_1_3_1_1_1_1_1_1_1"/>
    <protectedRange sqref="N81:P81" name="Range2_12_1_2_3_1_1_1_2_3_1_1_3_1_1_1_1_1_1_1"/>
    <protectedRange sqref="J81:M81" name="Range2_2_12_1_4_3_1_1_1_3_3_1_1_3_1_1_1_1_1_1_1"/>
    <protectedRange sqref="S79:S80" name="Range2_12_4_1_1_1_4_2_2_2_1"/>
    <protectedRange sqref="Q79:R80" name="Range2_12_1_6_1_1_1_2_3_2_1_1_3_2"/>
    <protectedRange sqref="N79:P80" name="Range2_12_1_2_3_1_1_1_2_3_2_1_1_3_2"/>
    <protectedRange sqref="K79:M80" name="Range2_2_12_1_4_3_1_1_1_3_3_2_1_1_3_2"/>
    <protectedRange sqref="J79:J80" name="Range2_2_12_1_4_3_1_1_1_3_2_1_2_2_2"/>
    <protectedRange sqref="I79" name="Range2_2_12_1_4_3_1_1_1_3_3_1_1_3_1_1_1_1_1_1_2_2"/>
    <protectedRange sqref="I81:I87" name="Range2_2_12_1_7_1_1_2_2_1_1"/>
    <protectedRange sqref="I80" name="Range2_2_12_1_4_3_1_1_1_3_3_1_1_3_1_1_1_1_1_1_2_1_1"/>
    <protectedRange sqref="G87:H87" name="Range2_2_12_1_3_1_2_1_1_1_2_1_1_1_1_1_1_2_1_1_1_1_1_1_1_1_1"/>
    <protectedRange sqref="F85 G84:H86" name="Range2_2_12_1_3_3_1_1_1_2_1_1_1_1_1_1_1_1_1_1_1_1_1_1_1_1"/>
    <protectedRange sqref="G81:H81" name="Range2_2_12_1_3_1_2_1_1_1_2_1_1_1_1_1_1_2_1_1_1_1_1_2_1"/>
    <protectedRange sqref="F81:F84" name="Range2_2_12_1_3_1_2_1_1_1_3_1_1_1_1_1_3_1_1_1_1_1_1_1_1_1"/>
    <protectedRange sqref="G82:H83" name="Range2_2_12_1_3_1_2_1_1_1_1_2_1_1_1_1_1_1_1_1_1_1_1"/>
    <protectedRange sqref="D81:E82" name="Range2_2_12_1_3_1_2_1_1_1_3_1_1_1_1_1_1_1_2_1_1_1_1_1_1_1"/>
    <protectedRange sqref="B79" name="Range2_12_5_1_1_2_1_4_1_1_1_2_1_1_1_1_1_1_1_1_1_2_1_1_1_1_1"/>
    <protectedRange sqref="B80" name="Range2_12_5_1_1_2_1_2_2_1_1_1_1_1"/>
    <protectedRange sqref="D85:E85" name="Range2_2_12_1_7_1_1_2_1_1"/>
    <protectedRange sqref="C85" name="Range2_1_1_2_1_1_1_1"/>
    <protectedRange sqref="D84" name="Range2_2_12_1_7_1_1_2_1_1_1_1_1_1"/>
    <protectedRange sqref="E84" name="Range2_2_12_1_1_1_1_1_1_1_1_1_1_1_1"/>
    <protectedRange sqref="C84" name="Range2_1_4_2_1_1_1_1_1_1_1_1_1"/>
    <protectedRange sqref="D83:E83" name="Range2_2_12_1_3_1_2_1_1_1_3_1_1_1_1_1_1_1_2_1_1_1_1_1_1_1_1"/>
    <protectedRange sqref="B78" name="Range2_12_5_1_1_2_1_2_2_1_1_1_1"/>
    <protectedRange sqref="S73:S78" name="Range2_12_5_1_1_5_1"/>
    <protectedRange sqref="N75:R78" name="Range2_12_1_6_1_1_1_1"/>
    <protectedRange sqref="J77:M78 L75:M76" name="Range2_2_12_1_7_1_1_2_2"/>
    <protectedRange sqref="I77:I78" name="Range2_2_12_1_7_1_1_2_2_1_1_1"/>
    <protectedRange sqref="B77" name="Range2_12_5_1_1_2_1_2_2_1_1_1_1_2_1_1_1"/>
    <protectedRange sqref="B76" name="Range2_12_5_1_1_2_1_2_2_1_1_1_1_2_1_1_1_2"/>
    <protectedRange sqref="B75" name="Range2_12_5_1_1_2_1_2_2_1_1_1_1_2_1_1_1_2_1_1"/>
    <protectedRange sqref="G58:H61" name="Range2_2_12_1_3_1_1_1_1_1_4_1_1_2"/>
    <protectedRange sqref="E58:F61" name="Range2_2_12_1_7_1_1_3_1_1_2"/>
    <protectedRange sqref="S58:S63 S65:S71" name="Range2_12_5_1_1_2_3_1_1"/>
    <protectedRange sqref="Q58:R63" name="Range2_12_1_6_1_1_1_1_2_1_2"/>
    <protectedRange sqref="N58:P63" name="Range2_12_1_2_3_1_1_1_1_2_1_2"/>
    <protectedRange sqref="L62:M63 I58:M61" name="Range2_2_12_1_4_3_1_1_1_1_2_1_2"/>
    <protectedRange sqref="D58:D61" name="Range2_2_12_1_3_1_2_1_1_1_2_1_2_1_2"/>
    <protectedRange sqref="Q65:R67" name="Range2_12_1_6_1_1_1_1_2_1_1_1"/>
    <protectedRange sqref="N65:P67" name="Range2_12_1_2_3_1_1_1_1_2_1_1_1"/>
    <protectedRange sqref="L65:M67" name="Range2_2_12_1_4_3_1_1_1_1_2_1_1_1"/>
    <protectedRange sqref="B74" name="Range2_12_5_1_1_2_1_2_2_1_1_1_1_2_1_1_1_2_1_1_1_2"/>
    <protectedRange sqref="N68:R74" name="Range2_12_1_6_1_1_1_1_1"/>
    <protectedRange sqref="J70:M71 L72:M74 L68:M69" name="Range2_2_12_1_7_1_1_2_2_1"/>
    <protectedRange sqref="G70:H71" name="Range2_2_12_1_3_1_2_1_1_1_2_1_1_1_1_1_1_2_1_1_1_1"/>
    <protectedRange sqref="I70:I71" name="Range2_2_12_1_4_3_1_1_1_2_1_2_1_1_3_1_1_1_1_1_1_1_1"/>
    <protectedRange sqref="D70:E71" name="Range2_2_12_1_3_1_2_1_1_1_2_1_1_1_1_3_1_1_1_1_1_1_1"/>
    <protectedRange sqref="F70:F71" name="Range2_2_12_1_3_1_2_1_1_1_3_1_1_1_1_1_3_1_1_1_1_1_1_1"/>
    <protectedRange sqref="G80:H80" name="Range2_2_12_1_3_1_2_1_1_1_1_2_1_1_1_1_1_1_2_1_1_2"/>
    <protectedRange sqref="F80" name="Range2_2_12_1_3_1_2_1_1_1_1_2_1_1_1_1_1_1_1_1_1_1_1_2"/>
    <protectedRange sqref="D80:E80" name="Range2_2_12_1_3_1_2_1_1_1_2_1_1_1_1_3_1_1_1_1_1_1_1_1_1_1_2"/>
    <protectedRange sqref="G79:H79" name="Range2_2_12_1_3_1_2_1_1_1_1_2_1_1_1_1_1_1_2_1_1_1_1"/>
    <protectedRange sqref="F79" name="Range2_2_12_1_3_1_2_1_1_1_1_2_1_1_1_1_1_1_1_1_1_1_1_1_1"/>
    <protectedRange sqref="D79:E79" name="Range2_2_12_1_3_1_2_1_1_1_2_1_1_1_1_3_1_1_1_1_1_1_1_1_1_1_1_1"/>
    <protectedRange sqref="D78" name="Range2_2_12_1_7_1_1_1_1"/>
    <protectedRange sqref="E78:F78" name="Range2_2_12_1_1_1_1_1_2_1"/>
    <protectedRange sqref="C78" name="Range2_1_4_2_1_1_1_1_1"/>
    <protectedRange sqref="G78:H78" name="Range2_2_12_1_3_1_2_1_1_1_2_1_1_1_1_1_1_2_1_1_1_1_1_1_1_1_1_1_1"/>
    <protectedRange sqref="F77:H77" name="Range2_2_12_1_3_3_1_1_1_2_1_1_1_1_1_1_1_1_1_1_1_1_1_1_1_1_1_2"/>
    <protectedRange sqref="D77:E77" name="Range2_2_12_1_7_1_1_2_1_1_1_2"/>
    <protectedRange sqref="C77" name="Range2_1_1_2_1_1_1_1_1_2"/>
    <protectedRange sqref="B72" name="Range2_12_5_1_1_2_1_4_1_1_1_2_1_1_1_1_1_1_1_1_1_2_1_1_1_1_2_1_1_1_2_1_1_1_2_2_2_1"/>
    <protectedRange sqref="B73" name="Range2_12_5_1_1_2_1_2_2_1_1_1_1_2_1_1_1_2_1_1_1_2_2_2_1"/>
    <protectedRange sqref="J76:K76" name="Range2_2_12_1_4_3_1_1_1_3_3_1_1_3_1_1_1_1_1_1_1_1"/>
    <protectedRange sqref="K74:K75" name="Range2_2_12_1_4_3_1_1_1_3_3_2_1_1_3_2_1"/>
    <protectedRange sqref="J74:J75" name="Range2_2_12_1_4_3_1_1_1_3_2_1_2_2_2_1"/>
    <protectedRange sqref="I74" name="Range2_2_12_1_4_3_1_1_1_3_3_1_1_3_1_1_1_1_1_1_2_2_2"/>
    <protectedRange sqref="I76" name="Range2_2_12_1_7_1_1_2_2_1_1_2"/>
    <protectedRange sqref="I75" name="Range2_2_12_1_4_3_1_1_1_3_3_1_1_3_1_1_1_1_1_1_2_1_1_1"/>
    <protectedRange sqref="G76:H76" name="Range2_2_12_1_3_1_2_1_1_1_2_1_1_1_1_1_1_2_1_1_1_1_1_2_1_1"/>
    <protectedRange sqref="F76" name="Range2_2_12_1_3_1_2_1_1_1_3_1_1_1_1_1_3_1_1_1_1_1_1_1_1_1_2"/>
    <protectedRange sqref="D76:E76" name="Range2_2_12_1_3_1_2_1_1_1_3_1_1_1_1_1_1_1_2_1_1_1_1_1_1_1_2"/>
    <protectedRange sqref="J72:K73" name="Range2_2_12_1_7_1_1_2_2_2"/>
    <protectedRange sqref="I72:I73" name="Range2_2_12_1_7_1_1_2_2_1_1_1_2"/>
    <protectedRange sqref="G75:H75" name="Range2_2_12_1_3_1_2_1_1_1_1_2_1_1_1_1_1_1_2_1_1_2_1"/>
    <protectedRange sqref="F75" name="Range2_2_12_1_3_1_2_1_1_1_1_2_1_1_1_1_1_1_1_1_1_1_1_2_1"/>
    <protectedRange sqref="D75:E75" name="Range2_2_12_1_3_1_2_1_1_1_2_1_1_1_1_3_1_1_1_1_1_1_1_1_1_1_2_1"/>
    <protectedRange sqref="G74:H74" name="Range2_2_12_1_3_1_2_1_1_1_1_2_1_1_1_1_1_1_2_1_1_1_1_1"/>
    <protectedRange sqref="F74" name="Range2_2_12_1_3_1_2_1_1_1_1_2_1_1_1_1_1_1_1_1_1_1_1_1_1_1"/>
    <protectedRange sqref="D74:E74" name="Range2_2_12_1_3_1_2_1_1_1_2_1_1_1_1_3_1_1_1_1_1_1_1_1_1_1_1_1_1"/>
    <protectedRange sqref="D73" name="Range2_2_12_1_7_1_1_1_1_1"/>
    <protectedRange sqref="E73:F73" name="Range2_2_12_1_1_1_1_1_2_1_1"/>
    <protectedRange sqref="C73" name="Range2_1_4_2_1_1_1_1_1_1"/>
    <protectedRange sqref="G73:H73" name="Range2_2_12_1_3_1_2_1_1_1_2_1_1_1_1_1_1_2_1_1_1_1_1_1_1_1_1_1_1_1"/>
    <protectedRange sqref="F72:H72" name="Range2_2_12_1_3_3_1_1_1_2_1_1_1_1_1_1_1_1_1_1_1_1_1_1_1_1_1_2_1"/>
    <protectedRange sqref="D72:E72" name="Range2_2_12_1_7_1_1_2_1_1_1_2_1"/>
    <protectedRange sqref="C72" name="Range2_1_1_2_1_1_1_1_1_2_1"/>
    <protectedRange sqref="B68" name="Range2_12_5_1_1_2_1_4_1_1_1_2_1_1_1_1_1_1_1_1_1_2_1_1_1_1_2_1_1_1_2_1_1_1_2_2_2_1_1"/>
    <protectedRange sqref="B69" name="Range2_12_5_1_1_2_1_2_2_1_1_1_1_2_1_1_1_2_1_1_1_2_2_2_1_1"/>
    <protectedRange sqref="B65" name="Range2_12_5_1_1_2_1_4_1_1_1_2_1_1_1_1_1_1_1_1_1_2_1_1_1_1_2_1_1_1_2_1_1_1_2_2_2_1_1_1"/>
    <protectedRange sqref="B66" name="Range2_12_5_1_1_2_1_2_2_1_1_1_1_2_1_1_1_2_1_1_1_2_2_2_1_1_1"/>
    <protectedRange sqref="S44" name="Range2_12_3_1_1_1_1_2"/>
    <protectedRange sqref="N44:R44" name="Range2_12_1_3_1_1_1_1_2"/>
    <protectedRange sqref="E44:G44 I44:M44" name="Range2_2_12_1_6_1_1_1_1_2"/>
    <protectedRange sqref="D44" name="Range2_1_1_1_1_11_1_1_1_1_1_1_2"/>
    <protectedRange sqref="E45:F45" name="Range2_2_12_1_3_1_1_1_1_1_4_1_1"/>
    <protectedRange sqref="C45:D45" name="Range2_2_12_1_7_1_1_3_1_1"/>
    <protectedRange sqref="Q45:Q46 S55:S56 Q51:Q53 R47:R50 R54" name="Range2_12_5_1_1_2_3_1"/>
    <protectedRange sqref="O45:P45" name="Range2_12_1_6_1_1_1_1_2_1"/>
    <protectedRange sqref="L45:N45" name="Range2_12_1_2_3_1_1_1_1_2_1"/>
    <protectedRange sqref="G45:K45" name="Range2_2_12_1_4_3_1_1_1_1_2_1"/>
    <protectedRange sqref="S57" name="Range2_12_4_1_1_1_4_2_2_1_1_1"/>
    <protectedRange sqref="E46:F46 G55:H57 E51:F53 F47:G50 F54:G54" name="Range2_2_12_1_3_1_1_1_1_1_4_1_1_1"/>
    <protectedRange sqref="C46:D46 E55:F57 C51:D53 D47:E50 D54:E54" name="Range2_2_12_1_7_1_1_3_1_1_1"/>
    <protectedRange sqref="O46:P46 Q55:R56 O51:P53 P47:Q50 P54:Q54" name="Range2_12_1_6_1_1_1_1_2_1_1"/>
    <protectedRange sqref="L46:N46 N55:P56 L51:N53 M47:O50 M54:O54" name="Range2_12_1_2_3_1_1_1_1_2_1_1"/>
    <protectedRange sqref="G46:K46 I55:M56 G51:K53 H47:L50 H54:L54" name="Range2_2_12_1_4_3_1_1_1_1_2_1_1"/>
    <protectedRange sqref="D55:D57 C49:C50 C54" name="Range2_2_12_1_3_1_2_1_1_1_2_1_2_1_1"/>
    <protectedRange sqref="Q57:R57" name="Range2_12_1_6_1_1_1_2_3_2_1_1_1_1_1"/>
    <protectedRange sqref="N57:P57" name="Range2_12_1_2_3_1_1_1_2_3_2_1_1_1_1_1"/>
    <protectedRange sqref="K57:M57" name="Range2_2_12_1_4_3_1_1_1_3_3_2_1_1_1_1_1"/>
    <protectedRange sqref="J57" name="Range2_2_12_1_4_3_1_1_1_3_2_1_2_1_1_1"/>
    <protectedRange sqref="I57" name="Range2_2_12_1_4_2_1_1_1_4_1_2_1_1_1_2_1_1_1"/>
    <protectedRange sqref="C44" name="Range2_1_2_1_1_1_1_1_1_2"/>
    <protectedRange sqref="Q11:Q34" name="Range1_16_3_1_1_1"/>
    <protectedRange sqref="T64" name="Range2_12_5_1_1_1"/>
    <protectedRange sqref="S64" name="Range2_12_5_1_1_2_3_1_1_1"/>
    <protectedRange sqref="Q64:R64" name="Range2_12_1_6_1_1_1_1_2_1_1_1_1"/>
    <protectedRange sqref="N64:P64" name="Range2_12_1_2_3_1_1_1_1_2_1_1_1_1"/>
    <protectedRange sqref="L64:M64" name="Range2_2_12_1_4_3_1_1_1_1_2_1_1_1_1"/>
    <protectedRange sqref="J62:K63" name="Range2_2_12_1_7_1_1_2_2_3"/>
    <protectedRange sqref="G62:H63" name="Range2_2_12_1_3_1_2_1_1_1_2_1_1_1_1_1_1_2_1_1_1"/>
    <protectedRange sqref="I62:I63" name="Range2_2_12_1_4_3_1_1_1_2_1_2_1_1_3_1_1_1_1_1_1_1"/>
    <protectedRange sqref="D62:E63" name="Range2_2_12_1_3_1_2_1_1_1_2_1_1_1_1_3_1_1_1_1_1_1"/>
    <protectedRange sqref="F62:F63" name="Range2_2_12_1_3_1_2_1_1_1_3_1_1_1_1_1_3_1_1_1_1_1_1"/>
    <protectedRange sqref="F11:F34" name="Range1_16_3_1_1_2"/>
    <protectedRange sqref="W11:W34" name="Range1_16_3_1_1_4"/>
    <protectedRange sqref="X17:X18 AA33:AA34 X19:Y34" name="Range1_16_3_1_1_6"/>
    <protectedRange sqref="G64:H68" name="Range2_2_12_1_3_1_1_1_1_1_4_1_1_1_1_2"/>
    <protectedRange sqref="E64:F68" name="Range2_2_12_1_7_1_1_3_1_1_1_1_2"/>
    <protectedRange sqref="I64:K68" name="Range2_2_12_1_4_3_1_1_1_1_2_1_1_1_2"/>
    <protectedRange sqref="D64:D68" name="Range2_2_12_1_3_1_2_1_1_1_2_1_2_1_1_1_2"/>
    <protectedRange sqref="J69:K69" name="Range2_2_12_1_7_1_1_2_2_1_2"/>
    <protectedRange sqref="I69" name="Range2_2_12_1_7_1_1_2_2_1_1_1_1_1"/>
    <protectedRange sqref="G69:H69" name="Range2_2_12_1_3_3_1_1_1_2_1_1_1_1_1_1_1_1_1_1_1_1_1_1_1_1_1_1_1"/>
    <protectedRange sqref="F69" name="Range2_2_12_1_3_1_2_1_1_1_3_1_1_1_1_1_3_1_1_1_1_1_1_1_1_1_1_1"/>
    <protectedRange sqref="D69" name="Range2_2_12_1_7_1_1_2_1_1_1_1_1_1_1_1"/>
    <protectedRange sqref="E69" name="Range2_2_12_1_1_1_1_1_1_1_1_1_1_1_1_1_1"/>
    <protectedRange sqref="C69" name="Range2_1_4_2_1_1_1_1_1_1_1_1_1_1_1"/>
    <protectedRange sqref="AR11:AR34" name="Range1_16_3_1_1_5"/>
    <protectedRange sqref="H44" name="Range2_12_5_1_1_1_2_1_1_1_1_1_1_1_1_1_1_1_1"/>
    <protectedRange sqref="B63" name="Range2_12_5_1_1_1_2_2_1_1_1_1_1_1_1_1_1_1_1_2_1_1_1_1_1_1_1_1_1_3_1_3_1_1"/>
    <protectedRange sqref="B64" name="Range2_12_5_1_1_2_1_4_1_1_1_2_1_1_1_1_1_1_1_1_1_2_1_1_1_1_2_1_1_1_2_1_1_1_2_2_2_1_1_4_1"/>
    <protectedRange sqref="B62" name="Range2_12_5_1_1_2_1_4_1_1_1_2_1_1_1_1_1_1_1_1_1_2_1_1_1_1_2_1_1_1_2_1_1_1_2_2_2_1_1_1_1_1_1_1_1_1_1_2_1"/>
    <protectedRange sqref="Q10" name="Range1_16_3_1_1_1_1"/>
    <protectedRange sqref="B60:B61 B58 B55:B56" name="Range2_12_5_1_1_1_1_1_2_1_2_1_1_1_1"/>
    <protectedRange sqref="B41:B42" name="Range2_12_5_1_1_1_1_1_2_1"/>
    <protectedRange sqref="B43" name="Range2_12_5_1_1_1_1_1_2_1_3_1_2"/>
    <protectedRange sqref="B45" name="Range2_12_5_1_1_1_2_2_1_1_1_1_1_1_1_1_1_1_1_1_1_1_1_1_1_1_1_1_1_1_1_1_1_1"/>
    <protectedRange sqref="B46" name="Range2_12_5_1_1_1_2_2_1_1_1_1_1_1_1_1_1_1_1_2_1_1_1_1_1_1_1_1_1_1_1_1_1_1_1_1_1_1_1_1_1_1_1_1_1_1_1_1_1_1"/>
    <protectedRange sqref="B44" name="Range2_12_5_1_1_1_2_1_1_1_1_1_1_1_1_1_1_1_2_1_1_1_1_1_1_1_1_1_1_1"/>
    <protectedRange sqref="C47" name="Range2_2_12_1_7_1_1_3_1_1_1_1"/>
    <protectedRange sqref="C48" name="Range2_2_12_1_3_1_2_1_1_1_2_1_2_1_1_1"/>
    <protectedRange sqref="B48" name="Range2_12_5_1_1_1_2_1_1_1_1_1_1_1_1_1_1_1_2_1_2_1_1_1_1_1_1_1_1_1_2_1_1_1_1_1_1_1"/>
    <protectedRange sqref="B47" name="Range2_12_5_1_1_1_2_2_1_1_1_1_1_1_1_1_1_1_1_2_1_1_1_2_1_1_1_2_1_1_1_3_1_1_1_1_1_1_1_1_1_1_1_1_1_1_1_1_1_1_1_1_1_1_1"/>
    <protectedRange sqref="B50" name="Range2_12_5_1_1_1_1_1_2_1_1_2_1_1_1_1_1_1_1_1_1_1_1"/>
    <protectedRange sqref="B51" name="Range2_12_5_1_1_1_2_2_1_1_1_1_1_1_1_1_1_1_1_2_1_1_1_2_1_1_1_1_1_1_1_1_1_1"/>
    <protectedRange sqref="B49" name="Range2_12_5_1_1_1_1_1_2_1_1_1_1_1_1_1_1_1_1_1_1_1"/>
    <protectedRange sqref="B53" name="Range2_12_5_1_1_1_2_2_1_1_1_1_1_1_1_1_1_1_1_2_1_1_1_1_1_1_1_1_1_3_1_3_1_2_1_1_1_1_1_1_1_1_1_1_1_1_1"/>
    <protectedRange sqref="B52" name="Range2_12_5_1_1_1_1_1_2_1_2_1_1_1_2_1_1_1_1_1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7:AE34 X16 Z16:AE16 Y16:Y18 Z33:Z34 AB33:AB34 X11:AE15 Z17:AB32">
    <cfRule type="containsText" dxfId="161" priority="9" operator="containsText" text="N/A">
      <formula>NOT(ISERROR(SEARCH("N/A",X11)))</formula>
    </cfRule>
    <cfRule type="cellIs" dxfId="160" priority="27" operator="equal">
      <formula>0</formula>
    </cfRule>
  </conditionalFormatting>
  <conditionalFormatting sqref="AC17:AE34 X16 Z16:AE16 Y16:Y18 Z33:Z34 AB33:AB34 X11:AE15 Z17:AB32">
    <cfRule type="cellIs" dxfId="159" priority="26" operator="greaterThanOrEqual">
      <formula>1185</formula>
    </cfRule>
  </conditionalFormatting>
  <conditionalFormatting sqref="AC17:AE34 X16 Z16:AE16 Y16:Y18 Z33:Z34 AB33:AB34 X11:AE15 Z17:AB32">
    <cfRule type="cellIs" dxfId="158" priority="25" operator="between">
      <formula>0.1</formula>
      <formula>1184</formula>
    </cfRule>
  </conditionalFormatting>
  <conditionalFormatting sqref="X8 AJ11:AO34">
    <cfRule type="cellIs" dxfId="157" priority="24" operator="equal">
      <formula>0</formula>
    </cfRule>
  </conditionalFormatting>
  <conditionalFormatting sqref="X8 AJ11:AO34">
    <cfRule type="cellIs" dxfId="156" priority="23" operator="greaterThan">
      <formula>1179</formula>
    </cfRule>
  </conditionalFormatting>
  <conditionalFormatting sqref="X8 AJ11:AO34">
    <cfRule type="cellIs" dxfId="155" priority="22" operator="greaterThan">
      <formula>99</formula>
    </cfRule>
  </conditionalFormatting>
  <conditionalFormatting sqref="X8 AJ11:AO34">
    <cfRule type="cellIs" dxfId="154" priority="21" operator="greaterThan">
      <formula>0.99</formula>
    </cfRule>
  </conditionalFormatting>
  <conditionalFormatting sqref="AB8">
    <cfRule type="cellIs" dxfId="153" priority="20" operator="equal">
      <formula>0</formula>
    </cfRule>
  </conditionalFormatting>
  <conditionalFormatting sqref="AB8">
    <cfRule type="cellIs" dxfId="152" priority="19" operator="greaterThan">
      <formula>1179</formula>
    </cfRule>
  </conditionalFormatting>
  <conditionalFormatting sqref="AB8">
    <cfRule type="cellIs" dxfId="151" priority="18" operator="greaterThan">
      <formula>99</formula>
    </cfRule>
  </conditionalFormatting>
  <conditionalFormatting sqref="AB8">
    <cfRule type="cellIs" dxfId="150" priority="17" operator="greaterThan">
      <formula>0.99</formula>
    </cfRule>
  </conditionalFormatting>
  <conditionalFormatting sqref="AQ11:AQ34">
    <cfRule type="cellIs" dxfId="149" priority="16" operator="equal">
      <formula>0</formula>
    </cfRule>
  </conditionalFormatting>
  <conditionalFormatting sqref="AQ11:AQ34">
    <cfRule type="cellIs" dxfId="148" priority="15" operator="greaterThan">
      <formula>1179</formula>
    </cfRule>
  </conditionalFormatting>
  <conditionalFormatting sqref="AQ11:AQ34">
    <cfRule type="cellIs" dxfId="147" priority="14" operator="greaterThan">
      <formula>99</formula>
    </cfRule>
  </conditionalFormatting>
  <conditionalFormatting sqref="AQ11:AQ34">
    <cfRule type="cellIs" dxfId="146" priority="13" operator="greaterThan">
      <formula>0.99</formula>
    </cfRule>
  </conditionalFormatting>
  <conditionalFormatting sqref="AI11:AI34">
    <cfRule type="cellIs" dxfId="145" priority="12" operator="greaterThan">
      <formula>$AI$8</formula>
    </cfRule>
  </conditionalFormatting>
  <conditionalFormatting sqref="AH11:AH34">
    <cfRule type="cellIs" dxfId="144" priority="10" operator="greaterThan">
      <formula>$AH$8</formula>
    </cfRule>
    <cfRule type="cellIs" dxfId="143" priority="11" operator="greaterThan">
      <formula>$AH$8</formula>
    </cfRule>
  </conditionalFormatting>
  <conditionalFormatting sqref="AP11:AP34">
    <cfRule type="cellIs" dxfId="142" priority="8" operator="equal">
      <formula>0</formula>
    </cfRule>
  </conditionalFormatting>
  <conditionalFormatting sqref="AP11:AP34">
    <cfRule type="cellIs" dxfId="141" priority="7" operator="greaterThan">
      <formula>1179</formula>
    </cfRule>
  </conditionalFormatting>
  <conditionalFormatting sqref="AP11:AP34">
    <cfRule type="cellIs" dxfId="140" priority="6" operator="greaterThan">
      <formula>99</formula>
    </cfRule>
  </conditionalFormatting>
  <conditionalFormatting sqref="AP11:AP34">
    <cfRule type="cellIs" dxfId="139" priority="5" operator="greaterThan">
      <formula>0.99</formula>
    </cfRule>
  </conditionalFormatting>
  <conditionalFormatting sqref="X17:X18 AA33:AA34 X19:Y34">
    <cfRule type="containsText" dxfId="138" priority="1" operator="containsText" text="N/A">
      <formula>NOT(ISERROR(SEARCH("N/A",X17)))</formula>
    </cfRule>
    <cfRule type="cellIs" dxfId="137" priority="4" operator="equal">
      <formula>0</formula>
    </cfRule>
  </conditionalFormatting>
  <conditionalFormatting sqref="X17:X18 AA33:AA34 X19:Y34">
    <cfRule type="cellIs" dxfId="136" priority="3" operator="greaterThanOrEqual">
      <formula>1185</formula>
    </cfRule>
  </conditionalFormatting>
  <conditionalFormatting sqref="X17:X18 AA33:AA34 X19:Y34">
    <cfRule type="cellIs" dxfId="135" priority="2" operator="between">
      <formula>0.1</formula>
      <formula>1184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$AY$10:$AY$35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45"/>
  <sheetViews>
    <sheetView showGridLines="0" topLeftCell="Y1" zoomScaleNormal="100" workbookViewId="0">
      <selection activeCell="AB31" sqref="AB31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86" t="s">
        <v>232</v>
      </c>
      <c r="Q3" s="287"/>
      <c r="R3" s="287"/>
      <c r="S3" s="287"/>
      <c r="T3" s="287"/>
      <c r="U3" s="28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86" t="s">
        <v>149</v>
      </c>
      <c r="Q4" s="287"/>
      <c r="R4" s="287"/>
      <c r="S4" s="287"/>
      <c r="T4" s="287"/>
      <c r="U4" s="28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86" t="s">
        <v>158</v>
      </c>
      <c r="Q5" s="287"/>
      <c r="R5" s="287"/>
      <c r="S5" s="287"/>
      <c r="T5" s="287"/>
      <c r="U5" s="28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86" t="s">
        <v>6</v>
      </c>
      <c r="C6" s="288"/>
      <c r="D6" s="289" t="s">
        <v>7</v>
      </c>
      <c r="E6" s="290"/>
      <c r="F6" s="290"/>
      <c r="G6" s="290"/>
      <c r="H6" s="291"/>
      <c r="I6" s="102"/>
      <c r="J6" s="102"/>
      <c r="K6" s="234"/>
      <c r="L6" s="292">
        <v>41686</v>
      </c>
      <c r="M6" s="29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5" t="s">
        <v>8</v>
      </c>
      <c r="C7" s="276"/>
      <c r="D7" s="275" t="s">
        <v>9</v>
      </c>
      <c r="E7" s="277"/>
      <c r="F7" s="277"/>
      <c r="G7" s="276"/>
      <c r="H7" s="229" t="s">
        <v>10</v>
      </c>
      <c r="I7" s="230" t="s">
        <v>11</v>
      </c>
      <c r="J7" s="230" t="s">
        <v>12</v>
      </c>
      <c r="K7" s="230" t="s">
        <v>13</v>
      </c>
      <c r="L7" s="11"/>
      <c r="M7" s="11"/>
      <c r="N7" s="11"/>
      <c r="O7" s="229" t="s">
        <v>14</v>
      </c>
      <c r="P7" s="275" t="s">
        <v>15</v>
      </c>
      <c r="Q7" s="277"/>
      <c r="R7" s="277"/>
      <c r="S7" s="277"/>
      <c r="T7" s="276"/>
      <c r="U7" s="274" t="s">
        <v>16</v>
      </c>
      <c r="V7" s="274"/>
      <c r="W7" s="230" t="s">
        <v>17</v>
      </c>
      <c r="X7" s="275" t="s">
        <v>18</v>
      </c>
      <c r="Y7" s="276"/>
      <c r="Z7" s="275" t="s">
        <v>19</v>
      </c>
      <c r="AA7" s="276"/>
      <c r="AB7" s="275" t="s">
        <v>20</v>
      </c>
      <c r="AC7" s="276"/>
      <c r="AD7" s="275" t="s">
        <v>21</v>
      </c>
      <c r="AE7" s="276"/>
      <c r="AF7" s="230" t="s">
        <v>22</v>
      </c>
      <c r="AG7" s="230" t="s">
        <v>23</v>
      </c>
      <c r="AH7" s="230" t="s">
        <v>24</v>
      </c>
      <c r="AI7" s="230" t="s">
        <v>25</v>
      </c>
      <c r="AJ7" s="275" t="s">
        <v>26</v>
      </c>
      <c r="AK7" s="277"/>
      <c r="AL7" s="277"/>
      <c r="AM7" s="277"/>
      <c r="AN7" s="276"/>
      <c r="AO7" s="275" t="s">
        <v>27</v>
      </c>
      <c r="AP7" s="277"/>
      <c r="AQ7" s="276"/>
      <c r="AR7" s="230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78">
        <v>42181</v>
      </c>
      <c r="C8" s="279"/>
      <c r="D8" s="280" t="s">
        <v>29</v>
      </c>
      <c r="E8" s="281"/>
      <c r="F8" s="281"/>
      <c r="G8" s="282"/>
      <c r="H8" s="27"/>
      <c r="I8" s="280" t="s">
        <v>29</v>
      </c>
      <c r="J8" s="281"/>
      <c r="K8" s="28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3" t="s">
        <v>33</v>
      </c>
      <c r="V8" s="283"/>
      <c r="W8" s="29" t="s">
        <v>34</v>
      </c>
      <c r="X8" s="266">
        <v>0</v>
      </c>
      <c r="Y8" s="267"/>
      <c r="Z8" s="284" t="s">
        <v>35</v>
      </c>
      <c r="AA8" s="285"/>
      <c r="AB8" s="266">
        <v>1185</v>
      </c>
      <c r="AC8" s="267"/>
      <c r="AD8" s="268">
        <v>800</v>
      </c>
      <c r="AE8" s="269"/>
      <c r="AF8" s="27"/>
      <c r="AG8" s="29">
        <f>AG34-AG10</f>
        <v>27648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58" t="s">
        <v>39</v>
      </c>
      <c r="C9" s="258"/>
      <c r="D9" s="270" t="s">
        <v>40</v>
      </c>
      <c r="E9" s="271"/>
      <c r="F9" s="272" t="s">
        <v>41</v>
      </c>
      <c r="G9" s="271"/>
      <c r="H9" s="273" t="s">
        <v>42</v>
      </c>
      <c r="I9" s="258" t="s">
        <v>43</v>
      </c>
      <c r="J9" s="258"/>
      <c r="K9" s="258"/>
      <c r="L9" s="230" t="s">
        <v>44</v>
      </c>
      <c r="M9" s="274" t="s">
        <v>45</v>
      </c>
      <c r="N9" s="32" t="s">
        <v>46</v>
      </c>
      <c r="O9" s="264" t="s">
        <v>47</v>
      </c>
      <c r="P9" s="264" t="s">
        <v>48</v>
      </c>
      <c r="Q9" s="33" t="s">
        <v>49</v>
      </c>
      <c r="R9" s="252" t="s">
        <v>50</v>
      </c>
      <c r="S9" s="253"/>
      <c r="T9" s="254"/>
      <c r="U9" s="231" t="s">
        <v>51</v>
      </c>
      <c r="V9" s="231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233" t="s">
        <v>55</v>
      </c>
      <c r="AG9" s="233" t="s">
        <v>56</v>
      </c>
      <c r="AH9" s="247" t="s">
        <v>57</v>
      </c>
      <c r="AI9" s="262" t="s">
        <v>58</v>
      </c>
      <c r="AJ9" s="231" t="s">
        <v>59</v>
      </c>
      <c r="AK9" s="231" t="s">
        <v>60</v>
      </c>
      <c r="AL9" s="231" t="s">
        <v>61</v>
      </c>
      <c r="AM9" s="231" t="s">
        <v>62</v>
      </c>
      <c r="AN9" s="231" t="s">
        <v>63</v>
      </c>
      <c r="AO9" s="231" t="s">
        <v>64</v>
      </c>
      <c r="AP9" s="231" t="s">
        <v>65</v>
      </c>
      <c r="AQ9" s="264" t="s">
        <v>66</v>
      </c>
      <c r="AR9" s="231" t="s">
        <v>67</v>
      </c>
      <c r="AS9" s="24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231" t="s">
        <v>72</v>
      </c>
      <c r="C10" s="231" t="s">
        <v>73</v>
      </c>
      <c r="D10" s="231" t="s">
        <v>74</v>
      </c>
      <c r="E10" s="231" t="s">
        <v>75</v>
      </c>
      <c r="F10" s="231" t="s">
        <v>74</v>
      </c>
      <c r="G10" s="231" t="s">
        <v>75</v>
      </c>
      <c r="H10" s="273"/>
      <c r="I10" s="231" t="s">
        <v>75</v>
      </c>
      <c r="J10" s="231" t="s">
        <v>75</v>
      </c>
      <c r="K10" s="231" t="s">
        <v>75</v>
      </c>
      <c r="L10" s="27" t="s">
        <v>29</v>
      </c>
      <c r="M10" s="274"/>
      <c r="N10" s="27" t="s">
        <v>29</v>
      </c>
      <c r="O10" s="265"/>
      <c r="P10" s="265"/>
      <c r="Q10" s="143">
        <f>'JUNE 25'!Q34</f>
        <v>41878024</v>
      </c>
      <c r="R10" s="255"/>
      <c r="S10" s="256"/>
      <c r="T10" s="257"/>
      <c r="U10" s="231" t="s">
        <v>75</v>
      </c>
      <c r="V10" s="231" t="s">
        <v>75</v>
      </c>
      <c r="W10" s="25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 t="s">
        <v>90</v>
      </c>
      <c r="AG10" s="222">
        <f>'JUNE 25'!AG34</f>
        <v>38178676</v>
      </c>
      <c r="AH10" s="247"/>
      <c r="AI10" s="263"/>
      <c r="AJ10" s="231" t="s">
        <v>84</v>
      </c>
      <c r="AK10" s="231" t="s">
        <v>84</v>
      </c>
      <c r="AL10" s="231" t="s">
        <v>84</v>
      </c>
      <c r="AM10" s="231" t="s">
        <v>84</v>
      </c>
      <c r="AN10" s="231" t="s">
        <v>84</v>
      </c>
      <c r="AO10" s="231" t="s">
        <v>84</v>
      </c>
      <c r="AP10" s="144">
        <f>'JUNE 25'!AP34</f>
        <v>8613111</v>
      </c>
      <c r="AQ10" s="265"/>
      <c r="AR10" s="232" t="s">
        <v>85</v>
      </c>
      <c r="AS10" s="247"/>
      <c r="AV10" s="38" t="s">
        <v>86</v>
      </c>
      <c r="AW10" s="38" t="s">
        <v>87</v>
      </c>
      <c r="AY10" s="79" t="s">
        <v>126</v>
      </c>
    </row>
    <row r="11" spans="2:51" x14ac:dyDescent="0.25">
      <c r="B11" s="39">
        <v>2</v>
      </c>
      <c r="C11" s="39">
        <v>4.1666666666666664E-2</v>
      </c>
      <c r="D11" s="117">
        <v>7</v>
      </c>
      <c r="E11" s="40">
        <f>D11/1.42</f>
        <v>4.9295774647887329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128</v>
      </c>
      <c r="P11" s="118">
        <v>105</v>
      </c>
      <c r="Q11" s="118">
        <v>41881425</v>
      </c>
      <c r="R11" s="45">
        <f>Q11-Q10</f>
        <v>3401</v>
      </c>
      <c r="S11" s="46">
        <f>R11*24/1000</f>
        <v>81.623999999999995</v>
      </c>
      <c r="T11" s="46">
        <f>R11/1000</f>
        <v>3.4009999999999998</v>
      </c>
      <c r="U11" s="119">
        <v>5.8</v>
      </c>
      <c r="V11" s="119">
        <f>U11</f>
        <v>5.8</v>
      </c>
      <c r="W11" s="120" t="s">
        <v>124</v>
      </c>
      <c r="X11" s="122">
        <v>0</v>
      </c>
      <c r="Y11" s="122">
        <v>0</v>
      </c>
      <c r="Z11" s="122">
        <v>1157</v>
      </c>
      <c r="AA11" s="122">
        <v>0</v>
      </c>
      <c r="AB11" s="122">
        <v>1187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38179544</v>
      </c>
      <c r="AH11" s="48">
        <f>IF(ISBLANK(AG11),"-",AG11-AG10)</f>
        <v>868</v>
      </c>
      <c r="AI11" s="49">
        <f>AH11/T11</f>
        <v>255.2190532196413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0.75</v>
      </c>
      <c r="AP11" s="122">
        <v>8614203</v>
      </c>
      <c r="AQ11" s="122">
        <f>AP11-AP10</f>
        <v>1092</v>
      </c>
      <c r="AR11" s="50"/>
      <c r="AS11" s="51" t="s">
        <v>113</v>
      </c>
      <c r="AV11" s="38" t="s">
        <v>88</v>
      </c>
      <c r="AW11" s="38" t="s">
        <v>91</v>
      </c>
      <c r="AY11" s="79" t="s">
        <v>149</v>
      </c>
    </row>
    <row r="12" spans="2:51" x14ac:dyDescent="0.25">
      <c r="B12" s="39">
        <v>2.0416666666666701</v>
      </c>
      <c r="C12" s="39">
        <v>8.3333333333333329E-2</v>
      </c>
      <c r="D12" s="117">
        <v>9</v>
      </c>
      <c r="E12" s="40">
        <f t="shared" ref="E12:E34" si="0">D12/1.42</f>
        <v>6.3380281690140849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126</v>
      </c>
      <c r="P12" s="118">
        <v>98</v>
      </c>
      <c r="Q12" s="118">
        <v>41883919</v>
      </c>
      <c r="R12" s="45">
        <f t="shared" ref="R12:R34" si="3">Q12-Q11</f>
        <v>2494</v>
      </c>
      <c r="S12" s="46">
        <f t="shared" ref="S12:S34" si="4">R12*24/1000</f>
        <v>59.856000000000002</v>
      </c>
      <c r="T12" s="46">
        <f t="shared" ref="T12:T34" si="5">R12/1000</f>
        <v>2.4940000000000002</v>
      </c>
      <c r="U12" s="119">
        <v>7</v>
      </c>
      <c r="V12" s="119">
        <f t="shared" ref="V12:V34" si="6">U12</f>
        <v>7</v>
      </c>
      <c r="W12" s="120" t="s">
        <v>124</v>
      </c>
      <c r="X12" s="122">
        <v>0</v>
      </c>
      <c r="Y12" s="122">
        <v>0</v>
      </c>
      <c r="Z12" s="122">
        <v>1026</v>
      </c>
      <c r="AA12" s="122">
        <v>0</v>
      </c>
      <c r="AB12" s="122">
        <v>1188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38180300</v>
      </c>
      <c r="AH12" s="48">
        <f>IF(ISBLANK(AG12),"-",AG12-AG11)</f>
        <v>756</v>
      </c>
      <c r="AI12" s="49">
        <f t="shared" ref="AI12:AI34" si="7">AH12/T12</f>
        <v>303.12750601443463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0.75</v>
      </c>
      <c r="AP12" s="122">
        <v>8615401</v>
      </c>
      <c r="AQ12" s="122">
        <f>AP12-AP11</f>
        <v>1198</v>
      </c>
      <c r="AR12" s="52">
        <v>0.9</v>
      </c>
      <c r="AS12" s="51" t="s">
        <v>113</v>
      </c>
      <c r="AV12" s="38" t="s">
        <v>92</v>
      </c>
      <c r="AW12" s="38" t="s">
        <v>93</v>
      </c>
      <c r="AY12" s="79" t="s">
        <v>127</v>
      </c>
    </row>
    <row r="13" spans="2:51" x14ac:dyDescent="0.25">
      <c r="B13" s="39">
        <v>2.0833333333333299</v>
      </c>
      <c r="C13" s="39">
        <v>0.125</v>
      </c>
      <c r="D13" s="117">
        <v>10</v>
      </c>
      <c r="E13" s="40">
        <f t="shared" si="0"/>
        <v>7.042253521126761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126</v>
      </c>
      <c r="P13" s="118">
        <v>92</v>
      </c>
      <c r="Q13" s="118">
        <v>41886790</v>
      </c>
      <c r="R13" s="45">
        <f t="shared" si="3"/>
        <v>2871</v>
      </c>
      <c r="S13" s="46">
        <f t="shared" si="4"/>
        <v>68.903999999999996</v>
      </c>
      <c r="T13" s="46">
        <f t="shared" si="5"/>
        <v>2.871</v>
      </c>
      <c r="U13" s="119">
        <v>8.1999999999999993</v>
      </c>
      <c r="V13" s="119">
        <f t="shared" si="6"/>
        <v>8.1999999999999993</v>
      </c>
      <c r="W13" s="120" t="s">
        <v>124</v>
      </c>
      <c r="X13" s="122">
        <v>0</v>
      </c>
      <c r="Y13" s="122">
        <v>0</v>
      </c>
      <c r="Z13" s="122">
        <v>1026</v>
      </c>
      <c r="AA13" s="122">
        <v>0</v>
      </c>
      <c r="AB13" s="122">
        <v>1187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38181036</v>
      </c>
      <c r="AH13" s="48">
        <f>IF(ISBLANK(AG13),"-",AG13-AG12)</f>
        <v>736</v>
      </c>
      <c r="AI13" s="49">
        <f t="shared" si="7"/>
        <v>256.35667014977361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0.75</v>
      </c>
      <c r="AP13" s="122">
        <v>8616616</v>
      </c>
      <c r="AQ13" s="122">
        <f>AP13-AP12</f>
        <v>1215</v>
      </c>
      <c r="AR13" s="50"/>
      <c r="AS13" s="51" t="s">
        <v>113</v>
      </c>
      <c r="AV13" s="38" t="s">
        <v>94</v>
      </c>
      <c r="AW13" s="38" t="s">
        <v>95</v>
      </c>
      <c r="AY13" s="79" t="s">
        <v>158</v>
      </c>
    </row>
    <row r="14" spans="2:51" x14ac:dyDescent="0.25">
      <c r="B14" s="39">
        <v>2.125</v>
      </c>
      <c r="C14" s="39">
        <v>0.16666666666666666</v>
      </c>
      <c r="D14" s="117">
        <v>11</v>
      </c>
      <c r="E14" s="40">
        <f t="shared" si="0"/>
        <v>7.746478873239437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112</v>
      </c>
      <c r="P14" s="118">
        <v>100</v>
      </c>
      <c r="Q14" s="118">
        <v>41890094</v>
      </c>
      <c r="R14" s="45">
        <f t="shared" si="3"/>
        <v>3304</v>
      </c>
      <c r="S14" s="46">
        <f t="shared" si="4"/>
        <v>79.296000000000006</v>
      </c>
      <c r="T14" s="46">
        <f t="shared" si="5"/>
        <v>3.3039999999999998</v>
      </c>
      <c r="U14" s="119">
        <v>9.5</v>
      </c>
      <c r="V14" s="119">
        <f t="shared" si="6"/>
        <v>9.5</v>
      </c>
      <c r="W14" s="120" t="s">
        <v>124</v>
      </c>
      <c r="X14" s="122">
        <v>0</v>
      </c>
      <c r="Y14" s="122">
        <v>0</v>
      </c>
      <c r="Z14" s="122">
        <v>1027</v>
      </c>
      <c r="AA14" s="122">
        <v>0</v>
      </c>
      <c r="AB14" s="122">
        <v>1187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38181788</v>
      </c>
      <c r="AH14" s="48">
        <f t="shared" ref="AH14:AH34" si="8">IF(ISBLANK(AG14),"-",AG14-AG13)</f>
        <v>752</v>
      </c>
      <c r="AI14" s="49">
        <f t="shared" si="7"/>
        <v>227.60290556900728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0.75</v>
      </c>
      <c r="AP14" s="122">
        <v>8617684</v>
      </c>
      <c r="AQ14" s="122">
        <f>AP14-AP13</f>
        <v>1068</v>
      </c>
      <c r="AR14" s="50"/>
      <c r="AS14" s="51" t="s">
        <v>113</v>
      </c>
      <c r="AT14" s="53"/>
      <c r="AV14" s="38" t="s">
        <v>96</v>
      </c>
      <c r="AW14" s="38" t="s">
        <v>97</v>
      </c>
      <c r="AY14" s="79" t="s">
        <v>205</v>
      </c>
    </row>
    <row r="15" spans="2:51" x14ac:dyDescent="0.25">
      <c r="B15" s="39">
        <v>2.1666666666666701</v>
      </c>
      <c r="C15" s="39">
        <v>0.20833333333333301</v>
      </c>
      <c r="D15" s="117">
        <v>11</v>
      </c>
      <c r="E15" s="40">
        <f t="shared" si="0"/>
        <v>7.746478873239437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114</v>
      </c>
      <c r="P15" s="118">
        <v>107</v>
      </c>
      <c r="Q15" s="118">
        <v>41894103</v>
      </c>
      <c r="R15" s="45">
        <f t="shared" si="3"/>
        <v>4009</v>
      </c>
      <c r="S15" s="46">
        <f t="shared" si="4"/>
        <v>96.215999999999994</v>
      </c>
      <c r="T15" s="46">
        <f t="shared" si="5"/>
        <v>4.0090000000000003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1026</v>
      </c>
      <c r="AA15" s="122">
        <v>0</v>
      </c>
      <c r="AB15" s="122">
        <v>1188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38182592</v>
      </c>
      <c r="AH15" s="48">
        <f t="shared" si="8"/>
        <v>804</v>
      </c>
      <c r="AI15" s="49">
        <f t="shared" si="7"/>
        <v>200.54876527812419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</v>
      </c>
      <c r="AP15" s="122">
        <v>8617684</v>
      </c>
      <c r="AQ15" s="122">
        <f>AP15-AP14</f>
        <v>0</v>
      </c>
      <c r="AR15" s="50"/>
      <c r="AS15" s="51" t="s">
        <v>113</v>
      </c>
      <c r="AV15" s="38" t="s">
        <v>98</v>
      </c>
      <c r="AW15" s="38" t="s">
        <v>99</v>
      </c>
      <c r="AY15" s="79" t="s">
        <v>232</v>
      </c>
    </row>
    <row r="16" spans="2:51" x14ac:dyDescent="0.25">
      <c r="B16" s="39">
        <v>2.2083333333333299</v>
      </c>
      <c r="C16" s="39">
        <v>0.25</v>
      </c>
      <c r="D16" s="117">
        <v>8</v>
      </c>
      <c r="E16" s="40">
        <f t="shared" si="0"/>
        <v>5.6338028169014089</v>
      </c>
      <c r="F16" s="103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130</v>
      </c>
      <c r="P16" s="118">
        <v>109</v>
      </c>
      <c r="Q16" s="118">
        <v>41898023</v>
      </c>
      <c r="R16" s="45">
        <f t="shared" si="3"/>
        <v>3920</v>
      </c>
      <c r="S16" s="46">
        <f t="shared" si="4"/>
        <v>94.08</v>
      </c>
      <c r="T16" s="46">
        <f t="shared" si="5"/>
        <v>3.92</v>
      </c>
      <c r="U16" s="119">
        <v>9.6</v>
      </c>
      <c r="V16" s="119">
        <f t="shared" si="6"/>
        <v>9.6</v>
      </c>
      <c r="W16" s="120" t="s">
        <v>124</v>
      </c>
      <c r="X16" s="122">
        <v>0</v>
      </c>
      <c r="Y16" s="122">
        <v>0</v>
      </c>
      <c r="Z16" s="122">
        <v>1187</v>
      </c>
      <c r="AA16" s="122">
        <v>0</v>
      </c>
      <c r="AB16" s="122">
        <v>1188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38183420</v>
      </c>
      <c r="AH16" s="48">
        <f t="shared" si="8"/>
        <v>828</v>
      </c>
      <c r="AI16" s="49">
        <f t="shared" si="7"/>
        <v>211.22448979591837</v>
      </c>
      <c r="AJ16" s="101">
        <v>0</v>
      </c>
      <c r="AK16" s="101">
        <v>0</v>
      </c>
      <c r="AL16" s="101">
        <v>1</v>
      </c>
      <c r="AM16" s="101">
        <v>0</v>
      </c>
      <c r="AN16" s="101">
        <v>1</v>
      </c>
      <c r="AO16" s="101">
        <v>0</v>
      </c>
      <c r="AP16" s="122">
        <v>8617684</v>
      </c>
      <c r="AQ16" s="122">
        <f t="shared" ref="AQ16:AQ34" si="10">AP16-AP15</f>
        <v>0</v>
      </c>
      <c r="AR16" s="52">
        <v>0.9</v>
      </c>
      <c r="AS16" s="51" t="s">
        <v>101</v>
      </c>
      <c r="AV16" s="38" t="s">
        <v>102</v>
      </c>
      <c r="AW16" s="38" t="s">
        <v>103</v>
      </c>
      <c r="AY16" s="100"/>
    </row>
    <row r="17" spans="1:51" x14ac:dyDescent="0.25">
      <c r="B17" s="39">
        <v>2.25</v>
      </c>
      <c r="C17" s="39">
        <v>0.29166666666666702</v>
      </c>
      <c r="D17" s="117">
        <v>7</v>
      </c>
      <c r="E17" s="40">
        <f t="shared" si="0"/>
        <v>4.9295774647887329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140</v>
      </c>
      <c r="P17" s="118">
        <v>141</v>
      </c>
      <c r="Q17" s="118">
        <v>41903643</v>
      </c>
      <c r="R17" s="45">
        <f t="shared" si="3"/>
        <v>5620</v>
      </c>
      <c r="S17" s="46">
        <f t="shared" si="4"/>
        <v>134.88</v>
      </c>
      <c r="T17" s="46">
        <f t="shared" si="5"/>
        <v>5.62</v>
      </c>
      <c r="U17" s="119">
        <v>9.1</v>
      </c>
      <c r="V17" s="119">
        <f t="shared" si="6"/>
        <v>9.1</v>
      </c>
      <c r="W17" s="120" t="s">
        <v>135</v>
      </c>
      <c r="X17" s="122">
        <v>0</v>
      </c>
      <c r="Y17" s="122">
        <v>1028</v>
      </c>
      <c r="Z17" s="122">
        <v>1187</v>
      </c>
      <c r="AA17" s="122">
        <v>1185</v>
      </c>
      <c r="AB17" s="122">
        <v>1188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38184798</v>
      </c>
      <c r="AH17" s="48">
        <f t="shared" si="8"/>
        <v>1378</v>
      </c>
      <c r="AI17" s="49">
        <f t="shared" si="7"/>
        <v>245.19572953736653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22">
        <v>8617684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0"/>
    </row>
    <row r="18" spans="1:51" x14ac:dyDescent="0.25">
      <c r="B18" s="39">
        <v>2.2916666666666701</v>
      </c>
      <c r="C18" s="39">
        <v>0.33333333333333298</v>
      </c>
      <c r="D18" s="117">
        <v>7</v>
      </c>
      <c r="E18" s="40">
        <f t="shared" si="0"/>
        <v>4.9295774647887329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142</v>
      </c>
      <c r="P18" s="118">
        <v>145</v>
      </c>
      <c r="Q18" s="118">
        <v>41909170</v>
      </c>
      <c r="R18" s="45">
        <f t="shared" si="3"/>
        <v>5527</v>
      </c>
      <c r="S18" s="46">
        <f t="shared" si="4"/>
        <v>132.648</v>
      </c>
      <c r="T18" s="46">
        <f t="shared" si="5"/>
        <v>5.5270000000000001</v>
      </c>
      <c r="U18" s="119">
        <v>8.6999999999999993</v>
      </c>
      <c r="V18" s="119">
        <f t="shared" si="6"/>
        <v>8.6999999999999993</v>
      </c>
      <c r="W18" s="120" t="s">
        <v>135</v>
      </c>
      <c r="X18" s="122">
        <v>0</v>
      </c>
      <c r="Y18" s="122">
        <v>1028</v>
      </c>
      <c r="Z18" s="122">
        <v>1187</v>
      </c>
      <c r="AA18" s="122">
        <v>1185</v>
      </c>
      <c r="AB18" s="122">
        <v>1188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38186156</v>
      </c>
      <c r="AH18" s="48">
        <f t="shared" si="8"/>
        <v>1358</v>
      </c>
      <c r="AI18" s="49">
        <f t="shared" si="7"/>
        <v>245.70291297267957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22">
        <v>8617684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0"/>
    </row>
    <row r="19" spans="1:51" x14ac:dyDescent="0.25">
      <c r="B19" s="39">
        <v>2.3333333333333299</v>
      </c>
      <c r="C19" s="39">
        <v>0.375</v>
      </c>
      <c r="D19" s="117">
        <v>7</v>
      </c>
      <c r="E19" s="40">
        <f t="shared" si="0"/>
        <v>4.9295774647887329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142</v>
      </c>
      <c r="P19" s="118">
        <v>154</v>
      </c>
      <c r="Q19" s="118">
        <v>41914625</v>
      </c>
      <c r="R19" s="45">
        <f t="shared" si="3"/>
        <v>5455</v>
      </c>
      <c r="S19" s="46">
        <f t="shared" si="4"/>
        <v>130.91999999999999</v>
      </c>
      <c r="T19" s="46">
        <f t="shared" si="5"/>
        <v>5.4550000000000001</v>
      </c>
      <c r="U19" s="119">
        <v>8.1999999999999993</v>
      </c>
      <c r="V19" s="119">
        <f t="shared" si="6"/>
        <v>8.1999999999999993</v>
      </c>
      <c r="W19" s="120" t="s">
        <v>135</v>
      </c>
      <c r="X19" s="122">
        <v>0</v>
      </c>
      <c r="Y19" s="122">
        <v>1028</v>
      </c>
      <c r="Z19" s="122">
        <v>1187</v>
      </c>
      <c r="AA19" s="122">
        <v>1185</v>
      </c>
      <c r="AB19" s="122">
        <v>1188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38187532</v>
      </c>
      <c r="AH19" s="48">
        <f t="shared" si="8"/>
        <v>1376</v>
      </c>
      <c r="AI19" s="49">
        <f t="shared" si="7"/>
        <v>252.24564619615032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22">
        <v>8617684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0"/>
    </row>
    <row r="20" spans="1:51" x14ac:dyDescent="0.25">
      <c r="B20" s="39">
        <v>2.375</v>
      </c>
      <c r="C20" s="39">
        <v>0.41666666666666669</v>
      </c>
      <c r="D20" s="117">
        <v>8</v>
      </c>
      <c r="E20" s="40">
        <f t="shared" si="0"/>
        <v>5.6338028169014089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143</v>
      </c>
      <c r="P20" s="118">
        <v>152</v>
      </c>
      <c r="Q20" s="118">
        <v>41920002</v>
      </c>
      <c r="R20" s="45">
        <f t="shared" si="3"/>
        <v>5377</v>
      </c>
      <c r="S20" s="46">
        <f t="shared" si="4"/>
        <v>129.048</v>
      </c>
      <c r="T20" s="46">
        <f t="shared" si="5"/>
        <v>5.3769999999999998</v>
      </c>
      <c r="U20" s="119">
        <v>7.7</v>
      </c>
      <c r="V20" s="119">
        <f t="shared" si="6"/>
        <v>7.7</v>
      </c>
      <c r="W20" s="120" t="s">
        <v>135</v>
      </c>
      <c r="X20" s="122">
        <v>0</v>
      </c>
      <c r="Y20" s="122">
        <v>1028</v>
      </c>
      <c r="Z20" s="122">
        <v>1187</v>
      </c>
      <c r="AA20" s="122">
        <v>1185</v>
      </c>
      <c r="AB20" s="122">
        <v>1188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38188914</v>
      </c>
      <c r="AH20" s="48">
        <f>IF(ISBLANK(AG20),"-",AG20-AG19)</f>
        <v>1382</v>
      </c>
      <c r="AI20" s="49">
        <f t="shared" si="7"/>
        <v>257.02064348149526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22">
        <v>8617684</v>
      </c>
      <c r="AQ20" s="122">
        <f t="shared" si="10"/>
        <v>0</v>
      </c>
      <c r="AR20" s="52">
        <v>1.03</v>
      </c>
      <c r="AS20" s="51" t="s">
        <v>101</v>
      </c>
      <c r="AY20" s="100"/>
    </row>
    <row r="21" spans="1:51" x14ac:dyDescent="0.25">
      <c r="B21" s="39">
        <v>2.4166666666666701</v>
      </c>
      <c r="C21" s="39">
        <v>0.45833333333333298</v>
      </c>
      <c r="D21" s="117">
        <v>8</v>
      </c>
      <c r="E21" s="40">
        <f t="shared" si="0"/>
        <v>5.6338028169014089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143</v>
      </c>
      <c r="P21" s="118">
        <v>143</v>
      </c>
      <c r="Q21" s="118">
        <v>41925424</v>
      </c>
      <c r="R21" s="45">
        <f>Q21-Q20</f>
        <v>5422</v>
      </c>
      <c r="S21" s="46">
        <f t="shared" si="4"/>
        <v>130.12799999999999</v>
      </c>
      <c r="T21" s="46">
        <f t="shared" si="5"/>
        <v>5.4219999999999997</v>
      </c>
      <c r="U21" s="119">
        <v>7.2</v>
      </c>
      <c r="V21" s="119">
        <f t="shared" si="6"/>
        <v>7.2</v>
      </c>
      <c r="W21" s="120" t="s">
        <v>135</v>
      </c>
      <c r="X21" s="122">
        <v>0</v>
      </c>
      <c r="Y21" s="122">
        <v>1028</v>
      </c>
      <c r="Z21" s="122">
        <v>1187</v>
      </c>
      <c r="AA21" s="122">
        <v>1185</v>
      </c>
      <c r="AB21" s="122">
        <v>1188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38190311</v>
      </c>
      <c r="AH21" s="48">
        <f>IF(ISBLANK(AG21),"-",AG21-AG20)</f>
        <v>1397</v>
      </c>
      <c r="AI21" s="49">
        <f t="shared" si="7"/>
        <v>257.6540022132055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22">
        <v>8617684</v>
      </c>
      <c r="AQ21" s="122">
        <f t="shared" si="10"/>
        <v>0</v>
      </c>
      <c r="AR21" s="50"/>
      <c r="AS21" s="51" t="s">
        <v>101</v>
      </c>
      <c r="AY21" s="100"/>
    </row>
    <row r="22" spans="1:51" x14ac:dyDescent="0.25">
      <c r="B22" s="39">
        <v>2.4583333333333299</v>
      </c>
      <c r="C22" s="39">
        <v>0.5</v>
      </c>
      <c r="D22" s="117">
        <v>7</v>
      </c>
      <c r="E22" s="40">
        <f t="shared" si="0"/>
        <v>4.9295774647887329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136</v>
      </c>
      <c r="P22" s="118">
        <v>110</v>
      </c>
      <c r="Q22" s="118">
        <v>41930734</v>
      </c>
      <c r="R22" s="45">
        <f t="shared" si="3"/>
        <v>5310</v>
      </c>
      <c r="S22" s="46">
        <f t="shared" si="4"/>
        <v>127.44</v>
      </c>
      <c r="T22" s="46">
        <f t="shared" si="5"/>
        <v>5.31</v>
      </c>
      <c r="U22" s="119">
        <v>6.8</v>
      </c>
      <c r="V22" s="119">
        <f t="shared" si="6"/>
        <v>6.8</v>
      </c>
      <c r="W22" s="120" t="s">
        <v>135</v>
      </c>
      <c r="X22" s="122">
        <v>0</v>
      </c>
      <c r="Y22" s="122">
        <v>1028</v>
      </c>
      <c r="Z22" s="122">
        <v>1187</v>
      </c>
      <c r="AA22" s="122">
        <v>1185</v>
      </c>
      <c r="AB22" s="122">
        <v>1188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38191668</v>
      </c>
      <c r="AH22" s="48">
        <f t="shared" si="8"/>
        <v>1357</v>
      </c>
      <c r="AI22" s="49">
        <f t="shared" si="7"/>
        <v>255.55555555555557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22">
        <v>8617684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125</v>
      </c>
      <c r="B23" s="39">
        <v>2.5</v>
      </c>
      <c r="C23" s="39">
        <v>0.54166666666666696</v>
      </c>
      <c r="D23" s="117">
        <v>4</v>
      </c>
      <c r="E23" s="40">
        <f t="shared" si="0"/>
        <v>2.8169014084507045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134</v>
      </c>
      <c r="P23" s="118">
        <v>133</v>
      </c>
      <c r="Q23" s="118">
        <v>41935617</v>
      </c>
      <c r="R23" s="45">
        <f t="shared" si="3"/>
        <v>4883</v>
      </c>
      <c r="S23" s="46">
        <f t="shared" si="4"/>
        <v>117.19199999999999</v>
      </c>
      <c r="T23" s="46">
        <f t="shared" si="5"/>
        <v>4.883</v>
      </c>
      <c r="U23" s="119">
        <v>6.4</v>
      </c>
      <c r="V23" s="119">
        <f t="shared" si="6"/>
        <v>6.4</v>
      </c>
      <c r="W23" s="120" t="s">
        <v>135</v>
      </c>
      <c r="X23" s="122">
        <v>0</v>
      </c>
      <c r="Y23" s="122">
        <v>1027</v>
      </c>
      <c r="Z23" s="122">
        <v>1187</v>
      </c>
      <c r="AA23" s="122">
        <v>1185</v>
      </c>
      <c r="AB23" s="122">
        <v>1186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38192956</v>
      </c>
      <c r="AH23" s="48">
        <f t="shared" si="8"/>
        <v>1288</v>
      </c>
      <c r="AI23" s="49">
        <f t="shared" si="7"/>
        <v>263.77227114478802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8617684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6</v>
      </c>
      <c r="E24" s="40">
        <f t="shared" si="0"/>
        <v>4.2253521126760569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135</v>
      </c>
      <c r="P24" s="118">
        <v>130</v>
      </c>
      <c r="Q24" s="118">
        <v>41940484</v>
      </c>
      <c r="R24" s="45">
        <f t="shared" si="3"/>
        <v>4867</v>
      </c>
      <c r="S24" s="46">
        <f t="shared" si="4"/>
        <v>116.80800000000001</v>
      </c>
      <c r="T24" s="46">
        <f t="shared" si="5"/>
        <v>4.867</v>
      </c>
      <c r="U24" s="119">
        <v>5.9</v>
      </c>
      <c r="V24" s="119">
        <f t="shared" si="6"/>
        <v>5.9</v>
      </c>
      <c r="W24" s="120" t="s">
        <v>135</v>
      </c>
      <c r="X24" s="122">
        <v>0</v>
      </c>
      <c r="Y24" s="122">
        <v>1026</v>
      </c>
      <c r="Z24" s="122">
        <v>1188</v>
      </c>
      <c r="AA24" s="122">
        <v>1185</v>
      </c>
      <c r="AB24" s="122">
        <v>1188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38194348</v>
      </c>
      <c r="AH24" s="48">
        <f t="shared" si="8"/>
        <v>1392</v>
      </c>
      <c r="AI24" s="49">
        <f t="shared" si="7"/>
        <v>286.00780768440518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8617684</v>
      </c>
      <c r="AQ24" s="122">
        <f t="shared" si="10"/>
        <v>0</v>
      </c>
      <c r="AR24" s="52">
        <v>0.91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6</v>
      </c>
      <c r="E25" s="40">
        <f t="shared" si="0"/>
        <v>4.2253521126760569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136</v>
      </c>
      <c r="P25" s="118">
        <v>134</v>
      </c>
      <c r="Q25" s="118">
        <v>41945574</v>
      </c>
      <c r="R25" s="45">
        <f t="shared" si="3"/>
        <v>5090</v>
      </c>
      <c r="S25" s="46">
        <f t="shared" si="4"/>
        <v>122.16</v>
      </c>
      <c r="T25" s="46">
        <f t="shared" si="5"/>
        <v>5.09</v>
      </c>
      <c r="U25" s="119">
        <v>5.6</v>
      </c>
      <c r="V25" s="119">
        <f t="shared" si="6"/>
        <v>5.6</v>
      </c>
      <c r="W25" s="120" t="s">
        <v>135</v>
      </c>
      <c r="X25" s="122">
        <v>0</v>
      </c>
      <c r="Y25" s="122">
        <v>1027</v>
      </c>
      <c r="Z25" s="122">
        <v>1188</v>
      </c>
      <c r="AA25" s="122">
        <v>1185</v>
      </c>
      <c r="AB25" s="122">
        <v>1188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38195692</v>
      </c>
      <c r="AH25" s="48">
        <f t="shared" si="8"/>
        <v>1344</v>
      </c>
      <c r="AI25" s="49">
        <f t="shared" si="7"/>
        <v>264.04715127701377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8617684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5</v>
      </c>
      <c r="E26" s="40">
        <f t="shared" si="0"/>
        <v>3.5211267605633805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134</v>
      </c>
      <c r="P26" s="118">
        <v>149</v>
      </c>
      <c r="Q26" s="118">
        <v>41950144</v>
      </c>
      <c r="R26" s="45">
        <f t="shared" si="3"/>
        <v>4570</v>
      </c>
      <c r="S26" s="46">
        <f t="shared" si="4"/>
        <v>109.68</v>
      </c>
      <c r="T26" s="46">
        <f t="shared" si="5"/>
        <v>4.57</v>
      </c>
      <c r="U26" s="119">
        <v>5.3</v>
      </c>
      <c r="V26" s="119">
        <f t="shared" si="6"/>
        <v>5.3</v>
      </c>
      <c r="W26" s="120" t="s">
        <v>135</v>
      </c>
      <c r="X26" s="122">
        <v>0</v>
      </c>
      <c r="Y26" s="122">
        <v>1026</v>
      </c>
      <c r="Z26" s="122">
        <v>1188</v>
      </c>
      <c r="AA26" s="122">
        <v>1185</v>
      </c>
      <c r="AB26" s="122">
        <v>1188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38197024</v>
      </c>
      <c r="AH26" s="48">
        <f t="shared" si="8"/>
        <v>1332</v>
      </c>
      <c r="AI26" s="49">
        <f t="shared" si="7"/>
        <v>291.46608315098467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8617684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5</v>
      </c>
      <c r="E27" s="40">
        <f t="shared" si="0"/>
        <v>3.5211267605633805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134</v>
      </c>
      <c r="P27" s="118">
        <v>138</v>
      </c>
      <c r="Q27" s="118">
        <v>41955005</v>
      </c>
      <c r="R27" s="45">
        <f t="shared" si="3"/>
        <v>4861</v>
      </c>
      <c r="S27" s="46">
        <f t="shared" si="4"/>
        <v>116.664</v>
      </c>
      <c r="T27" s="46">
        <f t="shared" si="5"/>
        <v>4.8609999999999998</v>
      </c>
      <c r="U27" s="119">
        <v>4.9000000000000004</v>
      </c>
      <c r="V27" s="119">
        <f t="shared" si="6"/>
        <v>4.9000000000000004</v>
      </c>
      <c r="W27" s="120" t="s">
        <v>135</v>
      </c>
      <c r="X27" s="122">
        <v>0</v>
      </c>
      <c r="Y27" s="122">
        <v>1026</v>
      </c>
      <c r="Z27" s="122">
        <v>1188</v>
      </c>
      <c r="AA27" s="122">
        <v>1185</v>
      </c>
      <c r="AB27" s="122">
        <v>1188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38198356</v>
      </c>
      <c r="AH27" s="48">
        <f t="shared" si="8"/>
        <v>1332</v>
      </c>
      <c r="AI27" s="49">
        <f t="shared" si="7"/>
        <v>274.01769183295619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8617684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4</v>
      </c>
      <c r="E28" s="40">
        <f t="shared" si="0"/>
        <v>2.8169014084507045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140</v>
      </c>
      <c r="P28" s="118">
        <v>139</v>
      </c>
      <c r="Q28" s="118">
        <v>41959422</v>
      </c>
      <c r="R28" s="45">
        <f t="shared" si="3"/>
        <v>4417</v>
      </c>
      <c r="S28" s="46">
        <f t="shared" si="4"/>
        <v>106.008</v>
      </c>
      <c r="T28" s="46">
        <f t="shared" si="5"/>
        <v>4.4169999999999998</v>
      </c>
      <c r="U28" s="119">
        <v>4.7</v>
      </c>
      <c r="V28" s="119">
        <f t="shared" si="6"/>
        <v>4.7</v>
      </c>
      <c r="W28" s="120" t="s">
        <v>135</v>
      </c>
      <c r="X28" s="122">
        <v>0</v>
      </c>
      <c r="Y28" s="122">
        <v>985</v>
      </c>
      <c r="Z28" s="122">
        <v>1188</v>
      </c>
      <c r="AA28" s="122">
        <v>1185</v>
      </c>
      <c r="AB28" s="122">
        <v>1188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38199692</v>
      </c>
      <c r="AH28" s="48">
        <f t="shared" si="8"/>
        <v>1336</v>
      </c>
      <c r="AI28" s="49">
        <f t="shared" si="7"/>
        <v>302.46773828390309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22">
        <v>8617684</v>
      </c>
      <c r="AQ28" s="122">
        <f t="shared" si="10"/>
        <v>0</v>
      </c>
      <c r="AR28" s="52">
        <v>0.89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4</v>
      </c>
      <c r="E29" s="40">
        <f t="shared" si="0"/>
        <v>2.8169014084507045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140</v>
      </c>
      <c r="P29" s="118">
        <v>128</v>
      </c>
      <c r="Q29" s="118">
        <v>41963816</v>
      </c>
      <c r="R29" s="45">
        <f t="shared" si="3"/>
        <v>4394</v>
      </c>
      <c r="S29" s="46">
        <f t="shared" si="4"/>
        <v>105.456</v>
      </c>
      <c r="T29" s="46">
        <f t="shared" si="5"/>
        <v>4.3940000000000001</v>
      </c>
      <c r="U29" s="119">
        <v>4.5999999999999996</v>
      </c>
      <c r="V29" s="119">
        <f t="shared" si="6"/>
        <v>4.5999999999999996</v>
      </c>
      <c r="W29" s="120" t="s">
        <v>135</v>
      </c>
      <c r="X29" s="122">
        <v>0</v>
      </c>
      <c r="Y29" s="122">
        <v>985</v>
      </c>
      <c r="Z29" s="122">
        <v>1188</v>
      </c>
      <c r="AA29" s="122">
        <v>1185</v>
      </c>
      <c r="AB29" s="122">
        <v>1188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38200996</v>
      </c>
      <c r="AH29" s="48">
        <f t="shared" si="8"/>
        <v>1304</v>
      </c>
      <c r="AI29" s="49">
        <f t="shared" si="7"/>
        <v>296.76832043695947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22">
        <v>8617684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5</v>
      </c>
      <c r="E30" s="40">
        <f t="shared" si="0"/>
        <v>3.5211267605633805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139</v>
      </c>
      <c r="P30" s="118">
        <v>128</v>
      </c>
      <c r="Q30" s="118">
        <v>41968503</v>
      </c>
      <c r="R30" s="45">
        <f t="shared" si="3"/>
        <v>4687</v>
      </c>
      <c r="S30" s="46">
        <f t="shared" si="4"/>
        <v>112.488</v>
      </c>
      <c r="T30" s="46">
        <f t="shared" si="5"/>
        <v>4.6870000000000003</v>
      </c>
      <c r="U30" s="119">
        <v>4.5</v>
      </c>
      <c r="V30" s="119">
        <f t="shared" si="6"/>
        <v>4.5</v>
      </c>
      <c r="W30" s="120" t="s">
        <v>135</v>
      </c>
      <c r="X30" s="122">
        <v>0</v>
      </c>
      <c r="Y30" s="122">
        <v>986</v>
      </c>
      <c r="Z30" s="122">
        <v>1188</v>
      </c>
      <c r="AA30" s="122">
        <v>1185</v>
      </c>
      <c r="AB30" s="122">
        <v>1188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38202312</v>
      </c>
      <c r="AH30" s="48">
        <f t="shared" si="8"/>
        <v>1316</v>
      </c>
      <c r="AI30" s="49">
        <f t="shared" si="7"/>
        <v>280.7766161723917</v>
      </c>
      <c r="AJ30" s="101">
        <v>0</v>
      </c>
      <c r="AK30" s="101">
        <v>1</v>
      </c>
      <c r="AL30" s="101">
        <v>1</v>
      </c>
      <c r="AM30" s="101">
        <v>1</v>
      </c>
      <c r="AN30" s="101">
        <v>1</v>
      </c>
      <c r="AO30" s="101">
        <v>0</v>
      </c>
      <c r="AP30" s="122">
        <v>8617684</v>
      </c>
      <c r="AQ30" s="122">
        <f t="shared" si="10"/>
        <v>0</v>
      </c>
      <c r="AR30" s="50"/>
      <c r="AS30" s="51" t="s">
        <v>113</v>
      </c>
      <c r="AV30" s="248" t="s">
        <v>117</v>
      </c>
      <c r="AW30" s="248"/>
      <c r="AY30" s="104"/>
    </row>
    <row r="31" spans="1:51" x14ac:dyDescent="0.25">
      <c r="B31" s="39">
        <v>2.8333333333333299</v>
      </c>
      <c r="C31" s="39">
        <v>0.875000000000004</v>
      </c>
      <c r="D31" s="117">
        <v>10</v>
      </c>
      <c r="E31" s="40">
        <f t="shared" si="0"/>
        <v>7.042253521126761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114</v>
      </c>
      <c r="P31" s="118">
        <v>127</v>
      </c>
      <c r="Q31" s="118">
        <v>41973007</v>
      </c>
      <c r="R31" s="45">
        <f t="shared" si="3"/>
        <v>4504</v>
      </c>
      <c r="S31" s="46">
        <f t="shared" si="4"/>
        <v>108.096</v>
      </c>
      <c r="T31" s="46">
        <f t="shared" si="5"/>
        <v>4.5039999999999996</v>
      </c>
      <c r="U31" s="119">
        <v>3.5</v>
      </c>
      <c r="V31" s="119">
        <f t="shared" si="6"/>
        <v>3.5</v>
      </c>
      <c r="W31" s="120" t="s">
        <v>144</v>
      </c>
      <c r="X31" s="122">
        <v>0</v>
      </c>
      <c r="Y31" s="122">
        <v>1136</v>
      </c>
      <c r="Z31" s="122">
        <v>1188</v>
      </c>
      <c r="AA31" s="122">
        <v>0</v>
      </c>
      <c r="AB31" s="122">
        <v>1188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38203440</v>
      </c>
      <c r="AH31" s="48">
        <f t="shared" si="8"/>
        <v>1128</v>
      </c>
      <c r="AI31" s="49">
        <f t="shared" si="7"/>
        <v>250.44404973357018</v>
      </c>
      <c r="AJ31" s="101">
        <v>0</v>
      </c>
      <c r="AK31" s="101">
        <v>1</v>
      </c>
      <c r="AL31" s="101">
        <v>1</v>
      </c>
      <c r="AM31" s="101">
        <v>0</v>
      </c>
      <c r="AN31" s="101">
        <v>1</v>
      </c>
      <c r="AO31" s="101">
        <v>0</v>
      </c>
      <c r="AP31" s="122">
        <v>8617684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10</v>
      </c>
      <c r="E32" s="40">
        <f t="shared" si="0"/>
        <v>7.042253521126761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113</v>
      </c>
      <c r="P32" s="118">
        <v>102</v>
      </c>
      <c r="Q32" s="118">
        <v>41977145</v>
      </c>
      <c r="R32" s="45">
        <f t="shared" si="3"/>
        <v>4138</v>
      </c>
      <c r="S32" s="46">
        <f t="shared" si="4"/>
        <v>99.311999999999998</v>
      </c>
      <c r="T32" s="46">
        <f t="shared" si="5"/>
        <v>4.1379999999999999</v>
      </c>
      <c r="U32" s="119">
        <v>2.8</v>
      </c>
      <c r="V32" s="119">
        <f t="shared" si="6"/>
        <v>2.8</v>
      </c>
      <c r="W32" s="120" t="s">
        <v>144</v>
      </c>
      <c r="X32" s="122">
        <v>0</v>
      </c>
      <c r="Y32" s="122">
        <v>1140</v>
      </c>
      <c r="Z32" s="122">
        <v>1188</v>
      </c>
      <c r="AA32" s="122">
        <v>0</v>
      </c>
      <c r="AB32" s="122">
        <v>1188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38204472</v>
      </c>
      <c r="AH32" s="48">
        <f t="shared" si="8"/>
        <v>1032</v>
      </c>
      <c r="AI32" s="49">
        <f t="shared" si="7"/>
        <v>249.39584340260996</v>
      </c>
      <c r="AJ32" s="101">
        <v>0</v>
      </c>
      <c r="AK32" s="101">
        <v>1</v>
      </c>
      <c r="AL32" s="101">
        <v>1</v>
      </c>
      <c r="AM32" s="101">
        <v>0</v>
      </c>
      <c r="AN32" s="101">
        <v>1</v>
      </c>
      <c r="AO32" s="101">
        <v>0</v>
      </c>
      <c r="AP32" s="122">
        <v>8617684</v>
      </c>
      <c r="AQ32" s="122">
        <f t="shared" si="10"/>
        <v>0</v>
      </c>
      <c r="AR32" s="52">
        <v>1.02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5</v>
      </c>
      <c r="E33" s="40">
        <f t="shared" si="0"/>
        <v>3.5211267605633805</v>
      </c>
      <c r="F33" s="103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134</v>
      </c>
      <c r="P33" s="118">
        <v>111</v>
      </c>
      <c r="Q33" s="118">
        <v>41980804</v>
      </c>
      <c r="R33" s="45">
        <f t="shared" si="3"/>
        <v>3659</v>
      </c>
      <c r="S33" s="46">
        <f t="shared" si="4"/>
        <v>87.816000000000003</v>
      </c>
      <c r="T33" s="46">
        <f t="shared" si="5"/>
        <v>3.6589999999999998</v>
      </c>
      <c r="U33" s="119">
        <v>3.5</v>
      </c>
      <c r="V33" s="119">
        <f t="shared" si="6"/>
        <v>3.5</v>
      </c>
      <c r="W33" s="120" t="s">
        <v>124</v>
      </c>
      <c r="X33" s="122">
        <v>0</v>
      </c>
      <c r="Y33" s="122">
        <v>0</v>
      </c>
      <c r="Z33" s="122">
        <v>1168</v>
      </c>
      <c r="AA33" s="122">
        <v>0</v>
      </c>
      <c r="AB33" s="122">
        <v>1187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38205426</v>
      </c>
      <c r="AH33" s="48">
        <f t="shared" si="8"/>
        <v>954</v>
      </c>
      <c r="AI33" s="49">
        <f t="shared" si="7"/>
        <v>260.72697458321949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0.65</v>
      </c>
      <c r="AP33" s="122">
        <v>8618580</v>
      </c>
      <c r="AQ33" s="122">
        <f t="shared" si="10"/>
        <v>896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6</v>
      </c>
      <c r="E34" s="40">
        <f t="shared" si="0"/>
        <v>4.2253521126760569</v>
      </c>
      <c r="F34" s="103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8">
        <v>124</v>
      </c>
      <c r="P34" s="118">
        <v>105</v>
      </c>
      <c r="Q34" s="118">
        <v>41984280</v>
      </c>
      <c r="R34" s="45">
        <f t="shared" si="3"/>
        <v>3476</v>
      </c>
      <c r="S34" s="46">
        <f t="shared" si="4"/>
        <v>83.424000000000007</v>
      </c>
      <c r="T34" s="46">
        <f t="shared" si="5"/>
        <v>3.476</v>
      </c>
      <c r="U34" s="119">
        <v>4.8</v>
      </c>
      <c r="V34" s="119">
        <f t="shared" si="6"/>
        <v>4.8</v>
      </c>
      <c r="W34" s="120" t="s">
        <v>124</v>
      </c>
      <c r="X34" s="122">
        <v>0</v>
      </c>
      <c r="Y34" s="122">
        <v>0</v>
      </c>
      <c r="Z34" s="122">
        <v>1167</v>
      </c>
      <c r="AA34" s="122">
        <v>0</v>
      </c>
      <c r="AB34" s="122">
        <v>1187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38206324</v>
      </c>
      <c r="AH34" s="48">
        <f t="shared" si="8"/>
        <v>898</v>
      </c>
      <c r="AI34" s="49">
        <f t="shared" si="7"/>
        <v>258.34292289988491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0.65</v>
      </c>
      <c r="AP34" s="122">
        <v>8619719</v>
      </c>
      <c r="AQ34" s="122">
        <f t="shared" si="10"/>
        <v>1139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49" t="s">
        <v>120</v>
      </c>
      <c r="M35" s="250"/>
      <c r="N35" s="251"/>
      <c r="O35" s="62"/>
      <c r="P35" s="62"/>
      <c r="Q35" s="63">
        <f>Q34-Q10</f>
        <v>106256</v>
      </c>
      <c r="R35" s="64">
        <f>SUM(R11:R34)</f>
        <v>106256</v>
      </c>
      <c r="S35" s="123">
        <f>AVERAGE(S11:S34)</f>
        <v>106.25599999999999</v>
      </c>
      <c r="T35" s="123">
        <f>SUM(T11:T34)</f>
        <v>106.25600000000003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27648</v>
      </c>
      <c r="AH35" s="66">
        <f>SUM(AH11:AH34)</f>
        <v>27648</v>
      </c>
      <c r="AI35" s="67">
        <f>$AH$35/$T35</f>
        <v>260.20177684083717</v>
      </c>
      <c r="AJ35" s="92"/>
      <c r="AK35" s="93"/>
      <c r="AL35" s="93"/>
      <c r="AM35" s="93"/>
      <c r="AN35" s="94"/>
      <c r="AO35" s="68"/>
      <c r="AP35" s="69">
        <f>AP34-AP10</f>
        <v>6608</v>
      </c>
      <c r="AQ35" s="70">
        <f>SUM(AQ11:AQ34)</f>
        <v>6608</v>
      </c>
      <c r="AR35" s="145">
        <f>SUM(AR11:AR34)</f>
        <v>5.65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0"/>
    </row>
    <row r="38" spans="2:51" x14ac:dyDescent="0.25">
      <c r="B38" s="81" t="s">
        <v>128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0"/>
    </row>
    <row r="39" spans="2:51" x14ac:dyDescent="0.25">
      <c r="B39" s="115" t="s">
        <v>210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0"/>
    </row>
    <row r="40" spans="2:51" x14ac:dyDescent="0.25">
      <c r="B40" s="80" t="s">
        <v>220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245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15" t="s">
        <v>140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15" t="s">
        <v>141</v>
      </c>
      <c r="C43" s="109"/>
      <c r="D43" s="109"/>
      <c r="E43" s="109"/>
      <c r="F43" s="109"/>
      <c r="G43" s="109"/>
      <c r="H43" s="115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84" t="s">
        <v>167</v>
      </c>
      <c r="C44" s="114"/>
      <c r="D44" s="114"/>
      <c r="E44" s="114"/>
      <c r="F44" s="109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3"/>
      <c r="R44" s="82"/>
      <c r="S44" s="82"/>
      <c r="T44" s="82"/>
      <c r="U44" s="105"/>
      <c r="V44" s="105"/>
      <c r="W44" s="105"/>
      <c r="X44" s="105"/>
      <c r="Y44" s="105"/>
      <c r="Z44" s="105"/>
      <c r="AA44" s="105"/>
      <c r="AB44" s="105"/>
      <c r="AC44" s="105"/>
      <c r="AK44" s="19"/>
      <c r="AL44" s="102"/>
      <c r="AM44" s="102"/>
      <c r="AN44" s="102"/>
      <c r="AO44" s="102"/>
      <c r="AP44" s="105"/>
      <c r="AQ44" s="11"/>
      <c r="AR44" s="102"/>
      <c r="AS44" s="102"/>
      <c r="AT44" s="136"/>
      <c r="AU44" s="136"/>
      <c r="AW44" s="100"/>
      <c r="AX44" s="100"/>
      <c r="AY44" s="100"/>
    </row>
    <row r="45" spans="2:51" x14ac:dyDescent="0.25">
      <c r="B45" s="84" t="s">
        <v>246</v>
      </c>
      <c r="C45" s="114"/>
      <c r="D45" s="114"/>
      <c r="E45" s="114"/>
      <c r="F45" s="114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3"/>
      <c r="R45" s="82"/>
      <c r="S45" s="82"/>
      <c r="T45" s="82"/>
      <c r="U45" s="105"/>
      <c r="V45" s="105"/>
      <c r="W45" s="105"/>
      <c r="X45" s="105"/>
      <c r="Y45" s="105"/>
      <c r="Z45" s="105"/>
      <c r="AA45" s="105"/>
      <c r="AB45" s="105"/>
      <c r="AC45" s="105"/>
      <c r="AK45" s="19"/>
      <c r="AL45" s="102"/>
      <c r="AM45" s="102"/>
      <c r="AN45" s="102"/>
      <c r="AO45" s="102"/>
      <c r="AP45" s="105"/>
      <c r="AQ45" s="11"/>
      <c r="AR45" s="102"/>
      <c r="AS45" s="102"/>
      <c r="AT45" s="136"/>
      <c r="AU45" s="136"/>
      <c r="AW45" s="100"/>
      <c r="AX45" s="100"/>
      <c r="AY45" s="100"/>
    </row>
    <row r="46" spans="2:51" x14ac:dyDescent="0.25">
      <c r="B46" s="115" t="s">
        <v>247</v>
      </c>
      <c r="C46" s="114"/>
      <c r="D46" s="114"/>
      <c r="E46" s="114"/>
      <c r="F46" s="114"/>
      <c r="G46" s="109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3"/>
      <c r="S46" s="82"/>
      <c r="T46" s="82"/>
      <c r="U46" s="82"/>
      <c r="V46" s="105"/>
      <c r="W46" s="105"/>
      <c r="X46" s="105"/>
      <c r="Y46" s="105"/>
      <c r="Z46" s="105"/>
      <c r="AA46" s="105"/>
      <c r="AB46" s="105"/>
      <c r="AC46" s="105"/>
      <c r="AD46" s="105"/>
      <c r="AL46" s="19"/>
      <c r="AM46" s="102"/>
      <c r="AN46" s="102"/>
      <c r="AO46" s="102"/>
      <c r="AP46" s="102"/>
      <c r="AQ46" s="105"/>
      <c r="AR46" s="11"/>
      <c r="AS46" s="102"/>
      <c r="AU46" s="136"/>
      <c r="AV46" s="136"/>
      <c r="AX46" s="100"/>
      <c r="AY46" s="100"/>
    </row>
    <row r="47" spans="2:51" x14ac:dyDescent="0.25">
      <c r="B47" s="115" t="s">
        <v>145</v>
      </c>
      <c r="C47" s="109"/>
      <c r="D47" s="114"/>
      <c r="E47" s="114"/>
      <c r="F47" s="114"/>
      <c r="G47" s="114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77"/>
      <c r="S47" s="112"/>
      <c r="T47" s="112"/>
      <c r="U47" s="112"/>
      <c r="V47" s="105"/>
      <c r="W47" s="105"/>
      <c r="X47" s="105"/>
      <c r="Y47" s="105"/>
      <c r="Z47" s="105"/>
      <c r="AA47" s="105"/>
      <c r="AB47" s="105"/>
      <c r="AC47" s="105"/>
      <c r="AD47" s="105"/>
      <c r="AL47" s="106"/>
      <c r="AM47" s="106"/>
      <c r="AN47" s="106"/>
      <c r="AO47" s="106"/>
      <c r="AP47" s="106"/>
      <c r="AQ47" s="106"/>
      <c r="AR47" s="107"/>
      <c r="AS47" s="102"/>
      <c r="AU47" s="104"/>
      <c r="AV47" s="100"/>
      <c r="AW47" s="100"/>
      <c r="AX47" s="100"/>
      <c r="AY47" s="100"/>
    </row>
    <row r="48" spans="2:51" x14ac:dyDescent="0.25">
      <c r="B48" s="115" t="s">
        <v>142</v>
      </c>
      <c r="C48" s="109"/>
      <c r="D48" s="109"/>
      <c r="E48" s="109"/>
      <c r="F48" s="109"/>
      <c r="G48" s="109"/>
      <c r="H48" s="124"/>
      <c r="I48" s="110"/>
      <c r="J48" s="110"/>
      <c r="K48" s="110"/>
      <c r="L48" s="110"/>
      <c r="M48" s="110"/>
      <c r="N48" s="110"/>
      <c r="O48" s="110"/>
      <c r="P48" s="110"/>
      <c r="Q48" s="110"/>
      <c r="R48" s="113"/>
      <c r="S48" s="112"/>
      <c r="T48" s="112"/>
      <c r="U48" s="112"/>
      <c r="V48" s="105"/>
      <c r="W48" s="105"/>
      <c r="X48" s="105"/>
      <c r="Y48" s="105"/>
      <c r="Z48" s="105"/>
      <c r="AA48" s="105"/>
      <c r="AB48" s="105"/>
      <c r="AC48" s="105"/>
      <c r="AD48" s="105"/>
      <c r="AL48" s="106"/>
      <c r="AM48" s="106"/>
      <c r="AN48" s="106"/>
      <c r="AO48" s="106"/>
      <c r="AP48" s="106"/>
      <c r="AQ48" s="106"/>
      <c r="AR48" s="107"/>
      <c r="AS48" s="102"/>
      <c r="AU48" s="104"/>
      <c r="AV48" s="100"/>
      <c r="AW48" s="100"/>
      <c r="AX48" s="100"/>
      <c r="AY48" s="100"/>
    </row>
    <row r="49" spans="2:51" x14ac:dyDescent="0.25">
      <c r="B49" s="115" t="s">
        <v>143</v>
      </c>
      <c r="C49" s="109"/>
      <c r="D49" s="109"/>
      <c r="E49" s="109"/>
      <c r="F49" s="109"/>
      <c r="G49" s="109"/>
      <c r="H49" s="124"/>
      <c r="I49" s="110"/>
      <c r="J49" s="110"/>
      <c r="K49" s="110"/>
      <c r="L49" s="110"/>
      <c r="M49" s="110"/>
      <c r="N49" s="110"/>
      <c r="O49" s="110"/>
      <c r="P49" s="110"/>
      <c r="Q49" s="110"/>
      <c r="R49" s="113"/>
      <c r="S49" s="113"/>
      <c r="T49" s="112"/>
      <c r="U49" s="112"/>
      <c r="V49" s="105"/>
      <c r="W49" s="105"/>
      <c r="X49" s="105"/>
      <c r="Y49" s="105"/>
      <c r="Z49" s="105"/>
      <c r="AA49" s="105"/>
      <c r="AB49" s="105"/>
      <c r="AC49" s="105"/>
      <c r="AD49" s="105"/>
      <c r="AL49" s="106"/>
      <c r="AM49" s="106"/>
      <c r="AN49" s="106"/>
      <c r="AO49" s="106"/>
      <c r="AP49" s="106"/>
      <c r="AQ49" s="106"/>
      <c r="AR49" s="107"/>
      <c r="AS49" s="102"/>
      <c r="AU49" s="104"/>
      <c r="AV49" s="100"/>
      <c r="AW49" s="100"/>
      <c r="AX49" s="100"/>
      <c r="AY49" s="100"/>
    </row>
    <row r="50" spans="2:51" x14ac:dyDescent="0.25">
      <c r="B50" s="84" t="s">
        <v>152</v>
      </c>
      <c r="C50" s="109"/>
      <c r="D50" s="109"/>
      <c r="E50" s="109"/>
      <c r="F50" s="109"/>
      <c r="G50" s="124"/>
      <c r="H50" s="110"/>
      <c r="I50" s="110"/>
      <c r="J50" s="110"/>
      <c r="K50" s="110"/>
      <c r="L50" s="110"/>
      <c r="M50" s="110"/>
      <c r="N50" s="110"/>
      <c r="O50" s="110"/>
      <c r="P50" s="110"/>
      <c r="Q50" s="113"/>
      <c r="R50" s="113"/>
      <c r="S50" s="112"/>
      <c r="T50" s="112"/>
      <c r="U50" s="105"/>
      <c r="V50" s="105"/>
      <c r="W50" s="105"/>
      <c r="X50" s="105"/>
      <c r="Y50" s="105"/>
      <c r="Z50" s="105"/>
      <c r="AA50" s="105"/>
      <c r="AB50" s="105"/>
      <c r="AC50" s="105"/>
      <c r="AK50" s="106"/>
      <c r="AL50" s="106"/>
      <c r="AM50" s="106"/>
      <c r="AN50" s="106"/>
      <c r="AO50" s="106"/>
      <c r="AP50" s="106"/>
      <c r="AQ50" s="107"/>
      <c r="AR50" s="102"/>
      <c r="AS50" s="102"/>
      <c r="AT50" s="104"/>
      <c r="AU50" s="100"/>
      <c r="AV50" s="100"/>
      <c r="AW50" s="100"/>
      <c r="AX50" s="100"/>
      <c r="AY50" s="100"/>
    </row>
    <row r="51" spans="2:51" x14ac:dyDescent="0.25">
      <c r="B51" s="115" t="s">
        <v>218</v>
      </c>
      <c r="C51" s="109"/>
      <c r="D51" s="109"/>
      <c r="E51" s="109"/>
      <c r="F51" s="109"/>
      <c r="G51" s="124"/>
      <c r="H51" s="110"/>
      <c r="I51" s="110"/>
      <c r="J51" s="110"/>
      <c r="K51" s="110"/>
      <c r="L51" s="110"/>
      <c r="M51" s="110"/>
      <c r="N51" s="110"/>
      <c r="O51" s="110"/>
      <c r="P51" s="110"/>
      <c r="Q51" s="113"/>
      <c r="R51" s="113"/>
      <c r="S51" s="112"/>
      <c r="T51" s="112"/>
      <c r="U51" s="105"/>
      <c r="V51" s="105"/>
      <c r="W51" s="105"/>
      <c r="X51" s="105"/>
      <c r="Y51" s="105"/>
      <c r="Z51" s="105"/>
      <c r="AA51" s="105"/>
      <c r="AB51" s="105"/>
      <c r="AC51" s="105"/>
      <c r="AK51" s="106"/>
      <c r="AL51" s="106"/>
      <c r="AM51" s="106"/>
      <c r="AN51" s="106"/>
      <c r="AO51" s="106"/>
      <c r="AP51" s="106"/>
      <c r="AQ51" s="107"/>
      <c r="AR51" s="102"/>
      <c r="AS51" s="102"/>
      <c r="AT51" s="104"/>
      <c r="AU51" s="100"/>
      <c r="AV51" s="100"/>
      <c r="AW51" s="100"/>
      <c r="AX51" s="100"/>
      <c r="AY51" s="100"/>
    </row>
    <row r="52" spans="2:51" x14ac:dyDescent="0.25">
      <c r="B52" s="111" t="s">
        <v>148</v>
      </c>
      <c r="C52" s="109"/>
      <c r="D52" s="109"/>
      <c r="E52" s="109"/>
      <c r="F52" s="109"/>
      <c r="G52" s="124"/>
      <c r="H52" s="110"/>
      <c r="I52" s="110"/>
      <c r="J52" s="110"/>
      <c r="K52" s="110"/>
      <c r="L52" s="110"/>
      <c r="M52" s="110"/>
      <c r="N52" s="110"/>
      <c r="O52" s="110"/>
      <c r="P52" s="110"/>
      <c r="Q52" s="113"/>
      <c r="R52" s="113"/>
      <c r="S52" s="112"/>
      <c r="T52" s="112"/>
      <c r="U52" s="105"/>
      <c r="V52" s="105"/>
      <c r="W52" s="105"/>
      <c r="X52" s="105"/>
      <c r="Y52" s="105"/>
      <c r="Z52" s="105"/>
      <c r="AA52" s="105"/>
      <c r="AB52" s="105"/>
      <c r="AC52" s="105"/>
      <c r="AK52" s="106"/>
      <c r="AL52" s="106"/>
      <c r="AM52" s="106"/>
      <c r="AN52" s="106"/>
      <c r="AO52" s="106"/>
      <c r="AP52" s="106"/>
      <c r="AQ52" s="107"/>
      <c r="AR52" s="102"/>
      <c r="AS52" s="102"/>
      <c r="AT52" s="104"/>
      <c r="AU52" s="100"/>
      <c r="AV52" s="100"/>
      <c r="AW52" s="100"/>
      <c r="AX52" s="100"/>
      <c r="AY52" s="100"/>
    </row>
    <row r="53" spans="2:51" x14ac:dyDescent="0.25">
      <c r="B53" s="84" t="s">
        <v>219</v>
      </c>
      <c r="C53" s="109"/>
      <c r="D53" s="109"/>
      <c r="E53" s="109"/>
      <c r="F53" s="109"/>
      <c r="G53" s="109"/>
      <c r="H53" s="124"/>
      <c r="I53" s="110"/>
      <c r="J53" s="110"/>
      <c r="K53" s="110"/>
      <c r="L53" s="110"/>
      <c r="M53" s="110"/>
      <c r="N53" s="110"/>
      <c r="O53" s="110"/>
      <c r="P53" s="110"/>
      <c r="Q53" s="110"/>
      <c r="R53" s="113"/>
      <c r="S53" s="113"/>
      <c r="T53" s="112"/>
      <c r="U53" s="112"/>
      <c r="V53" s="105"/>
      <c r="W53" s="105"/>
      <c r="X53" s="105"/>
      <c r="Y53" s="105"/>
      <c r="Z53" s="105"/>
      <c r="AA53" s="105"/>
      <c r="AB53" s="105"/>
      <c r="AC53" s="105"/>
      <c r="AD53" s="105"/>
      <c r="AL53" s="106"/>
      <c r="AM53" s="106"/>
      <c r="AN53" s="106"/>
      <c r="AO53" s="106"/>
      <c r="AP53" s="106"/>
      <c r="AQ53" s="106"/>
      <c r="AR53" s="107"/>
      <c r="AS53" s="102"/>
      <c r="AU53" s="104"/>
      <c r="AV53" s="100"/>
      <c r="AW53" s="100"/>
      <c r="AX53" s="100"/>
      <c r="AY53" s="100"/>
    </row>
    <row r="54" spans="2:51" x14ac:dyDescent="0.25">
      <c r="B54" s="84"/>
      <c r="C54" s="114"/>
      <c r="D54" s="114"/>
      <c r="E54" s="114"/>
      <c r="F54" s="114"/>
      <c r="G54" s="114"/>
      <c r="H54" s="147"/>
      <c r="I54" s="148"/>
      <c r="J54" s="148"/>
      <c r="K54" s="110"/>
      <c r="L54" s="110"/>
      <c r="M54" s="110"/>
      <c r="N54" s="110"/>
      <c r="O54" s="110"/>
      <c r="P54" s="110"/>
      <c r="Q54" s="110"/>
      <c r="R54" s="110"/>
      <c r="S54" s="113"/>
      <c r="T54" s="112"/>
      <c r="U54" s="112"/>
      <c r="V54" s="112"/>
      <c r="W54" s="105"/>
      <c r="X54" s="105"/>
      <c r="Y54" s="105"/>
      <c r="Z54" s="105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2:51" x14ac:dyDescent="0.25">
      <c r="B55" s="84"/>
      <c r="C55" s="147"/>
      <c r="D55" s="147"/>
      <c r="E55" s="146"/>
      <c r="F55" s="146"/>
      <c r="G55" s="146"/>
      <c r="H55" s="147"/>
      <c r="I55" s="148"/>
      <c r="J55" s="148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C56" s="147"/>
      <c r="D56" s="147"/>
      <c r="E56" s="146"/>
      <c r="F56" s="146"/>
      <c r="G56" s="146"/>
      <c r="H56" s="147"/>
      <c r="I56" s="148"/>
      <c r="J56" s="148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B57" s="84"/>
      <c r="C57" s="147"/>
      <c r="D57" s="147"/>
      <c r="E57" s="146"/>
      <c r="F57" s="146"/>
      <c r="G57" s="146"/>
      <c r="H57" s="147"/>
      <c r="I57" s="148"/>
      <c r="J57" s="148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84"/>
      <c r="C58" s="147"/>
      <c r="D58" s="147"/>
      <c r="E58" s="146"/>
      <c r="F58" s="146"/>
      <c r="G58" s="146"/>
      <c r="H58" s="147"/>
      <c r="I58" s="148"/>
      <c r="J58" s="148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84"/>
      <c r="C59" s="147"/>
      <c r="D59" s="147"/>
      <c r="E59" s="146"/>
      <c r="F59" s="146"/>
      <c r="G59" s="146"/>
      <c r="H59" s="147"/>
      <c r="I59" s="148"/>
      <c r="J59" s="148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84"/>
      <c r="C60" s="147"/>
      <c r="D60" s="147"/>
      <c r="E60" s="146"/>
      <c r="F60" s="146"/>
      <c r="G60" s="146"/>
      <c r="H60" s="147"/>
      <c r="I60" s="148"/>
      <c r="J60" s="148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88"/>
      <c r="C61" s="109"/>
      <c r="D61" s="109"/>
      <c r="E61" s="109"/>
      <c r="F61" s="109"/>
      <c r="G61" s="109"/>
      <c r="H61" s="109"/>
      <c r="I61" s="124"/>
      <c r="J61" s="110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108"/>
      <c r="C62" s="109"/>
      <c r="D62" s="109"/>
      <c r="E62" s="109"/>
      <c r="F62" s="109"/>
      <c r="G62" s="109"/>
      <c r="H62" s="109"/>
      <c r="I62" s="124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88"/>
      <c r="C63" s="109"/>
      <c r="D63" s="109"/>
      <c r="E63" s="114"/>
      <c r="F63" s="114"/>
      <c r="G63" s="114"/>
      <c r="H63" s="109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88"/>
      <c r="C64" s="109"/>
      <c r="D64" s="109"/>
      <c r="E64" s="114"/>
      <c r="F64" s="114"/>
      <c r="G64" s="114"/>
      <c r="H64" s="109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88"/>
      <c r="C65" s="109"/>
      <c r="D65" s="109"/>
      <c r="E65" s="114"/>
      <c r="F65" s="114"/>
      <c r="G65" s="114"/>
      <c r="H65" s="109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4"/>
      <c r="C66" s="109"/>
      <c r="D66" s="109"/>
      <c r="E66" s="114"/>
      <c r="F66" s="114"/>
      <c r="G66" s="114"/>
      <c r="H66" s="109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88"/>
      <c r="C67" s="109"/>
      <c r="D67" s="109"/>
      <c r="E67" s="114"/>
      <c r="F67" s="114"/>
      <c r="G67" s="114"/>
      <c r="H67" s="109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8"/>
      <c r="C68" s="111"/>
      <c r="D68" s="109"/>
      <c r="E68" s="87"/>
      <c r="F68" s="109"/>
      <c r="G68" s="109"/>
      <c r="H68" s="109"/>
      <c r="I68" s="109"/>
      <c r="J68" s="110"/>
      <c r="K68" s="110"/>
      <c r="L68" s="110"/>
      <c r="M68" s="110"/>
      <c r="N68" s="110"/>
      <c r="O68" s="110"/>
      <c r="P68" s="110"/>
      <c r="Q68" s="110"/>
      <c r="R68" s="110"/>
      <c r="S68" s="113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115"/>
      <c r="C69" s="109"/>
      <c r="D69" s="109"/>
      <c r="E69" s="109"/>
      <c r="F69" s="109"/>
      <c r="G69" s="109"/>
      <c r="H69" s="109"/>
      <c r="I69" s="124"/>
      <c r="J69" s="110"/>
      <c r="K69" s="110"/>
      <c r="L69" s="110"/>
      <c r="M69" s="110"/>
      <c r="N69" s="110"/>
      <c r="O69" s="110"/>
      <c r="P69" s="110"/>
      <c r="Q69" s="110"/>
      <c r="R69" s="110"/>
      <c r="S69" s="113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84"/>
      <c r="C70" s="109"/>
      <c r="D70" s="109"/>
      <c r="E70" s="109"/>
      <c r="F70" s="109"/>
      <c r="G70" s="109"/>
      <c r="H70" s="109"/>
      <c r="I70" s="124"/>
      <c r="J70" s="110"/>
      <c r="K70" s="110"/>
      <c r="L70" s="110"/>
      <c r="M70" s="110"/>
      <c r="N70" s="110"/>
      <c r="O70" s="110"/>
      <c r="P70" s="110"/>
      <c r="Q70" s="110"/>
      <c r="R70" s="110"/>
      <c r="S70" s="113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8"/>
      <c r="C71" s="111"/>
      <c r="D71" s="109"/>
      <c r="E71" s="109"/>
      <c r="F71" s="109"/>
      <c r="G71" s="109"/>
      <c r="H71" s="109"/>
      <c r="I71" s="109"/>
      <c r="J71" s="110"/>
      <c r="K71" s="110"/>
      <c r="L71" s="110"/>
      <c r="M71" s="110"/>
      <c r="N71" s="110"/>
      <c r="O71" s="110"/>
      <c r="P71" s="110"/>
      <c r="Q71" s="110"/>
      <c r="R71" s="110"/>
      <c r="S71" s="113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11"/>
      <c r="D72" s="109"/>
      <c r="E72" s="87"/>
      <c r="F72" s="109"/>
      <c r="G72" s="109"/>
      <c r="H72" s="109"/>
      <c r="I72" s="109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09"/>
      <c r="D73" s="109"/>
      <c r="E73" s="109"/>
      <c r="F73" s="109"/>
      <c r="G73" s="87"/>
      <c r="H73" s="87"/>
      <c r="I73" s="124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09"/>
      <c r="D74" s="109"/>
      <c r="E74" s="109"/>
      <c r="F74" s="109"/>
      <c r="G74" s="87"/>
      <c r="H74" s="87"/>
      <c r="I74" s="116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15"/>
      <c r="D75" s="109"/>
      <c r="E75" s="87"/>
      <c r="F75" s="109"/>
      <c r="G75" s="109"/>
      <c r="H75" s="109"/>
      <c r="I75" s="109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2"/>
      <c r="U75" s="112"/>
      <c r="V75" s="112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11"/>
      <c r="D76" s="109"/>
      <c r="E76" s="109"/>
      <c r="F76" s="109"/>
      <c r="G76" s="109"/>
      <c r="H76" s="109"/>
      <c r="I76" s="109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2"/>
      <c r="U76" s="112"/>
      <c r="V76" s="112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11"/>
      <c r="D77" s="109"/>
      <c r="E77" s="87"/>
      <c r="F77" s="109"/>
      <c r="G77" s="109"/>
      <c r="H77" s="109"/>
      <c r="I77" s="109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2"/>
      <c r="U77" s="112"/>
      <c r="V77" s="112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09"/>
      <c r="D78" s="109"/>
      <c r="E78" s="109"/>
      <c r="F78" s="109"/>
      <c r="G78" s="87"/>
      <c r="H78" s="87"/>
      <c r="I78" s="124"/>
      <c r="J78" s="110"/>
      <c r="K78" s="110"/>
      <c r="L78" s="110"/>
      <c r="M78" s="110"/>
      <c r="N78" s="110"/>
      <c r="O78" s="110"/>
      <c r="P78" s="110"/>
      <c r="Q78" s="110"/>
      <c r="R78" s="110"/>
      <c r="S78" s="113"/>
      <c r="T78" s="112"/>
      <c r="U78" s="112"/>
      <c r="V78" s="112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09"/>
      <c r="D79" s="109"/>
      <c r="E79" s="109"/>
      <c r="F79" s="109"/>
      <c r="G79" s="87"/>
      <c r="H79" s="87"/>
      <c r="I79" s="116"/>
      <c r="J79" s="110"/>
      <c r="K79" s="110"/>
      <c r="L79" s="110"/>
      <c r="M79" s="110"/>
      <c r="N79" s="110"/>
      <c r="O79" s="110"/>
      <c r="P79" s="110"/>
      <c r="Q79" s="110"/>
      <c r="R79" s="110"/>
      <c r="S79" s="113"/>
      <c r="T79" s="113"/>
      <c r="U79" s="113"/>
      <c r="V79" s="113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15"/>
      <c r="D80" s="109"/>
      <c r="E80" s="87"/>
      <c r="F80" s="109"/>
      <c r="G80" s="109"/>
      <c r="H80" s="109"/>
      <c r="I80" s="109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3"/>
      <c r="U80" s="113"/>
      <c r="V80" s="113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2:51" x14ac:dyDescent="0.25">
      <c r="B81" s="88"/>
      <c r="C81" s="115"/>
      <c r="D81" s="109"/>
      <c r="E81" s="87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77"/>
      <c r="V81" s="77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2:51" x14ac:dyDescent="0.25">
      <c r="B82" s="88"/>
      <c r="C82" s="115"/>
      <c r="D82" s="109"/>
      <c r="E82" s="87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2:51" x14ac:dyDescent="0.25">
      <c r="B83" s="88"/>
      <c r="C83" s="111"/>
      <c r="D83" s="109"/>
      <c r="E83" s="87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2:51" x14ac:dyDescent="0.25">
      <c r="B84" s="88"/>
      <c r="C84" s="111"/>
      <c r="D84" s="109"/>
      <c r="E84" s="109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10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2:51" x14ac:dyDescent="0.25">
      <c r="B85" s="88"/>
      <c r="C85" s="111"/>
      <c r="D85" s="109"/>
      <c r="E85" s="109"/>
      <c r="F85" s="109"/>
      <c r="G85" s="109"/>
      <c r="H85" s="109"/>
      <c r="I85" s="109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3"/>
      <c r="U85" s="77"/>
      <c r="V85" s="77"/>
      <c r="W85" s="105"/>
      <c r="X85" s="105"/>
      <c r="Y85" s="105"/>
      <c r="Z85" s="105"/>
      <c r="AA85" s="105"/>
      <c r="AB85" s="105"/>
      <c r="AC85" s="105"/>
      <c r="AD85" s="105"/>
      <c r="AE85" s="105"/>
      <c r="AM85" s="106"/>
      <c r="AN85" s="106"/>
      <c r="AO85" s="106"/>
      <c r="AP85" s="106"/>
      <c r="AQ85" s="106"/>
      <c r="AR85" s="106"/>
      <c r="AS85" s="107"/>
      <c r="AV85" s="104"/>
      <c r="AW85" s="100"/>
      <c r="AX85" s="100"/>
      <c r="AY85" s="100"/>
    </row>
    <row r="86" spans="2:51" x14ac:dyDescent="0.25">
      <c r="B86" s="88"/>
      <c r="C86" s="111"/>
      <c r="D86" s="109"/>
      <c r="E86" s="87"/>
      <c r="F86" s="109"/>
      <c r="G86" s="109"/>
      <c r="H86" s="109"/>
      <c r="I86" s="109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3"/>
      <c r="U86" s="77"/>
      <c r="V86" s="77"/>
      <c r="W86" s="105"/>
      <c r="X86" s="105"/>
      <c r="Y86" s="105"/>
      <c r="Z86" s="105"/>
      <c r="AA86" s="105"/>
      <c r="AB86" s="105"/>
      <c r="AC86" s="105"/>
      <c r="AD86" s="105"/>
      <c r="AE86" s="105"/>
      <c r="AM86" s="106"/>
      <c r="AN86" s="106"/>
      <c r="AO86" s="106"/>
      <c r="AP86" s="106"/>
      <c r="AQ86" s="106"/>
      <c r="AR86" s="106"/>
      <c r="AS86" s="107"/>
      <c r="AV86" s="104"/>
      <c r="AW86" s="100"/>
      <c r="AX86" s="100"/>
      <c r="AY86" s="100"/>
    </row>
    <row r="87" spans="2:51" x14ac:dyDescent="0.25">
      <c r="B87" s="88"/>
      <c r="C87" s="111"/>
      <c r="D87" s="109"/>
      <c r="E87" s="109"/>
      <c r="F87" s="109"/>
      <c r="G87" s="109"/>
      <c r="H87" s="109"/>
      <c r="I87" s="109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3"/>
      <c r="U87" s="77"/>
      <c r="V87" s="77"/>
      <c r="W87" s="105"/>
      <c r="X87" s="105"/>
      <c r="Y87" s="105"/>
      <c r="Z87" s="105"/>
      <c r="AA87" s="105"/>
      <c r="AB87" s="105"/>
      <c r="AC87" s="105"/>
      <c r="AD87" s="105"/>
      <c r="AE87" s="105"/>
      <c r="AM87" s="106"/>
      <c r="AN87" s="106"/>
      <c r="AO87" s="106"/>
      <c r="AP87" s="106"/>
      <c r="AQ87" s="106"/>
      <c r="AR87" s="106"/>
      <c r="AS87" s="107"/>
      <c r="AV87" s="104"/>
      <c r="AW87" s="100"/>
      <c r="AX87" s="100"/>
      <c r="AY87" s="100"/>
    </row>
    <row r="88" spans="2:51" x14ac:dyDescent="0.25">
      <c r="B88" s="125"/>
      <c r="C88" s="108"/>
      <c r="D88" s="109"/>
      <c r="E88" s="109"/>
      <c r="F88" s="109"/>
      <c r="G88" s="109"/>
      <c r="H88" s="109"/>
      <c r="I88" s="109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3"/>
      <c r="U88" s="77"/>
      <c r="V88" s="77"/>
      <c r="W88" s="105"/>
      <c r="X88" s="105"/>
      <c r="Y88" s="105"/>
      <c r="Z88" s="8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2:51" x14ac:dyDescent="0.25">
      <c r="B89" s="125"/>
      <c r="C89" s="108"/>
      <c r="D89" s="87"/>
      <c r="E89" s="109"/>
      <c r="F89" s="109"/>
      <c r="G89" s="109"/>
      <c r="H89" s="109"/>
      <c r="I89" s="87"/>
      <c r="J89" s="110"/>
      <c r="K89" s="110"/>
      <c r="L89" s="110"/>
      <c r="M89" s="110"/>
      <c r="N89" s="110"/>
      <c r="O89" s="110"/>
      <c r="P89" s="110"/>
      <c r="Q89" s="110"/>
      <c r="R89" s="110"/>
      <c r="S89" s="85"/>
      <c r="T89" s="85"/>
      <c r="U89" s="85"/>
      <c r="V89" s="85"/>
      <c r="W89" s="85"/>
      <c r="X89" s="85"/>
      <c r="Y89" s="85"/>
      <c r="Z89" s="78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104"/>
      <c r="AW89" s="100"/>
      <c r="AX89" s="100"/>
      <c r="AY89" s="100"/>
    </row>
    <row r="90" spans="2:51" x14ac:dyDescent="0.25">
      <c r="B90" s="128"/>
      <c r="C90" s="115"/>
      <c r="D90" s="87"/>
      <c r="E90" s="109"/>
      <c r="F90" s="109"/>
      <c r="G90" s="109"/>
      <c r="H90" s="109"/>
      <c r="I90" s="87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78"/>
      <c r="X90" s="78"/>
      <c r="Y90" s="78"/>
      <c r="Z90" s="105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104"/>
      <c r="AW90" s="100"/>
      <c r="AX90" s="100"/>
      <c r="AY90" s="100"/>
    </row>
    <row r="91" spans="2:51" x14ac:dyDescent="0.25">
      <c r="B91" s="128"/>
      <c r="C91" s="115"/>
      <c r="D91" s="109"/>
      <c r="E91" s="87"/>
      <c r="F91" s="109"/>
      <c r="G91" s="109"/>
      <c r="H91" s="109"/>
      <c r="I91" s="109"/>
      <c r="J91" s="85"/>
      <c r="K91" s="85"/>
      <c r="L91" s="85"/>
      <c r="M91" s="85"/>
      <c r="N91" s="85"/>
      <c r="O91" s="85"/>
      <c r="P91" s="85"/>
      <c r="Q91" s="85"/>
      <c r="R91" s="85"/>
      <c r="S91" s="110"/>
      <c r="T91" s="113"/>
      <c r="U91" s="77"/>
      <c r="V91" s="77"/>
      <c r="W91" s="105"/>
      <c r="X91" s="105"/>
      <c r="Y91" s="105"/>
      <c r="Z91" s="105"/>
      <c r="AA91" s="105"/>
      <c r="AB91" s="105"/>
      <c r="AC91" s="105"/>
      <c r="AD91" s="105"/>
      <c r="AE91" s="105"/>
      <c r="AM91" s="106"/>
      <c r="AN91" s="106"/>
      <c r="AO91" s="106"/>
      <c r="AP91" s="106"/>
      <c r="AQ91" s="106"/>
      <c r="AR91" s="106"/>
      <c r="AS91" s="107"/>
      <c r="AV91" s="104"/>
      <c r="AW91" s="100"/>
      <c r="AX91" s="100"/>
      <c r="AY91" s="100"/>
    </row>
    <row r="92" spans="2:51" x14ac:dyDescent="0.25">
      <c r="B92" s="128"/>
      <c r="C92" s="111"/>
      <c r="D92" s="109"/>
      <c r="E92" s="87"/>
      <c r="F92" s="87"/>
      <c r="G92" s="109"/>
      <c r="H92" s="109"/>
      <c r="I92" s="109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3"/>
      <c r="U92" s="77"/>
      <c r="V92" s="77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V92" s="104"/>
      <c r="AW92" s="100"/>
      <c r="AX92" s="100"/>
      <c r="AY92" s="100"/>
    </row>
    <row r="93" spans="2:51" x14ac:dyDescent="0.25">
      <c r="B93" s="128"/>
      <c r="C93" s="111"/>
      <c r="D93" s="109"/>
      <c r="E93" s="109"/>
      <c r="F93" s="87"/>
      <c r="G93" s="87"/>
      <c r="H93" s="87"/>
      <c r="I93" s="109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3"/>
      <c r="U93" s="77"/>
      <c r="V93" s="77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V93" s="104"/>
      <c r="AW93" s="100"/>
      <c r="AX93" s="100"/>
      <c r="AY93" s="130"/>
    </row>
    <row r="94" spans="2:51" x14ac:dyDescent="0.25">
      <c r="B94" s="78"/>
      <c r="C94" s="85"/>
      <c r="D94" s="109"/>
      <c r="E94" s="109"/>
      <c r="F94" s="109"/>
      <c r="G94" s="87"/>
      <c r="H94" s="87"/>
      <c r="I94" s="109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3"/>
      <c r="U94" s="77"/>
      <c r="V94" s="77"/>
      <c r="W94" s="105"/>
      <c r="X94" s="105"/>
      <c r="Y94" s="105"/>
      <c r="Z94" s="105"/>
      <c r="AA94" s="105"/>
      <c r="AB94" s="105"/>
      <c r="AC94" s="105"/>
      <c r="AD94" s="105"/>
      <c r="AE94" s="105"/>
      <c r="AM94" s="106"/>
      <c r="AN94" s="106"/>
      <c r="AO94" s="106"/>
      <c r="AP94" s="106"/>
      <c r="AQ94" s="106"/>
      <c r="AR94" s="106"/>
      <c r="AS94" s="107"/>
      <c r="AV94" s="104"/>
      <c r="AW94" s="100"/>
      <c r="AX94" s="100"/>
      <c r="AY94" s="100"/>
    </row>
    <row r="95" spans="2:51" x14ac:dyDescent="0.25">
      <c r="B95" s="78"/>
      <c r="C95" s="115"/>
      <c r="D95" s="85"/>
      <c r="E95" s="109"/>
      <c r="F95" s="109"/>
      <c r="G95" s="109"/>
      <c r="H95" s="109"/>
      <c r="I95" s="85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3"/>
      <c r="U95" s="77"/>
      <c r="V95" s="77"/>
      <c r="W95" s="105"/>
      <c r="X95" s="105"/>
      <c r="Y95" s="105"/>
      <c r="Z95" s="105"/>
      <c r="AA95" s="105"/>
      <c r="AB95" s="105"/>
      <c r="AC95" s="105"/>
      <c r="AD95" s="105"/>
      <c r="AE95" s="105"/>
      <c r="AM95" s="106"/>
      <c r="AN95" s="106"/>
      <c r="AO95" s="106"/>
      <c r="AP95" s="106"/>
      <c r="AQ95" s="106"/>
      <c r="AR95" s="106"/>
      <c r="AS95" s="107"/>
      <c r="AV95" s="104"/>
      <c r="AW95" s="100"/>
      <c r="AX95" s="100"/>
      <c r="AY95" s="100"/>
    </row>
    <row r="96" spans="2:51" x14ac:dyDescent="0.25">
      <c r="B96" s="128"/>
      <c r="C96" s="131"/>
      <c r="D96" s="78"/>
      <c r="E96" s="126"/>
      <c r="F96" s="126"/>
      <c r="G96" s="126"/>
      <c r="H96" s="126"/>
      <c r="I96" s="78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32"/>
      <c r="U96" s="133"/>
      <c r="V96" s="133"/>
      <c r="W96" s="105"/>
      <c r="X96" s="105"/>
      <c r="Y96" s="105"/>
      <c r="Z96" s="105"/>
      <c r="AA96" s="105"/>
      <c r="AB96" s="105"/>
      <c r="AC96" s="105"/>
      <c r="AD96" s="105"/>
      <c r="AE96" s="105"/>
      <c r="AM96" s="106"/>
      <c r="AN96" s="106"/>
      <c r="AO96" s="106"/>
      <c r="AP96" s="106"/>
      <c r="AQ96" s="106"/>
      <c r="AR96" s="106"/>
      <c r="AS96" s="107"/>
      <c r="AU96" s="100"/>
      <c r="AV96" s="104"/>
      <c r="AW96" s="100"/>
      <c r="AX96" s="100"/>
      <c r="AY96" s="100"/>
    </row>
    <row r="97" spans="1:51" s="130" customFormat="1" x14ac:dyDescent="0.25">
      <c r="B97" s="100"/>
      <c r="C97" s="134"/>
      <c r="D97" s="126"/>
      <c r="E97" s="78"/>
      <c r="F97" s="126"/>
      <c r="G97" s="126"/>
      <c r="H97" s="126"/>
      <c r="I97" s="126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32"/>
      <c r="U97" s="133"/>
      <c r="V97" s="133"/>
      <c r="W97" s="105"/>
      <c r="X97" s="105"/>
      <c r="Y97" s="105"/>
      <c r="Z97" s="105"/>
      <c r="AA97" s="105"/>
      <c r="AB97" s="105"/>
      <c r="AC97" s="105"/>
      <c r="AD97" s="105"/>
      <c r="AE97" s="105"/>
      <c r="AM97" s="106"/>
      <c r="AN97" s="106"/>
      <c r="AO97" s="106"/>
      <c r="AP97" s="106"/>
      <c r="AQ97" s="106"/>
      <c r="AR97" s="106"/>
      <c r="AS97" s="107"/>
      <c r="AT97" s="19"/>
      <c r="AV97" s="104"/>
      <c r="AY97" s="100"/>
    </row>
    <row r="98" spans="1:51" x14ac:dyDescent="0.25">
      <c r="A98" s="105"/>
      <c r="C98" s="129"/>
      <c r="D98" s="126"/>
      <c r="E98" s="78"/>
      <c r="F98" s="78"/>
      <c r="G98" s="126"/>
      <c r="H98" s="126"/>
      <c r="I98" s="106"/>
      <c r="J98" s="106"/>
      <c r="K98" s="106"/>
      <c r="L98" s="106"/>
      <c r="M98" s="106"/>
      <c r="N98" s="106"/>
      <c r="O98" s="107"/>
      <c r="P98" s="102"/>
      <c r="R98" s="104"/>
      <c r="AS98" s="100"/>
      <c r="AT98" s="100"/>
      <c r="AU98" s="100"/>
      <c r="AV98" s="100"/>
      <c r="AW98" s="100"/>
      <c r="AX98" s="100"/>
      <c r="AY98" s="100"/>
    </row>
    <row r="99" spans="1:51" x14ac:dyDescent="0.25">
      <c r="A99" s="105"/>
      <c r="C99" s="130"/>
      <c r="D99" s="130"/>
      <c r="E99" s="130"/>
      <c r="F99" s="130"/>
      <c r="G99" s="78"/>
      <c r="H99" s="78"/>
      <c r="I99" s="106"/>
      <c r="J99" s="106"/>
      <c r="K99" s="106"/>
      <c r="L99" s="106"/>
      <c r="M99" s="106"/>
      <c r="N99" s="106"/>
      <c r="O99" s="107"/>
      <c r="P99" s="102"/>
      <c r="R99" s="102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C100" s="130"/>
      <c r="D100" s="130"/>
      <c r="E100" s="130"/>
      <c r="F100" s="130"/>
      <c r="G100" s="78"/>
      <c r="H100" s="78"/>
      <c r="I100" s="106"/>
      <c r="J100" s="106"/>
      <c r="K100" s="106"/>
      <c r="L100" s="106"/>
      <c r="M100" s="106"/>
      <c r="N100" s="106"/>
      <c r="O100" s="107"/>
      <c r="P100" s="102"/>
      <c r="R100" s="102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C101" s="130"/>
      <c r="D101" s="130"/>
      <c r="E101" s="130"/>
      <c r="F101" s="130"/>
      <c r="G101" s="130"/>
      <c r="H101" s="130"/>
      <c r="I101" s="106"/>
      <c r="J101" s="106"/>
      <c r="K101" s="106"/>
      <c r="L101" s="106"/>
      <c r="M101" s="106"/>
      <c r="N101" s="106"/>
      <c r="O101" s="107"/>
      <c r="P101" s="102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A102" s="105"/>
      <c r="C102" s="130"/>
      <c r="D102" s="130"/>
      <c r="E102" s="130"/>
      <c r="F102" s="130"/>
      <c r="G102" s="130"/>
      <c r="H102" s="130"/>
      <c r="I102" s="106"/>
      <c r="J102" s="106"/>
      <c r="K102" s="106"/>
      <c r="L102" s="106"/>
      <c r="M102" s="106"/>
      <c r="N102" s="106"/>
      <c r="O102" s="107"/>
      <c r="P102" s="102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A103" s="105"/>
      <c r="C103" s="130"/>
      <c r="D103" s="130"/>
      <c r="E103" s="130"/>
      <c r="F103" s="130"/>
      <c r="G103" s="130"/>
      <c r="H103" s="130"/>
      <c r="I103" s="106"/>
      <c r="J103" s="106"/>
      <c r="K103" s="106"/>
      <c r="L103" s="106"/>
      <c r="M103" s="106"/>
      <c r="N103" s="106"/>
      <c r="O103" s="107"/>
      <c r="P103" s="102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A104" s="105"/>
      <c r="C104" s="130"/>
      <c r="D104" s="130"/>
      <c r="E104" s="130"/>
      <c r="F104" s="130"/>
      <c r="G104" s="130"/>
      <c r="H104" s="130"/>
      <c r="I104" s="106"/>
      <c r="J104" s="106"/>
      <c r="K104" s="106"/>
      <c r="L104" s="106"/>
      <c r="M104" s="106"/>
      <c r="N104" s="106"/>
      <c r="O104" s="107"/>
      <c r="P104" s="102"/>
      <c r="R104" s="78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A105" s="105"/>
      <c r="I105" s="106"/>
      <c r="J105" s="106"/>
      <c r="K105" s="106"/>
      <c r="L105" s="106"/>
      <c r="M105" s="106"/>
      <c r="N105" s="106"/>
      <c r="O105" s="107"/>
      <c r="R105" s="102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O106" s="107"/>
      <c r="R106" s="102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R107" s="102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R108" s="102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R109" s="102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07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07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07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07"/>
      <c r="Q116" s="102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1"/>
      <c r="P117" s="102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Q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1"/>
      <c r="P126" s="102"/>
      <c r="Q126" s="102"/>
      <c r="R126" s="102"/>
      <c r="S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Q127" s="102"/>
      <c r="R127" s="102"/>
      <c r="S127" s="102"/>
      <c r="T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Q128" s="102"/>
      <c r="R128" s="102"/>
      <c r="S128" s="102"/>
      <c r="T128" s="102"/>
      <c r="AS128" s="100"/>
      <c r="AT128" s="100"/>
      <c r="AU128" s="100"/>
      <c r="AV128" s="100"/>
      <c r="AW128" s="100"/>
      <c r="AX128" s="100"/>
      <c r="AY128" s="100"/>
    </row>
    <row r="129" spans="15:51" x14ac:dyDescent="0.25">
      <c r="O129" s="11"/>
      <c r="P129" s="102"/>
      <c r="T129" s="102"/>
      <c r="AS129" s="100"/>
      <c r="AT129" s="100"/>
      <c r="AU129" s="100"/>
      <c r="AV129" s="100"/>
      <c r="AW129" s="100"/>
      <c r="AX129" s="100"/>
      <c r="AY129" s="100"/>
    </row>
    <row r="130" spans="15:51" x14ac:dyDescent="0.25">
      <c r="O130" s="102"/>
      <c r="Q130" s="102"/>
      <c r="R130" s="102"/>
      <c r="S130" s="102"/>
      <c r="AS130" s="100"/>
      <c r="AT130" s="100"/>
      <c r="AU130" s="100"/>
      <c r="AV130" s="100"/>
      <c r="AW130" s="100"/>
      <c r="AX130" s="100"/>
    </row>
    <row r="131" spans="15:51" x14ac:dyDescent="0.25">
      <c r="O131" s="11"/>
      <c r="P131" s="102"/>
      <c r="Q131" s="102"/>
      <c r="R131" s="102"/>
      <c r="S131" s="102"/>
      <c r="T131" s="102"/>
      <c r="AS131" s="100"/>
      <c r="AT131" s="100"/>
      <c r="AU131" s="100"/>
      <c r="AV131" s="100"/>
      <c r="AW131" s="100"/>
      <c r="AX131" s="100"/>
    </row>
    <row r="132" spans="15:51" x14ac:dyDescent="0.25">
      <c r="O132" s="11"/>
      <c r="P132" s="102"/>
      <c r="Q132" s="102"/>
      <c r="R132" s="102"/>
      <c r="S132" s="102"/>
      <c r="T132" s="102"/>
      <c r="U132" s="102"/>
      <c r="AS132" s="100"/>
      <c r="AT132" s="100"/>
      <c r="AU132" s="100"/>
      <c r="AV132" s="100"/>
      <c r="AW132" s="100"/>
      <c r="AX132" s="100"/>
    </row>
    <row r="133" spans="15:51" x14ac:dyDescent="0.25">
      <c r="O133" s="11"/>
      <c r="P133" s="102"/>
      <c r="T133" s="102"/>
      <c r="U133" s="102"/>
      <c r="AS133" s="100"/>
      <c r="AT133" s="100"/>
      <c r="AU133" s="100"/>
      <c r="AV133" s="100"/>
      <c r="AW133" s="100"/>
      <c r="AX133" s="100"/>
    </row>
    <row r="141" spans="15:51" x14ac:dyDescent="0.25">
      <c r="AY141" s="100"/>
    </row>
    <row r="145" spans="1:50" s="102" customFormat="1" x14ac:dyDescent="0.25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  <c r="AA145" s="100"/>
      <c r="AB145" s="100"/>
      <c r="AC145" s="100"/>
      <c r="AD145" s="100"/>
      <c r="AE145" s="100"/>
      <c r="AF145" s="100"/>
      <c r="AG145" s="100"/>
      <c r="AH145" s="100"/>
      <c r="AI145" s="100"/>
      <c r="AJ145" s="100"/>
      <c r="AK145" s="100"/>
      <c r="AL145" s="100"/>
      <c r="AM145" s="100"/>
      <c r="AN145" s="100"/>
      <c r="AO145" s="100"/>
      <c r="AP145" s="100"/>
      <c r="AQ145" s="100"/>
      <c r="AR145" s="100"/>
      <c r="AS145" s="100"/>
      <c r="AT145" s="100"/>
      <c r="AU145" s="100"/>
      <c r="AV145" s="100"/>
      <c r="AW145" s="100"/>
      <c r="AX145" s="100"/>
    </row>
  </sheetData>
  <protectedRanges>
    <protectedRange sqref="N89:R89 B96 S91:T97 B88:B93 S87:T88 N92:R97 T79:T86 T64:T70 T54:T62 R50:R52 S47:S49 S53" name="Range2_12_5_1_1"/>
    <protectedRange sqref="L10 L6 D6 D8 AD8 AF8 O8:U8 AJ8:AR8 AF10 L24:N31 N32:N34 E11:E34 G11:G34 AC17:AF34 N10:N23 O11:P34 X16 Z16:AF16 Y16:Y18 Z33:Z34 AB33:AB34 X11:AF15 R11:V34 Z17:AB18 Y19:AB22 Z23:AB32" name="Range1_16_3_1_1"/>
    <protectedRange sqref="I94 J92:M97 J89:M89 I97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8:H98 F97 E96" name="Range2_2_2_9_2_1_1"/>
    <protectedRange sqref="D94 D97:D98" name="Range2_1_1_1_1_1_9_2_1_1"/>
    <protectedRange sqref="AG11:AG34" name="Range1_18_1_1_1"/>
    <protectedRange sqref="C95 C97" name="Range2_4_1_1_1"/>
    <protectedRange sqref="AS16:AS34" name="Range1_1_1_1"/>
    <protectedRange sqref="P3:U5" name="Range1_16_1_1_1_1"/>
    <protectedRange sqref="C98 C96 C93" name="Range2_1_3_1_1"/>
    <protectedRange sqref="H11:H34" name="Range1_1_1_1_1_1_1"/>
    <protectedRange sqref="B94:B95 J90:R91 D95:D96 I95:I96 Z88:Z89 S89:Y90 AA89:AU90 E97:E98 G99:H100 F98" name="Range2_2_1_10_1_1_1_2"/>
    <protectedRange sqref="C94" name="Range2_2_1_10_2_1_1_1"/>
    <protectedRange sqref="N87:R88 G95:H95 D91 F94 E93" name="Range2_12_1_6_1_1"/>
    <protectedRange sqref="D86:D87 I91:I93 I87:M88 G96:H97 G89:H91 E94:E95 F95:F96 F88:F90 E87:E89" name="Range2_2_12_1_7_1_1"/>
    <protectedRange sqref="D92:D93" name="Range2_1_1_1_1_11_1_2_1_1"/>
    <protectedRange sqref="E90 G92:H92 F91" name="Range2_2_2_9_1_1_1_1"/>
    <protectedRange sqref="D88" name="Range2_1_1_1_1_1_9_1_1_1_1"/>
    <protectedRange sqref="C92 C87" name="Range2_1_1_2_1_1"/>
    <protectedRange sqref="C91" name="Range2_1_2_2_1_1"/>
    <protectedRange sqref="C90" name="Range2_3_2_1_1"/>
    <protectedRange sqref="F86:F87 E86 G88:H88" name="Range2_2_12_1_1_1_1_1"/>
    <protectedRange sqref="C86" name="Range2_1_4_2_1_1_1"/>
    <protectedRange sqref="C88:C89" name="Range2_5_1_1_1"/>
    <protectedRange sqref="E91:E92 F92:F93 G93:H94 I89:I90" name="Range2_2_1_1_1_1"/>
    <protectedRange sqref="D89:D90" name="Range2_1_1_1_1_1_1_1_1"/>
    <protectedRange sqref="AS11:AS15" name="Range1_4_1_1_1_1"/>
    <protectedRange sqref="J11:J15 J26:J34" name="Range1_1_2_1_10_1_1_1_1"/>
    <protectedRange sqref="R104" name="Range2_2_1_10_1_1_1_1_1"/>
    <protectedRange sqref="S38:S42" name="Range2_12_3_1_1_1_1"/>
    <protectedRange sqref="D38:H38 F39:G39 N38:R42" name="Range2_12_1_3_1_1_1_1"/>
    <protectedRange sqref="I38:M38 E39 H39:M39 E40:M42" name="Range2_2_12_1_6_1_1_1_1"/>
    <protectedRange sqref="D39:D42" name="Range2_1_1_1_1_11_1_1_1_1_1_1"/>
    <protectedRange sqref="C39:C42" name="Range2_1_2_1_1_1_1_1"/>
    <protectedRange sqref="C38" name="Range2_3_1_1_1_1_1"/>
    <protectedRange sqref="T76:T78" name="Range2_12_5_1_1_3"/>
    <protectedRange sqref="T72:T75" name="Range2_12_5_1_1_2_2"/>
    <protectedRange sqref="T71" name="Range2_12_5_1_1_2_1_1"/>
    <protectedRange sqref="S71" name="Range2_12_4_1_1_1_4_2_2_1_1"/>
    <protectedRange sqref="B85:B87" name="Range2_12_5_1_1_2"/>
    <protectedRange sqref="B84" name="Range2_12_5_1_1_2_1_4_1_1_1_2_1_1_1_1_1_1_1"/>
    <protectedRange sqref="F85 G87:H87" name="Range2_2_12_1_1_1_1_1_1"/>
    <protectedRange sqref="D85:E85" name="Range2_2_12_1_7_1_1_2_1"/>
    <protectedRange sqref="C85" name="Range2_1_1_2_1_1_1"/>
    <protectedRange sqref="B82:B83" name="Range2_12_5_1_1_2_1"/>
    <protectedRange sqref="B81" name="Range2_12_5_1_1_2_1_2_1"/>
    <protectedRange sqref="B80" name="Range2_12_5_1_1_2_1_2_2"/>
    <protectedRange sqref="S83:S86" name="Range2_12_5_1_1_5"/>
    <protectedRange sqref="N83:R86" name="Range2_12_1_6_1_1_1"/>
    <protectedRange sqref="J83:M86" name="Range2_2_12_1_7_1_1_2"/>
    <protectedRange sqref="S80:S82" name="Range2_12_2_1_1_1_2_1_1_1"/>
    <protectedRange sqref="Q81:R82" name="Range2_12_1_4_1_1_1_1_1_1_1_1_1_1_1_1_1_1_1"/>
    <protectedRange sqref="N81:P82" name="Range2_12_1_2_1_1_1_1_1_1_1_1_1_1_1_1_1_1_1_1"/>
    <protectedRange sqref="J81:M82" name="Range2_2_12_1_4_1_1_1_1_1_1_1_1_1_1_1_1_1_1_1_1"/>
    <protectedRange sqref="Q80:R80" name="Range2_12_1_6_1_1_1_2_3_1_1_3_1_1_1_1_1_1_1"/>
    <protectedRange sqref="N80:P80" name="Range2_12_1_2_3_1_1_1_2_3_1_1_3_1_1_1_1_1_1_1"/>
    <protectedRange sqref="J80:M80" name="Range2_2_12_1_4_3_1_1_1_3_3_1_1_3_1_1_1_1_1_1_1"/>
    <protectedRange sqref="S78:S79" name="Range2_12_4_1_1_1_4_2_2_2_1"/>
    <protectedRange sqref="Q78:R79" name="Range2_12_1_6_1_1_1_2_3_2_1_1_3_2"/>
    <protectedRange sqref="N78:P79" name="Range2_12_1_2_3_1_1_1_2_3_2_1_1_3_2"/>
    <protectedRange sqref="K78:M79" name="Range2_2_12_1_4_3_1_1_1_3_3_2_1_1_3_2"/>
    <protectedRange sqref="J78:J79" name="Range2_2_12_1_4_3_1_1_1_3_2_1_2_2_2"/>
    <protectedRange sqref="I78" name="Range2_2_12_1_4_3_1_1_1_3_3_1_1_3_1_1_1_1_1_1_2_2"/>
    <protectedRange sqref="I80:I86" name="Range2_2_12_1_7_1_1_2_2_1_1"/>
    <protectedRange sqref="I79" name="Range2_2_12_1_4_3_1_1_1_3_3_1_1_3_1_1_1_1_1_1_2_1_1"/>
    <protectedRange sqref="G86:H86" name="Range2_2_12_1_3_1_2_1_1_1_2_1_1_1_1_1_1_2_1_1_1_1_1_1_1_1_1"/>
    <protectedRange sqref="F84 G83:H85" name="Range2_2_12_1_3_3_1_1_1_2_1_1_1_1_1_1_1_1_1_1_1_1_1_1_1_1"/>
    <protectedRange sqref="G80:H80" name="Range2_2_12_1_3_1_2_1_1_1_2_1_1_1_1_1_1_2_1_1_1_1_1_2_1"/>
    <protectedRange sqref="F80:F83" name="Range2_2_12_1_3_1_2_1_1_1_3_1_1_1_1_1_3_1_1_1_1_1_1_1_1_1"/>
    <protectedRange sqref="G81:H82" name="Range2_2_12_1_3_1_2_1_1_1_1_2_1_1_1_1_1_1_1_1_1_1_1"/>
    <protectedRange sqref="D80:E81" name="Range2_2_12_1_3_1_2_1_1_1_3_1_1_1_1_1_1_1_2_1_1_1_1_1_1_1"/>
    <protectedRange sqref="B78" name="Range2_12_5_1_1_2_1_4_1_1_1_2_1_1_1_1_1_1_1_1_1_2_1_1_1_1_1"/>
    <protectedRange sqref="B79" name="Range2_12_5_1_1_2_1_2_2_1_1_1_1_1"/>
    <protectedRange sqref="D84:E84" name="Range2_2_12_1_7_1_1_2_1_1"/>
    <protectedRange sqref="C84" name="Range2_1_1_2_1_1_1_1"/>
    <protectedRange sqref="D83" name="Range2_2_12_1_7_1_1_2_1_1_1_1_1_1"/>
    <protectedRange sqref="E83" name="Range2_2_12_1_1_1_1_1_1_1_1_1_1_1_1"/>
    <protectedRange sqref="C83" name="Range2_1_4_2_1_1_1_1_1_1_1_1_1"/>
    <protectedRange sqref="D82:E82" name="Range2_2_12_1_3_1_2_1_1_1_3_1_1_1_1_1_1_1_2_1_1_1_1_1_1_1_1"/>
    <protectedRange sqref="B77" name="Range2_12_5_1_1_2_1_2_2_1_1_1_1"/>
    <protectedRange sqref="S72:S77" name="Range2_12_5_1_1_5_1"/>
    <protectedRange sqref="N74:R77" name="Range2_12_1_6_1_1_1_1"/>
    <protectedRange sqref="J76:M77 L74:M75" name="Range2_2_12_1_7_1_1_2_2"/>
    <protectedRange sqref="I76:I77" name="Range2_2_12_1_7_1_1_2_2_1_1_1"/>
    <protectedRange sqref="B76" name="Range2_12_5_1_1_2_1_2_2_1_1_1_1_2_1_1_1"/>
    <protectedRange sqref="B75" name="Range2_12_5_1_1_2_1_2_2_1_1_1_1_2_1_1_1_2"/>
    <protectedRange sqref="B74" name="Range2_12_5_1_1_2_1_2_2_1_1_1_1_2_1_1_1_2_1_1"/>
    <protectedRange sqref="G57:H60" name="Range2_2_12_1_3_1_1_1_1_1_4_1_1_2"/>
    <protectedRange sqref="E57:F60" name="Range2_2_12_1_7_1_1_3_1_1_2"/>
    <protectedRange sqref="S57:S62 S64:S70" name="Range2_12_5_1_1_2_3_1_1"/>
    <protectedRange sqref="Q57:R62" name="Range2_12_1_6_1_1_1_1_2_1_2"/>
    <protectedRange sqref="N57:P62" name="Range2_12_1_2_3_1_1_1_1_2_1_2"/>
    <protectedRange sqref="L61:M62 I57:M60" name="Range2_2_12_1_4_3_1_1_1_1_2_1_2"/>
    <protectedRange sqref="D57:D60" name="Range2_2_12_1_3_1_2_1_1_1_2_1_2_1_2"/>
    <protectedRange sqref="Q64:R66" name="Range2_12_1_6_1_1_1_1_2_1_1_1"/>
    <protectedRange sqref="N64:P66" name="Range2_12_1_2_3_1_1_1_1_2_1_1_1"/>
    <protectedRange sqref="L64:M66" name="Range2_2_12_1_4_3_1_1_1_1_2_1_1_1"/>
    <protectedRange sqref="B73" name="Range2_12_5_1_1_2_1_2_2_1_1_1_1_2_1_1_1_2_1_1_1_2"/>
    <protectedRange sqref="N67:R73" name="Range2_12_1_6_1_1_1_1_1"/>
    <protectedRange sqref="J69:M70 L71:M73 L67:M68" name="Range2_2_12_1_7_1_1_2_2_1"/>
    <protectedRange sqref="G69:H70" name="Range2_2_12_1_3_1_2_1_1_1_2_1_1_1_1_1_1_2_1_1_1_1"/>
    <protectedRange sqref="I69:I70" name="Range2_2_12_1_4_3_1_1_1_2_1_2_1_1_3_1_1_1_1_1_1_1_1"/>
    <protectedRange sqref="D69:E70" name="Range2_2_12_1_3_1_2_1_1_1_2_1_1_1_1_3_1_1_1_1_1_1_1"/>
    <protectedRange sqref="F69:F70" name="Range2_2_12_1_3_1_2_1_1_1_3_1_1_1_1_1_3_1_1_1_1_1_1_1"/>
    <protectedRange sqref="G79:H79" name="Range2_2_12_1_3_1_2_1_1_1_1_2_1_1_1_1_1_1_2_1_1_2"/>
    <protectedRange sqref="F79" name="Range2_2_12_1_3_1_2_1_1_1_1_2_1_1_1_1_1_1_1_1_1_1_1_2"/>
    <protectedRange sqref="D79:E79" name="Range2_2_12_1_3_1_2_1_1_1_2_1_1_1_1_3_1_1_1_1_1_1_1_1_1_1_2"/>
    <protectedRange sqref="G78:H78" name="Range2_2_12_1_3_1_2_1_1_1_1_2_1_1_1_1_1_1_2_1_1_1_1"/>
    <protectedRange sqref="F78" name="Range2_2_12_1_3_1_2_1_1_1_1_2_1_1_1_1_1_1_1_1_1_1_1_1_1"/>
    <protectedRange sqref="D78:E78" name="Range2_2_12_1_3_1_2_1_1_1_2_1_1_1_1_3_1_1_1_1_1_1_1_1_1_1_1_1"/>
    <protectedRange sqref="D77" name="Range2_2_12_1_7_1_1_1_1"/>
    <protectedRange sqref="E77:F77" name="Range2_2_12_1_1_1_1_1_2_1"/>
    <protectedRange sqref="C77" name="Range2_1_4_2_1_1_1_1_1"/>
    <protectedRange sqref="G77:H77" name="Range2_2_12_1_3_1_2_1_1_1_2_1_1_1_1_1_1_2_1_1_1_1_1_1_1_1_1_1_1"/>
    <protectedRange sqref="F76:H76" name="Range2_2_12_1_3_3_1_1_1_2_1_1_1_1_1_1_1_1_1_1_1_1_1_1_1_1_1_2"/>
    <protectedRange sqref="D76:E76" name="Range2_2_12_1_7_1_1_2_1_1_1_2"/>
    <protectedRange sqref="C76" name="Range2_1_1_2_1_1_1_1_1_2"/>
    <protectedRange sqref="B71" name="Range2_12_5_1_1_2_1_4_1_1_1_2_1_1_1_1_1_1_1_1_1_2_1_1_1_1_2_1_1_1_2_1_1_1_2_2_2_1"/>
    <protectedRange sqref="B72" name="Range2_12_5_1_1_2_1_2_2_1_1_1_1_2_1_1_1_2_1_1_1_2_2_2_1"/>
    <protectedRange sqref="J75:K75" name="Range2_2_12_1_4_3_1_1_1_3_3_1_1_3_1_1_1_1_1_1_1_1"/>
    <protectedRange sqref="K73:K74" name="Range2_2_12_1_4_3_1_1_1_3_3_2_1_1_3_2_1"/>
    <protectedRange sqref="J73:J74" name="Range2_2_12_1_4_3_1_1_1_3_2_1_2_2_2_1"/>
    <protectedRange sqref="I73" name="Range2_2_12_1_4_3_1_1_1_3_3_1_1_3_1_1_1_1_1_1_2_2_2"/>
    <protectedRange sqref="I75" name="Range2_2_12_1_7_1_1_2_2_1_1_2"/>
    <protectedRange sqref="I74" name="Range2_2_12_1_4_3_1_1_1_3_3_1_1_3_1_1_1_1_1_1_2_1_1_1"/>
    <protectedRange sqref="G75:H75" name="Range2_2_12_1_3_1_2_1_1_1_2_1_1_1_1_1_1_2_1_1_1_1_1_2_1_1"/>
    <protectedRange sqref="F75" name="Range2_2_12_1_3_1_2_1_1_1_3_1_1_1_1_1_3_1_1_1_1_1_1_1_1_1_2"/>
    <protectedRange sqref="D75:E75" name="Range2_2_12_1_3_1_2_1_1_1_3_1_1_1_1_1_1_1_2_1_1_1_1_1_1_1_2"/>
    <protectedRange sqref="J71:K72" name="Range2_2_12_1_7_1_1_2_2_2"/>
    <protectedRange sqref="I71:I72" name="Range2_2_12_1_7_1_1_2_2_1_1_1_2"/>
    <protectedRange sqref="G74:H74" name="Range2_2_12_1_3_1_2_1_1_1_1_2_1_1_1_1_1_1_2_1_1_2_1"/>
    <protectedRange sqref="F74" name="Range2_2_12_1_3_1_2_1_1_1_1_2_1_1_1_1_1_1_1_1_1_1_1_2_1"/>
    <protectedRange sqref="D74:E74" name="Range2_2_12_1_3_1_2_1_1_1_2_1_1_1_1_3_1_1_1_1_1_1_1_1_1_1_2_1"/>
    <protectedRange sqref="G73:H73" name="Range2_2_12_1_3_1_2_1_1_1_1_2_1_1_1_1_1_1_2_1_1_1_1_1"/>
    <protectedRange sqref="F73" name="Range2_2_12_1_3_1_2_1_1_1_1_2_1_1_1_1_1_1_1_1_1_1_1_1_1_1"/>
    <protectedRange sqref="D73:E73" name="Range2_2_12_1_3_1_2_1_1_1_2_1_1_1_1_3_1_1_1_1_1_1_1_1_1_1_1_1_1"/>
    <protectedRange sqref="D72" name="Range2_2_12_1_7_1_1_1_1_1"/>
    <protectedRange sqref="E72:F72" name="Range2_2_12_1_1_1_1_1_2_1_1"/>
    <protectedRange sqref="C72" name="Range2_1_4_2_1_1_1_1_1_1"/>
    <protectedRange sqref="G72:H72" name="Range2_2_12_1_3_1_2_1_1_1_2_1_1_1_1_1_1_2_1_1_1_1_1_1_1_1_1_1_1_1"/>
    <protectedRange sqref="F71:H71" name="Range2_2_12_1_3_3_1_1_1_2_1_1_1_1_1_1_1_1_1_1_1_1_1_1_1_1_1_2_1"/>
    <protectedRange sqref="D71:E71" name="Range2_2_12_1_7_1_1_2_1_1_1_2_1"/>
    <protectedRange sqref="C71" name="Range2_1_1_2_1_1_1_1_1_2_1"/>
    <protectedRange sqref="B67" name="Range2_12_5_1_1_2_1_4_1_1_1_2_1_1_1_1_1_1_1_1_1_2_1_1_1_1_2_1_1_1_2_1_1_1_2_2_2_1_1"/>
    <protectedRange sqref="B68" name="Range2_12_5_1_1_2_1_2_2_1_1_1_1_2_1_1_1_2_1_1_1_2_2_2_1_1"/>
    <protectedRange sqref="B64" name="Range2_12_5_1_1_2_1_4_1_1_1_2_1_1_1_1_1_1_1_1_1_2_1_1_1_1_2_1_1_1_2_1_1_1_2_2_2_1_1_1"/>
    <protectedRange sqref="B65" name="Range2_12_5_1_1_2_1_2_2_1_1_1_1_2_1_1_1_2_1_1_1_2_2_2_1_1_1"/>
    <protectedRange sqref="S43" name="Range2_12_3_1_1_1_1_2"/>
    <protectedRange sqref="N43:R43" name="Range2_12_1_3_1_1_1_1_2"/>
    <protectedRange sqref="E43:G43 I43:M43" name="Range2_2_12_1_6_1_1_1_1_2"/>
    <protectedRange sqref="D43" name="Range2_1_1_1_1_11_1_1_1_1_1_1_2"/>
    <protectedRange sqref="E44:F44" name="Range2_2_12_1_3_1_1_1_1_1_4_1_1"/>
    <protectedRange sqref="C44:D44" name="Range2_2_12_1_7_1_1_3_1_1"/>
    <protectedRange sqref="Q44:Q45 S54:S55 Q50:Q52 R46:R49 R53" name="Range2_12_5_1_1_2_3_1"/>
    <protectedRange sqref="O44:P44" name="Range2_12_1_6_1_1_1_1_2_1"/>
    <protectedRange sqref="L44:N44" name="Range2_12_1_2_3_1_1_1_1_2_1"/>
    <protectedRange sqref="G44:K44" name="Range2_2_12_1_4_3_1_1_1_1_2_1"/>
    <protectedRange sqref="S56" name="Range2_12_4_1_1_1_4_2_2_1_1_1"/>
    <protectedRange sqref="E45:F45 G54:H56 E50:F52 F46:G49 F53:G53" name="Range2_2_12_1_3_1_1_1_1_1_4_1_1_1"/>
    <protectedRange sqref="C45:D45 E54:F56 C50:D52 D46:E49 D53:E53" name="Range2_2_12_1_7_1_1_3_1_1_1"/>
    <protectedRange sqref="O45:P45 Q54:R55 O50:P52 P46:Q49 P53:Q53" name="Range2_12_1_6_1_1_1_1_2_1_1"/>
    <protectedRange sqref="L45:N45 N54:P55 L50:N52 M46:O49 M53:O53" name="Range2_12_1_2_3_1_1_1_1_2_1_1"/>
    <protectedRange sqref="G45:K45 I54:M55 G50:K52 H46:L49 H53:L53" name="Range2_2_12_1_4_3_1_1_1_1_2_1_1"/>
    <protectedRange sqref="D54:D56 C48:C49 C53" name="Range2_2_12_1_3_1_2_1_1_1_2_1_2_1_1"/>
    <protectedRange sqref="Q56:R56" name="Range2_12_1_6_1_1_1_2_3_2_1_1_1_1_1"/>
    <protectedRange sqref="N56:P56" name="Range2_12_1_2_3_1_1_1_2_3_2_1_1_1_1_1"/>
    <protectedRange sqref="K56:M56" name="Range2_2_12_1_4_3_1_1_1_3_3_2_1_1_1_1_1"/>
    <protectedRange sqref="J56" name="Range2_2_12_1_4_3_1_1_1_3_2_1_2_1_1_1"/>
    <protectedRange sqref="I56" name="Range2_2_12_1_4_2_1_1_1_4_1_2_1_1_1_2_1_1_1"/>
    <protectedRange sqref="C43" name="Range2_1_2_1_1_1_1_1_1_2"/>
    <protectedRange sqref="Q11:Q34" name="Range1_16_3_1_1_1"/>
    <protectedRange sqref="T63" name="Range2_12_5_1_1_1"/>
    <protectedRange sqref="S63" name="Range2_12_5_1_1_2_3_1_1_1"/>
    <protectedRange sqref="Q63:R63" name="Range2_12_1_6_1_1_1_1_2_1_1_1_1"/>
    <protectedRange sqref="N63:P63" name="Range2_12_1_2_3_1_1_1_1_2_1_1_1_1"/>
    <protectedRange sqref="L63:M63" name="Range2_2_12_1_4_3_1_1_1_1_2_1_1_1_1"/>
    <protectedRange sqref="J61:K62" name="Range2_2_12_1_7_1_1_2_2_3"/>
    <protectedRange sqref="G61:H62" name="Range2_2_12_1_3_1_2_1_1_1_2_1_1_1_1_1_1_2_1_1_1"/>
    <protectedRange sqref="I61:I62" name="Range2_2_12_1_4_3_1_1_1_2_1_2_1_1_3_1_1_1_1_1_1_1"/>
    <protectedRange sqref="D61:E62" name="Range2_2_12_1_3_1_2_1_1_1_2_1_1_1_1_3_1_1_1_1_1_1"/>
    <protectedRange sqref="F61:F62" name="Range2_2_12_1_3_1_2_1_1_1_3_1_1_1_1_1_3_1_1_1_1_1_1"/>
    <protectedRange sqref="F11:F34" name="Range1_16_3_1_1_2"/>
    <protectedRange sqref="W11:W34" name="Range1_16_3_1_1_4"/>
    <protectedRange sqref="AA33:AA34 X23:Y34 X17:X22" name="Range1_16_3_1_1_6"/>
    <protectedRange sqref="G63:H67" name="Range2_2_12_1_3_1_1_1_1_1_4_1_1_1_1_2"/>
    <protectedRange sqref="E63:F67" name="Range2_2_12_1_7_1_1_3_1_1_1_1_2"/>
    <protectedRange sqref="I63:K67" name="Range2_2_12_1_4_3_1_1_1_1_2_1_1_1_2"/>
    <protectedRange sqref="D63:D67" name="Range2_2_12_1_3_1_2_1_1_1_2_1_2_1_1_1_2"/>
    <protectedRange sqref="J68:K68" name="Range2_2_12_1_7_1_1_2_2_1_2"/>
    <protectedRange sqref="I68" name="Range2_2_12_1_7_1_1_2_2_1_1_1_1_1"/>
    <protectedRange sqref="G68:H68" name="Range2_2_12_1_3_3_1_1_1_2_1_1_1_1_1_1_1_1_1_1_1_1_1_1_1_1_1_1_1"/>
    <protectedRange sqref="F68" name="Range2_2_12_1_3_1_2_1_1_1_3_1_1_1_1_1_3_1_1_1_1_1_1_1_1_1_1_1"/>
    <protectedRange sqref="D68" name="Range2_2_12_1_7_1_1_2_1_1_1_1_1_1_1_1"/>
    <protectedRange sqref="E68" name="Range2_2_12_1_1_1_1_1_1_1_1_1_1_1_1_1_1"/>
    <protectedRange sqref="C68" name="Range2_1_4_2_1_1_1_1_1_1_1_1_1_1_1"/>
    <protectedRange sqref="AR11:AR34" name="Range1_16_3_1_1_5"/>
    <protectedRange sqref="H43" name="Range2_12_5_1_1_1_2_1_1_1_1_1_1_1_1_1_1_1_1"/>
    <protectedRange sqref="B62" name="Range2_12_5_1_1_1_2_2_1_1_1_1_1_1_1_1_1_1_1_2_1_1_1_1_1_1_1_1_1_3_1_3_1_1"/>
    <protectedRange sqref="B63" name="Range2_12_5_1_1_2_1_4_1_1_1_2_1_1_1_1_1_1_1_1_1_2_1_1_1_1_2_1_1_1_2_1_1_1_2_2_2_1_1_4_1"/>
    <protectedRange sqref="B61" name="Range2_12_5_1_1_2_1_4_1_1_1_2_1_1_1_1_1_1_1_1_1_2_1_1_1_1_2_1_1_1_2_1_1_1_2_2_2_1_1_1_1_1_1_1_1_1_1_2_1"/>
    <protectedRange sqref="Q10" name="Range1_16_3_1_1_1_1"/>
    <protectedRange sqref="B59:B60 B57 B54:B55" name="Range2_12_5_1_1_1_1_1_2_1_2_1_1_1_1"/>
    <protectedRange sqref="B41" name="Range2_12_5_1_1_1_1_1_2_1"/>
    <protectedRange sqref="B42" name="Range2_12_5_1_1_1_1_1_2_1_3_1_2"/>
    <protectedRange sqref="C46" name="Range2_2_12_1_7_1_1_3_1_1_1_1"/>
    <protectedRange sqref="C47" name="Range2_2_12_1_3_1_2_1_1_1_2_1_2_1_1_1"/>
    <protectedRange sqref="B44" name="Range2_12_5_1_1_1_2_2_1_1_1_1_1_1_1_1_1_1_1_1_1_1_1_1_1_1_1_1_1_1_1_1_1_1_1"/>
    <protectedRange sqref="B45" name="Range2_12_5_1_1_1_2_2_1_1_1_1_1_1_1_1_1_1_1_2_1_1_1_1_1_1_1_1_1_1_1_1_1_1_1_1_1_1_1_1_1_1_1_1_1_1_1_1_1_1_1"/>
    <protectedRange sqref="B43" name="Range2_12_5_1_1_1_2_1_1_1_1_1_1_1_1_1_1_1_2_1_1_1_1_1_1_1_1_1_1_1_1"/>
    <protectedRange sqref="B47" name="Range2_12_5_1_1_1_2_1_1_1_1_1_1_1_1_1_1_1_2_1_2_1_1_1_1_1_1_1_1_1_2_1_1_1_1_1_1_1_1"/>
    <protectedRange sqref="B46" name="Range2_12_5_1_1_1_2_2_1_1_1_1_1_1_1_1_1_1_1_2_1_1_1_2_1_1_1_2_1_1_1_3_1_1_1_1_1_1_1_1_1_1_1_1_1_1_1_1_1_1_1_1_1_1_1_1"/>
    <protectedRange sqref="B49" name="Range2_12_5_1_1_1_1_1_2_1_1_2_1_1_1_1_1_1_1_1_1_1_1_1"/>
    <protectedRange sqref="B50" name="Range2_12_5_1_1_1_2_2_1_1_1_1_1_1_1_1_1_1_1_2_1_1_1_2_1_1_1_1_1_1_1_1_1_1_1"/>
    <protectedRange sqref="B48" name="Range2_12_5_1_1_1_1_1_2_1_1_1_1_1_1_1_1_1_1_1_1_1_1"/>
    <protectedRange sqref="B52" name="Range2_12_5_1_1_1_2_2_1_1_1_1_1_1_1_1_1_1_1_2_1_1_1_1_1_1_1_1_1_3_1_3_1_2_1_1_1_1_1_1_1_1_1_1_1_1_1_2"/>
    <protectedRange sqref="B51" name="Range2_12_5_1_1_1_1_1_2_1_2_1_1_1_2_1_1_1_1_1_1_1_1_1_1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7:AE34 X16 Z16:AE16 Y16:Y18 Z33:Z34 AB33:AB34 X11:AE15 Z17:AB18 Y19:AB22 Z23:AB32">
    <cfRule type="containsText" dxfId="134" priority="9" operator="containsText" text="N/A">
      <formula>NOT(ISERROR(SEARCH("N/A",X11)))</formula>
    </cfRule>
    <cfRule type="cellIs" dxfId="133" priority="27" operator="equal">
      <formula>0</formula>
    </cfRule>
  </conditionalFormatting>
  <conditionalFormatting sqref="AC17:AE34 X16 Z16:AE16 Y16:Y18 Z33:Z34 AB33:AB34 X11:AE15 Z17:AB18 Y19:AB22 Z23:AB32">
    <cfRule type="cellIs" dxfId="132" priority="26" operator="greaterThanOrEqual">
      <formula>1185</formula>
    </cfRule>
  </conditionalFormatting>
  <conditionalFormatting sqref="AC17:AE34 X16 Z16:AE16 Y16:Y18 Z33:Z34 AB33:AB34 X11:AE15 Z17:AB18 Y19:AB22 Z23:AB32">
    <cfRule type="cellIs" dxfId="131" priority="25" operator="between">
      <formula>0.1</formula>
      <formula>1184</formula>
    </cfRule>
  </conditionalFormatting>
  <conditionalFormatting sqref="X8 AJ11:AO34">
    <cfRule type="cellIs" dxfId="130" priority="24" operator="equal">
      <formula>0</formula>
    </cfRule>
  </conditionalFormatting>
  <conditionalFormatting sqref="X8 AJ11:AO34">
    <cfRule type="cellIs" dxfId="129" priority="23" operator="greaterThan">
      <formula>1179</formula>
    </cfRule>
  </conditionalFormatting>
  <conditionalFormatting sqref="X8 AJ11:AO34">
    <cfRule type="cellIs" dxfId="128" priority="22" operator="greaterThan">
      <formula>99</formula>
    </cfRule>
  </conditionalFormatting>
  <conditionalFormatting sqref="X8 AJ11:AO34">
    <cfRule type="cellIs" dxfId="127" priority="21" operator="greaterThan">
      <formula>0.99</formula>
    </cfRule>
  </conditionalFormatting>
  <conditionalFormatting sqref="AB8">
    <cfRule type="cellIs" dxfId="126" priority="20" operator="equal">
      <formula>0</formula>
    </cfRule>
  </conditionalFormatting>
  <conditionalFormatting sqref="AB8">
    <cfRule type="cellIs" dxfId="125" priority="19" operator="greaterThan">
      <formula>1179</formula>
    </cfRule>
  </conditionalFormatting>
  <conditionalFormatting sqref="AB8">
    <cfRule type="cellIs" dxfId="124" priority="18" operator="greaterThan">
      <formula>99</formula>
    </cfRule>
  </conditionalFormatting>
  <conditionalFormatting sqref="AB8">
    <cfRule type="cellIs" dxfId="123" priority="17" operator="greaterThan">
      <formula>0.99</formula>
    </cfRule>
  </conditionalFormatting>
  <conditionalFormatting sqref="AQ11:AQ34">
    <cfRule type="cellIs" dxfId="122" priority="16" operator="equal">
      <formula>0</formula>
    </cfRule>
  </conditionalFormatting>
  <conditionalFormatting sqref="AQ11:AQ34">
    <cfRule type="cellIs" dxfId="121" priority="15" operator="greaterThan">
      <formula>1179</formula>
    </cfRule>
  </conditionalFormatting>
  <conditionalFormatting sqref="AQ11:AQ34">
    <cfRule type="cellIs" dxfId="120" priority="14" operator="greaterThan">
      <formula>99</formula>
    </cfRule>
  </conditionalFormatting>
  <conditionalFormatting sqref="AQ11:AQ34">
    <cfRule type="cellIs" dxfId="119" priority="13" operator="greaterThan">
      <formula>0.99</formula>
    </cfRule>
  </conditionalFormatting>
  <conditionalFormatting sqref="AI11:AI34">
    <cfRule type="cellIs" dxfId="118" priority="12" operator="greaterThan">
      <formula>$AI$8</formula>
    </cfRule>
  </conditionalFormatting>
  <conditionalFormatting sqref="AH11:AH34">
    <cfRule type="cellIs" dxfId="117" priority="10" operator="greaterThan">
      <formula>$AH$8</formula>
    </cfRule>
    <cfRule type="cellIs" dxfId="116" priority="11" operator="greaterThan">
      <formula>$AH$8</formula>
    </cfRule>
  </conditionalFormatting>
  <conditionalFormatting sqref="AP11:AP34">
    <cfRule type="cellIs" dxfId="115" priority="8" operator="equal">
      <formula>0</formula>
    </cfRule>
  </conditionalFormatting>
  <conditionalFormatting sqref="AP11:AP34">
    <cfRule type="cellIs" dxfId="114" priority="7" operator="greaterThan">
      <formula>1179</formula>
    </cfRule>
  </conditionalFormatting>
  <conditionalFormatting sqref="AP11:AP34">
    <cfRule type="cellIs" dxfId="113" priority="6" operator="greaterThan">
      <formula>99</formula>
    </cfRule>
  </conditionalFormatting>
  <conditionalFormatting sqref="AP11:AP34">
    <cfRule type="cellIs" dxfId="112" priority="5" operator="greaterThan">
      <formula>0.99</formula>
    </cfRule>
  </conditionalFormatting>
  <conditionalFormatting sqref="AA33:AA34 X23:Y34 X17:X22">
    <cfRule type="containsText" dxfId="111" priority="1" operator="containsText" text="N/A">
      <formula>NOT(ISERROR(SEARCH("N/A",X17)))</formula>
    </cfRule>
    <cfRule type="cellIs" dxfId="110" priority="4" operator="equal">
      <formula>0</formula>
    </cfRule>
  </conditionalFormatting>
  <conditionalFormatting sqref="AA33:AA34 X23:Y34 X17:X22">
    <cfRule type="cellIs" dxfId="109" priority="3" operator="greaterThanOrEqual">
      <formula>1185</formula>
    </cfRule>
  </conditionalFormatting>
  <conditionalFormatting sqref="AA33:AA34 X23:Y34 X17:X22">
    <cfRule type="cellIs" dxfId="108" priority="2" operator="between">
      <formula>0.1</formula>
      <formula>1184</formula>
    </cfRule>
  </conditionalFormatting>
  <dataValidations count="4">
    <dataValidation type="list" allowBlank="1" showInputMessage="1" showErrorMessage="1" sqref="P3:P5">
      <formula1>$AY$10:$AY$35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45"/>
  <sheetViews>
    <sheetView showGridLines="0" topLeftCell="AH10" zoomScaleNormal="100" workbookViewId="0">
      <selection activeCell="AP17" sqref="AP17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86" t="s">
        <v>126</v>
      </c>
      <c r="Q3" s="287"/>
      <c r="R3" s="287"/>
      <c r="S3" s="287"/>
      <c r="T3" s="287"/>
      <c r="U3" s="28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86" t="s">
        <v>149</v>
      </c>
      <c r="Q4" s="287"/>
      <c r="R4" s="287"/>
      <c r="S4" s="287"/>
      <c r="T4" s="287"/>
      <c r="U4" s="28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86" t="s">
        <v>158</v>
      </c>
      <c r="Q5" s="287"/>
      <c r="R5" s="287"/>
      <c r="S5" s="287"/>
      <c r="T5" s="287"/>
      <c r="U5" s="28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86" t="s">
        <v>6</v>
      </c>
      <c r="C6" s="288"/>
      <c r="D6" s="289" t="s">
        <v>7</v>
      </c>
      <c r="E6" s="290"/>
      <c r="F6" s="290"/>
      <c r="G6" s="290"/>
      <c r="H6" s="291"/>
      <c r="I6" s="102"/>
      <c r="J6" s="102"/>
      <c r="K6" s="234"/>
      <c r="L6" s="292">
        <v>41686</v>
      </c>
      <c r="M6" s="29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5" t="s">
        <v>8</v>
      </c>
      <c r="C7" s="276"/>
      <c r="D7" s="275" t="s">
        <v>9</v>
      </c>
      <c r="E7" s="277"/>
      <c r="F7" s="277"/>
      <c r="G7" s="276"/>
      <c r="H7" s="229" t="s">
        <v>10</v>
      </c>
      <c r="I7" s="230" t="s">
        <v>11</v>
      </c>
      <c r="J7" s="230" t="s">
        <v>12</v>
      </c>
      <c r="K7" s="230" t="s">
        <v>13</v>
      </c>
      <c r="L7" s="11"/>
      <c r="M7" s="11"/>
      <c r="N7" s="11"/>
      <c r="O7" s="229" t="s">
        <v>14</v>
      </c>
      <c r="P7" s="275" t="s">
        <v>15</v>
      </c>
      <c r="Q7" s="277"/>
      <c r="R7" s="277"/>
      <c r="S7" s="277"/>
      <c r="T7" s="276"/>
      <c r="U7" s="274" t="s">
        <v>16</v>
      </c>
      <c r="V7" s="274"/>
      <c r="W7" s="230" t="s">
        <v>17</v>
      </c>
      <c r="X7" s="275" t="s">
        <v>18</v>
      </c>
      <c r="Y7" s="276"/>
      <c r="Z7" s="275" t="s">
        <v>19</v>
      </c>
      <c r="AA7" s="276"/>
      <c r="AB7" s="275" t="s">
        <v>20</v>
      </c>
      <c r="AC7" s="276"/>
      <c r="AD7" s="275" t="s">
        <v>21</v>
      </c>
      <c r="AE7" s="276"/>
      <c r="AF7" s="230" t="s">
        <v>22</v>
      </c>
      <c r="AG7" s="230" t="s">
        <v>23</v>
      </c>
      <c r="AH7" s="230" t="s">
        <v>24</v>
      </c>
      <c r="AI7" s="230" t="s">
        <v>25</v>
      </c>
      <c r="AJ7" s="275" t="s">
        <v>26</v>
      </c>
      <c r="AK7" s="277"/>
      <c r="AL7" s="277"/>
      <c r="AM7" s="277"/>
      <c r="AN7" s="276"/>
      <c r="AO7" s="275" t="s">
        <v>27</v>
      </c>
      <c r="AP7" s="277"/>
      <c r="AQ7" s="276"/>
      <c r="AR7" s="230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78">
        <v>42182</v>
      </c>
      <c r="C8" s="279"/>
      <c r="D8" s="280" t="s">
        <v>29</v>
      </c>
      <c r="E8" s="281"/>
      <c r="F8" s="281"/>
      <c r="G8" s="282"/>
      <c r="H8" s="27"/>
      <c r="I8" s="280" t="s">
        <v>29</v>
      </c>
      <c r="J8" s="281"/>
      <c r="K8" s="28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3" t="s">
        <v>33</v>
      </c>
      <c r="V8" s="283"/>
      <c r="W8" s="29" t="s">
        <v>34</v>
      </c>
      <c r="X8" s="266">
        <v>0</v>
      </c>
      <c r="Y8" s="267"/>
      <c r="Z8" s="284" t="s">
        <v>35</v>
      </c>
      <c r="AA8" s="285"/>
      <c r="AB8" s="266">
        <v>1185</v>
      </c>
      <c r="AC8" s="267"/>
      <c r="AD8" s="268">
        <v>800</v>
      </c>
      <c r="AE8" s="269"/>
      <c r="AF8" s="27"/>
      <c r="AG8" s="29">
        <f>AG34-AG10</f>
        <v>27640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58" t="s">
        <v>39</v>
      </c>
      <c r="C9" s="258"/>
      <c r="D9" s="270" t="s">
        <v>40</v>
      </c>
      <c r="E9" s="271"/>
      <c r="F9" s="272" t="s">
        <v>41</v>
      </c>
      <c r="G9" s="271"/>
      <c r="H9" s="273" t="s">
        <v>42</v>
      </c>
      <c r="I9" s="258" t="s">
        <v>43</v>
      </c>
      <c r="J9" s="258"/>
      <c r="K9" s="258"/>
      <c r="L9" s="230" t="s">
        <v>44</v>
      </c>
      <c r="M9" s="274" t="s">
        <v>45</v>
      </c>
      <c r="N9" s="32" t="s">
        <v>46</v>
      </c>
      <c r="O9" s="264" t="s">
        <v>47</v>
      </c>
      <c r="P9" s="264" t="s">
        <v>48</v>
      </c>
      <c r="Q9" s="33" t="s">
        <v>49</v>
      </c>
      <c r="R9" s="252" t="s">
        <v>50</v>
      </c>
      <c r="S9" s="253"/>
      <c r="T9" s="254"/>
      <c r="U9" s="231" t="s">
        <v>51</v>
      </c>
      <c r="V9" s="231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233" t="s">
        <v>55</v>
      </c>
      <c r="AG9" s="233" t="s">
        <v>56</v>
      </c>
      <c r="AH9" s="247" t="s">
        <v>57</v>
      </c>
      <c r="AI9" s="262" t="s">
        <v>58</v>
      </c>
      <c r="AJ9" s="231" t="s">
        <v>59</v>
      </c>
      <c r="AK9" s="231" t="s">
        <v>60</v>
      </c>
      <c r="AL9" s="231" t="s">
        <v>61</v>
      </c>
      <c r="AM9" s="231" t="s">
        <v>62</v>
      </c>
      <c r="AN9" s="231" t="s">
        <v>63</v>
      </c>
      <c r="AO9" s="231" t="s">
        <v>64</v>
      </c>
      <c r="AP9" s="231" t="s">
        <v>65</v>
      </c>
      <c r="AQ9" s="264" t="s">
        <v>66</v>
      </c>
      <c r="AR9" s="231" t="s">
        <v>67</v>
      </c>
      <c r="AS9" s="24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231" t="s">
        <v>72</v>
      </c>
      <c r="C10" s="231" t="s">
        <v>73</v>
      </c>
      <c r="D10" s="231" t="s">
        <v>74</v>
      </c>
      <c r="E10" s="231" t="s">
        <v>75</v>
      </c>
      <c r="F10" s="231" t="s">
        <v>74</v>
      </c>
      <c r="G10" s="231" t="s">
        <v>75</v>
      </c>
      <c r="H10" s="273"/>
      <c r="I10" s="231" t="s">
        <v>75</v>
      </c>
      <c r="J10" s="231" t="s">
        <v>75</v>
      </c>
      <c r="K10" s="231" t="s">
        <v>75</v>
      </c>
      <c r="L10" s="27" t="s">
        <v>29</v>
      </c>
      <c r="M10" s="274"/>
      <c r="N10" s="27" t="s">
        <v>29</v>
      </c>
      <c r="O10" s="265"/>
      <c r="P10" s="265"/>
      <c r="Q10" s="143">
        <f>'JUNE 26'!Q34</f>
        <v>41984280</v>
      </c>
      <c r="R10" s="255"/>
      <c r="S10" s="256"/>
      <c r="T10" s="257"/>
      <c r="U10" s="231" t="s">
        <v>75</v>
      </c>
      <c r="V10" s="231" t="s">
        <v>75</v>
      </c>
      <c r="W10" s="25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 t="s">
        <v>90</v>
      </c>
      <c r="AG10" s="222">
        <f>'JUNE 26'!AG34</f>
        <v>38206324</v>
      </c>
      <c r="AH10" s="247"/>
      <c r="AI10" s="263"/>
      <c r="AJ10" s="231" t="s">
        <v>84</v>
      </c>
      <c r="AK10" s="231" t="s">
        <v>84</v>
      </c>
      <c r="AL10" s="231" t="s">
        <v>84</v>
      </c>
      <c r="AM10" s="231" t="s">
        <v>84</v>
      </c>
      <c r="AN10" s="231" t="s">
        <v>84</v>
      </c>
      <c r="AO10" s="231" t="s">
        <v>84</v>
      </c>
      <c r="AP10" s="144">
        <f>'JUNE 26'!AP34</f>
        <v>8619719</v>
      </c>
      <c r="AQ10" s="265"/>
      <c r="AR10" s="232" t="s">
        <v>85</v>
      </c>
      <c r="AS10" s="247"/>
      <c r="AV10" s="38" t="s">
        <v>86</v>
      </c>
      <c r="AW10" s="38" t="s">
        <v>87</v>
      </c>
      <c r="AY10" s="79" t="s">
        <v>126</v>
      </c>
    </row>
    <row r="11" spans="2:51" x14ac:dyDescent="0.25">
      <c r="B11" s="39">
        <v>2</v>
      </c>
      <c r="C11" s="39">
        <v>4.1666666666666664E-2</v>
      </c>
      <c r="D11" s="117">
        <v>7</v>
      </c>
      <c r="E11" s="40">
        <f>D11/1.42</f>
        <v>4.9295774647887329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129</v>
      </c>
      <c r="P11" s="118">
        <v>104</v>
      </c>
      <c r="Q11" s="118">
        <v>41987659</v>
      </c>
      <c r="R11" s="45">
        <f>Q11-Q10</f>
        <v>3379</v>
      </c>
      <c r="S11" s="46">
        <f>R11*24/1000</f>
        <v>81.096000000000004</v>
      </c>
      <c r="T11" s="46">
        <f>R11/1000</f>
        <v>3.379</v>
      </c>
      <c r="U11" s="119">
        <v>5.6</v>
      </c>
      <c r="V11" s="119">
        <f>U11</f>
        <v>5.6</v>
      </c>
      <c r="W11" s="120" t="s">
        <v>124</v>
      </c>
      <c r="X11" s="122">
        <v>0</v>
      </c>
      <c r="Y11" s="122">
        <v>0</v>
      </c>
      <c r="Z11" s="122">
        <v>1066</v>
      </c>
      <c r="AA11" s="122">
        <v>0</v>
      </c>
      <c r="AB11" s="122">
        <v>1188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38207208</v>
      </c>
      <c r="AH11" s="48">
        <f>IF(ISBLANK(AG11),"-",AG11-AG10)</f>
        <v>884</v>
      </c>
      <c r="AI11" s="49">
        <f>AH11/T11</f>
        <v>261.61586268126666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0.75</v>
      </c>
      <c r="AP11" s="122">
        <v>8620601</v>
      </c>
      <c r="AQ11" s="122">
        <f>AP11-AP10</f>
        <v>882</v>
      </c>
      <c r="AR11" s="50"/>
      <c r="AS11" s="51" t="s">
        <v>113</v>
      </c>
      <c r="AV11" s="38" t="s">
        <v>88</v>
      </c>
      <c r="AW11" s="38" t="s">
        <v>91</v>
      </c>
      <c r="AY11" s="79" t="s">
        <v>149</v>
      </c>
    </row>
    <row r="12" spans="2:51" x14ac:dyDescent="0.25">
      <c r="B12" s="39">
        <v>2.0416666666666701</v>
      </c>
      <c r="C12" s="39">
        <v>8.3333333333333329E-2</v>
      </c>
      <c r="D12" s="117">
        <v>8</v>
      </c>
      <c r="E12" s="40">
        <f t="shared" ref="E12:E34" si="0">D12/1.42</f>
        <v>5.6338028169014089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126</v>
      </c>
      <c r="P12" s="118">
        <v>88</v>
      </c>
      <c r="Q12" s="118">
        <v>41990444</v>
      </c>
      <c r="R12" s="45">
        <f t="shared" ref="R12:R34" si="3">Q12-Q11</f>
        <v>2785</v>
      </c>
      <c r="S12" s="46">
        <f t="shared" ref="S12:S34" si="4">R12*24/1000</f>
        <v>66.84</v>
      </c>
      <c r="T12" s="46">
        <f t="shared" ref="T12:T34" si="5">R12/1000</f>
        <v>2.7850000000000001</v>
      </c>
      <c r="U12" s="119">
        <v>6.8</v>
      </c>
      <c r="V12" s="119">
        <f t="shared" ref="V12:V34" si="6">U12</f>
        <v>6.8</v>
      </c>
      <c r="W12" s="120" t="s">
        <v>124</v>
      </c>
      <c r="X12" s="122">
        <v>0</v>
      </c>
      <c r="Y12" s="122">
        <v>0</v>
      </c>
      <c r="Z12" s="122">
        <v>1060</v>
      </c>
      <c r="AA12" s="122">
        <v>0</v>
      </c>
      <c r="AB12" s="122">
        <v>1188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38207956</v>
      </c>
      <c r="AH12" s="48">
        <f>IF(ISBLANK(AG12),"-",AG12-AG11)</f>
        <v>748</v>
      </c>
      <c r="AI12" s="49">
        <f t="shared" ref="AI12:AI34" si="7">AH12/T12</f>
        <v>268.58168761220827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0.75</v>
      </c>
      <c r="AP12" s="122">
        <v>8621644</v>
      </c>
      <c r="AQ12" s="122">
        <f>AP12-AP11</f>
        <v>1043</v>
      </c>
      <c r="AR12" s="52">
        <v>0.84</v>
      </c>
      <c r="AS12" s="51" t="s">
        <v>113</v>
      </c>
      <c r="AV12" s="38" t="s">
        <v>92</v>
      </c>
      <c r="AW12" s="38" t="s">
        <v>93</v>
      </c>
      <c r="AY12" s="79" t="s">
        <v>127</v>
      </c>
    </row>
    <row r="13" spans="2:51" x14ac:dyDescent="0.25">
      <c r="B13" s="39">
        <v>2.0833333333333299</v>
      </c>
      <c r="C13" s="39">
        <v>0.125</v>
      </c>
      <c r="D13" s="117">
        <v>10</v>
      </c>
      <c r="E13" s="40">
        <f t="shared" si="0"/>
        <v>7.042253521126761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124</v>
      </c>
      <c r="P13" s="118">
        <v>92</v>
      </c>
      <c r="Q13" s="118">
        <v>41993286</v>
      </c>
      <c r="R13" s="45">
        <f t="shared" si="3"/>
        <v>2842</v>
      </c>
      <c r="S13" s="46">
        <f t="shared" si="4"/>
        <v>68.207999999999998</v>
      </c>
      <c r="T13" s="46">
        <f t="shared" si="5"/>
        <v>2.8420000000000001</v>
      </c>
      <c r="U13" s="119">
        <v>7.9</v>
      </c>
      <c r="V13" s="119">
        <f t="shared" si="6"/>
        <v>7.9</v>
      </c>
      <c r="W13" s="120" t="s">
        <v>124</v>
      </c>
      <c r="X13" s="122">
        <v>0</v>
      </c>
      <c r="Y13" s="122">
        <v>0</v>
      </c>
      <c r="Z13" s="122">
        <v>1026</v>
      </c>
      <c r="AA13" s="122">
        <v>0</v>
      </c>
      <c r="AB13" s="122">
        <v>1188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38208724</v>
      </c>
      <c r="AH13" s="48">
        <f>IF(ISBLANK(AG13),"-",AG13-AG12)</f>
        <v>768</v>
      </c>
      <c r="AI13" s="49">
        <f t="shared" si="7"/>
        <v>270.23223082336381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0.75</v>
      </c>
      <c r="AP13" s="122">
        <v>8622773</v>
      </c>
      <c r="AQ13" s="122">
        <f>AP13-AP12</f>
        <v>1129</v>
      </c>
      <c r="AR13" s="50"/>
      <c r="AS13" s="51" t="s">
        <v>113</v>
      </c>
      <c r="AV13" s="38" t="s">
        <v>94</v>
      </c>
      <c r="AW13" s="38" t="s">
        <v>95</v>
      </c>
      <c r="AY13" s="79" t="s">
        <v>158</v>
      </c>
    </row>
    <row r="14" spans="2:51" x14ac:dyDescent="0.25">
      <c r="B14" s="39">
        <v>2.125</v>
      </c>
      <c r="C14" s="39">
        <v>0.16666666666666666</v>
      </c>
      <c r="D14" s="117">
        <v>11</v>
      </c>
      <c r="E14" s="40">
        <f t="shared" si="0"/>
        <v>7.746478873239437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122</v>
      </c>
      <c r="P14" s="118">
        <v>94</v>
      </c>
      <c r="Q14" s="118">
        <v>41996369</v>
      </c>
      <c r="R14" s="45">
        <f t="shared" si="3"/>
        <v>3083</v>
      </c>
      <c r="S14" s="46">
        <f t="shared" si="4"/>
        <v>73.992000000000004</v>
      </c>
      <c r="T14" s="46">
        <f t="shared" si="5"/>
        <v>3.0830000000000002</v>
      </c>
      <c r="U14" s="119">
        <v>9</v>
      </c>
      <c r="V14" s="119">
        <f t="shared" si="6"/>
        <v>9</v>
      </c>
      <c r="W14" s="120" t="s">
        <v>124</v>
      </c>
      <c r="X14" s="122">
        <v>0</v>
      </c>
      <c r="Y14" s="122">
        <v>0</v>
      </c>
      <c r="Z14" s="122">
        <v>1026</v>
      </c>
      <c r="AA14" s="122">
        <v>0</v>
      </c>
      <c r="AB14" s="122">
        <v>1188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38209452</v>
      </c>
      <c r="AH14" s="48">
        <f t="shared" ref="AH14:AH34" si="8">IF(ISBLANK(AG14),"-",AG14-AG13)</f>
        <v>728</v>
      </c>
      <c r="AI14" s="49">
        <f t="shared" si="7"/>
        <v>236.13363606876419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0.75</v>
      </c>
      <c r="AP14" s="122">
        <v>8623744</v>
      </c>
      <c r="AQ14" s="122">
        <f>AP14-AP13</f>
        <v>971</v>
      </c>
      <c r="AR14" s="50"/>
      <c r="AS14" s="51" t="s">
        <v>113</v>
      </c>
      <c r="AT14" s="53"/>
      <c r="AV14" s="38" t="s">
        <v>96</v>
      </c>
      <c r="AW14" s="38" t="s">
        <v>97</v>
      </c>
      <c r="AY14" s="79" t="s">
        <v>205</v>
      </c>
    </row>
    <row r="15" spans="2:51" x14ac:dyDescent="0.25">
      <c r="B15" s="39">
        <v>2.1666666666666701</v>
      </c>
      <c r="C15" s="39">
        <v>0.20833333333333301</v>
      </c>
      <c r="D15" s="117">
        <v>17</v>
      </c>
      <c r="E15" s="40">
        <f t="shared" si="0"/>
        <v>11.971830985915494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111</v>
      </c>
      <c r="P15" s="118">
        <v>111</v>
      </c>
      <c r="Q15" s="118">
        <v>41999812</v>
      </c>
      <c r="R15" s="45">
        <f t="shared" si="3"/>
        <v>3443</v>
      </c>
      <c r="S15" s="46">
        <f t="shared" si="4"/>
        <v>82.632000000000005</v>
      </c>
      <c r="T15" s="46">
        <f t="shared" si="5"/>
        <v>3.4430000000000001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1026</v>
      </c>
      <c r="AA15" s="122">
        <v>0</v>
      </c>
      <c r="AB15" s="122">
        <v>1188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38210212</v>
      </c>
      <c r="AH15" s="48">
        <f t="shared" si="8"/>
        <v>760</v>
      </c>
      <c r="AI15" s="49">
        <f t="shared" si="7"/>
        <v>220.73772872494916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0.75</v>
      </c>
      <c r="AP15" s="122">
        <v>8624174</v>
      </c>
      <c r="AQ15" s="122">
        <f>AP15-AP14</f>
        <v>430</v>
      </c>
      <c r="AR15" s="50"/>
      <c r="AS15" s="51" t="s">
        <v>113</v>
      </c>
      <c r="AV15" s="38" t="s">
        <v>98</v>
      </c>
      <c r="AW15" s="38" t="s">
        <v>99</v>
      </c>
      <c r="AY15" s="79" t="s">
        <v>232</v>
      </c>
    </row>
    <row r="16" spans="2:51" x14ac:dyDescent="0.25">
      <c r="B16" s="39">
        <v>2.2083333333333299</v>
      </c>
      <c r="C16" s="39">
        <v>0.25</v>
      </c>
      <c r="D16" s="117">
        <v>11</v>
      </c>
      <c r="E16" s="40">
        <f t="shared" si="0"/>
        <v>7.746478873239437</v>
      </c>
      <c r="F16" s="103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132</v>
      </c>
      <c r="P16" s="118">
        <v>106</v>
      </c>
      <c r="Q16" s="118">
        <v>42003681</v>
      </c>
      <c r="R16" s="45">
        <f t="shared" si="3"/>
        <v>3869</v>
      </c>
      <c r="S16" s="46">
        <f t="shared" si="4"/>
        <v>92.855999999999995</v>
      </c>
      <c r="T16" s="46">
        <f t="shared" si="5"/>
        <v>3.8690000000000002</v>
      </c>
      <c r="U16" s="119">
        <v>9.5</v>
      </c>
      <c r="V16" s="119">
        <f t="shared" si="6"/>
        <v>9.5</v>
      </c>
      <c r="W16" s="120" t="s">
        <v>124</v>
      </c>
      <c r="X16" s="122">
        <v>0</v>
      </c>
      <c r="Y16" s="122">
        <v>0</v>
      </c>
      <c r="Z16" s="122">
        <v>1187</v>
      </c>
      <c r="AA16" s="122">
        <v>0</v>
      </c>
      <c r="AB16" s="122">
        <v>1188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38210996</v>
      </c>
      <c r="AH16" s="48">
        <f t="shared" si="8"/>
        <v>784</v>
      </c>
      <c r="AI16" s="49">
        <f t="shared" si="7"/>
        <v>202.63634013957093</v>
      </c>
      <c r="AJ16" s="101">
        <v>0</v>
      </c>
      <c r="AK16" s="101">
        <v>0</v>
      </c>
      <c r="AL16" s="101">
        <v>1</v>
      </c>
      <c r="AM16" s="101">
        <v>0</v>
      </c>
      <c r="AN16" s="101">
        <v>1</v>
      </c>
      <c r="AO16" s="101">
        <v>0</v>
      </c>
      <c r="AP16" s="122">
        <v>8624174</v>
      </c>
      <c r="AQ16" s="122">
        <f t="shared" ref="AQ16:AQ34" si="10">AP16-AP15</f>
        <v>0</v>
      </c>
      <c r="AR16" s="52">
        <v>0.97</v>
      </c>
      <c r="AS16" s="51" t="s">
        <v>101</v>
      </c>
      <c r="AV16" s="38" t="s">
        <v>102</v>
      </c>
      <c r="AW16" s="38" t="s">
        <v>103</v>
      </c>
      <c r="AY16" s="100"/>
    </row>
    <row r="17" spans="1:51" x14ac:dyDescent="0.25">
      <c r="B17" s="39">
        <v>2.25</v>
      </c>
      <c r="C17" s="39">
        <v>0.29166666666666702</v>
      </c>
      <c r="D17" s="117">
        <v>10</v>
      </c>
      <c r="E17" s="40">
        <f t="shared" si="0"/>
        <v>7.042253521126761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147</v>
      </c>
      <c r="P17" s="118">
        <v>158</v>
      </c>
      <c r="Q17" s="118">
        <v>42009190</v>
      </c>
      <c r="R17" s="45">
        <f t="shared" si="3"/>
        <v>5509</v>
      </c>
      <c r="S17" s="46">
        <f t="shared" si="4"/>
        <v>132.21600000000001</v>
      </c>
      <c r="T17" s="46">
        <f t="shared" si="5"/>
        <v>5.5090000000000003</v>
      </c>
      <c r="U17" s="119">
        <v>9.4</v>
      </c>
      <c r="V17" s="119">
        <f t="shared" si="6"/>
        <v>9.4</v>
      </c>
      <c r="W17" s="120" t="s">
        <v>135</v>
      </c>
      <c r="X17" s="122">
        <v>0</v>
      </c>
      <c r="Y17" s="122">
        <v>1017</v>
      </c>
      <c r="Z17" s="122">
        <v>1187</v>
      </c>
      <c r="AA17" s="122">
        <v>1185</v>
      </c>
      <c r="AB17" s="122">
        <v>1188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38212332</v>
      </c>
      <c r="AH17" s="48">
        <f t="shared" si="8"/>
        <v>1336</v>
      </c>
      <c r="AI17" s="49">
        <f t="shared" si="7"/>
        <v>242.51225267743692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22">
        <v>8624174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0"/>
    </row>
    <row r="18" spans="1:51" x14ac:dyDescent="0.25">
      <c r="B18" s="39">
        <v>2.2916666666666701</v>
      </c>
      <c r="C18" s="39">
        <v>0.33333333333333298</v>
      </c>
      <c r="D18" s="117">
        <v>7</v>
      </c>
      <c r="E18" s="40">
        <f t="shared" si="0"/>
        <v>4.9295774647887329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145</v>
      </c>
      <c r="P18" s="118">
        <v>157</v>
      </c>
      <c r="Q18" s="118">
        <v>42014702</v>
      </c>
      <c r="R18" s="45">
        <f t="shared" si="3"/>
        <v>5512</v>
      </c>
      <c r="S18" s="46">
        <f t="shared" si="4"/>
        <v>132.28800000000001</v>
      </c>
      <c r="T18" s="46">
        <f t="shared" si="5"/>
        <v>5.5119999999999996</v>
      </c>
      <c r="U18" s="119">
        <v>8.8000000000000007</v>
      </c>
      <c r="V18" s="119">
        <f t="shared" si="6"/>
        <v>8.8000000000000007</v>
      </c>
      <c r="W18" s="120" t="s">
        <v>135</v>
      </c>
      <c r="X18" s="122">
        <v>0</v>
      </c>
      <c r="Y18" s="122">
        <v>1017</v>
      </c>
      <c r="Z18" s="122">
        <v>1187</v>
      </c>
      <c r="AA18" s="122">
        <v>1185</v>
      </c>
      <c r="AB18" s="122">
        <v>1188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38213704</v>
      </c>
      <c r="AH18" s="48">
        <f t="shared" si="8"/>
        <v>1372</v>
      </c>
      <c r="AI18" s="49">
        <f t="shared" si="7"/>
        <v>248.91146589259799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22">
        <v>8624174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0"/>
    </row>
    <row r="19" spans="1:51" x14ac:dyDescent="0.25">
      <c r="B19" s="39">
        <v>2.3333333333333299</v>
      </c>
      <c r="C19" s="39">
        <v>0.375</v>
      </c>
      <c r="D19" s="117">
        <v>6</v>
      </c>
      <c r="E19" s="40">
        <f t="shared" si="0"/>
        <v>4.2253521126760569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142</v>
      </c>
      <c r="P19" s="118">
        <v>113</v>
      </c>
      <c r="Q19" s="118">
        <v>42020062</v>
      </c>
      <c r="R19" s="45">
        <f t="shared" si="3"/>
        <v>5360</v>
      </c>
      <c r="S19" s="46">
        <f t="shared" si="4"/>
        <v>128.63999999999999</v>
      </c>
      <c r="T19" s="46">
        <f t="shared" si="5"/>
        <v>5.36</v>
      </c>
      <c r="U19" s="119">
        <v>8.3000000000000007</v>
      </c>
      <c r="V19" s="119">
        <f t="shared" si="6"/>
        <v>8.3000000000000007</v>
      </c>
      <c r="W19" s="120" t="s">
        <v>135</v>
      </c>
      <c r="X19" s="122">
        <v>0</v>
      </c>
      <c r="Y19" s="122">
        <v>1038</v>
      </c>
      <c r="Z19" s="122">
        <v>1187</v>
      </c>
      <c r="AA19" s="122">
        <v>1185</v>
      </c>
      <c r="AB19" s="122">
        <v>1188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38215044</v>
      </c>
      <c r="AH19" s="48">
        <f t="shared" si="8"/>
        <v>1340</v>
      </c>
      <c r="AI19" s="49">
        <f t="shared" si="7"/>
        <v>249.99999999999997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22">
        <v>8624174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0"/>
    </row>
    <row r="20" spans="1:51" x14ac:dyDescent="0.25">
      <c r="B20" s="39">
        <v>2.375</v>
      </c>
      <c r="C20" s="39">
        <v>0.41666666666666669</v>
      </c>
      <c r="D20" s="117">
        <v>7</v>
      </c>
      <c r="E20" s="40">
        <f t="shared" si="0"/>
        <v>4.9295774647887329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143</v>
      </c>
      <c r="P20" s="118">
        <v>140</v>
      </c>
      <c r="Q20" s="118">
        <v>42025700</v>
      </c>
      <c r="R20" s="45">
        <f t="shared" si="3"/>
        <v>5638</v>
      </c>
      <c r="S20" s="46">
        <f t="shared" si="4"/>
        <v>135.31200000000001</v>
      </c>
      <c r="T20" s="46">
        <f t="shared" si="5"/>
        <v>5.6379999999999999</v>
      </c>
      <c r="U20" s="119">
        <v>7.7</v>
      </c>
      <c r="V20" s="119">
        <f t="shared" si="6"/>
        <v>7.7</v>
      </c>
      <c r="W20" s="120" t="s">
        <v>135</v>
      </c>
      <c r="X20" s="122">
        <v>0</v>
      </c>
      <c r="Y20" s="122">
        <v>1038</v>
      </c>
      <c r="Z20" s="122">
        <v>1187</v>
      </c>
      <c r="AA20" s="122">
        <v>1185</v>
      </c>
      <c r="AB20" s="122">
        <v>1188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38216476</v>
      </c>
      <c r="AH20" s="48">
        <f>IF(ISBLANK(AG20),"-",AG20-AG19)</f>
        <v>1432</v>
      </c>
      <c r="AI20" s="49">
        <f t="shared" si="7"/>
        <v>253.99077687123093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22">
        <v>8624174</v>
      </c>
      <c r="AQ20" s="122">
        <f t="shared" si="10"/>
        <v>0</v>
      </c>
      <c r="AR20" s="52">
        <v>1.04</v>
      </c>
      <c r="AS20" s="51" t="s">
        <v>101</v>
      </c>
      <c r="AY20" s="100"/>
    </row>
    <row r="21" spans="1:51" x14ac:dyDescent="0.25">
      <c r="B21" s="39">
        <v>2.4166666666666701</v>
      </c>
      <c r="C21" s="39">
        <v>0.45833333333333298</v>
      </c>
      <c r="D21" s="117">
        <v>7</v>
      </c>
      <c r="E21" s="40">
        <f t="shared" si="0"/>
        <v>4.9295774647887329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143</v>
      </c>
      <c r="P21" s="118">
        <v>141</v>
      </c>
      <c r="Q21" s="118">
        <v>42030911</v>
      </c>
      <c r="R21" s="45">
        <f>Q21-Q20</f>
        <v>5211</v>
      </c>
      <c r="S21" s="46">
        <f t="shared" si="4"/>
        <v>125.06399999999999</v>
      </c>
      <c r="T21" s="46">
        <f t="shared" si="5"/>
        <v>5.2110000000000003</v>
      </c>
      <c r="U21" s="119">
        <v>7.1</v>
      </c>
      <c r="V21" s="119">
        <f t="shared" si="6"/>
        <v>7.1</v>
      </c>
      <c r="W21" s="120" t="s">
        <v>135</v>
      </c>
      <c r="X21" s="122">
        <v>0</v>
      </c>
      <c r="Y21" s="122">
        <v>1038</v>
      </c>
      <c r="Z21" s="122">
        <v>1187</v>
      </c>
      <c r="AA21" s="122">
        <v>1185</v>
      </c>
      <c r="AB21" s="122">
        <v>1188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38217850</v>
      </c>
      <c r="AH21" s="48">
        <f>IF(ISBLANK(AG21),"-",AG21-AG20)</f>
        <v>1374</v>
      </c>
      <c r="AI21" s="49">
        <f t="shared" si="7"/>
        <v>263.67299942429474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22">
        <v>8624174</v>
      </c>
      <c r="AQ21" s="122">
        <f t="shared" si="10"/>
        <v>0</v>
      </c>
      <c r="AR21" s="50"/>
      <c r="AS21" s="51" t="s">
        <v>101</v>
      </c>
      <c r="AY21" s="100"/>
    </row>
    <row r="22" spans="1:51" x14ac:dyDescent="0.25">
      <c r="B22" s="39">
        <v>2.4583333333333299</v>
      </c>
      <c r="C22" s="39">
        <v>0.5</v>
      </c>
      <c r="D22" s="117">
        <v>7</v>
      </c>
      <c r="E22" s="40">
        <f t="shared" si="0"/>
        <v>4.9295774647887329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136</v>
      </c>
      <c r="P22" s="118">
        <v>148</v>
      </c>
      <c r="Q22" s="118">
        <v>42036272</v>
      </c>
      <c r="R22" s="45">
        <f t="shared" si="3"/>
        <v>5361</v>
      </c>
      <c r="S22" s="46">
        <f t="shared" si="4"/>
        <v>128.66399999999999</v>
      </c>
      <c r="T22" s="46">
        <f t="shared" si="5"/>
        <v>5.3609999999999998</v>
      </c>
      <c r="U22" s="119">
        <v>6.6</v>
      </c>
      <c r="V22" s="119">
        <f t="shared" si="6"/>
        <v>6.6</v>
      </c>
      <c r="W22" s="120" t="s">
        <v>135</v>
      </c>
      <c r="X22" s="122">
        <v>0</v>
      </c>
      <c r="Y22" s="122">
        <v>1038</v>
      </c>
      <c r="Z22" s="122">
        <v>1187</v>
      </c>
      <c r="AA22" s="122">
        <v>1185</v>
      </c>
      <c r="AB22" s="122">
        <v>1188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38219236</v>
      </c>
      <c r="AH22" s="48">
        <f t="shared" si="8"/>
        <v>1386</v>
      </c>
      <c r="AI22" s="49">
        <f t="shared" si="7"/>
        <v>258.53385562395079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22">
        <v>8624174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125</v>
      </c>
      <c r="B23" s="39">
        <v>2.5</v>
      </c>
      <c r="C23" s="39">
        <v>0.54166666666666696</v>
      </c>
      <c r="D23" s="117">
        <v>4</v>
      </c>
      <c r="E23" s="40">
        <f t="shared" si="0"/>
        <v>2.8169014084507045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133</v>
      </c>
      <c r="P23" s="118">
        <v>151</v>
      </c>
      <c r="Q23" s="118">
        <v>42041642</v>
      </c>
      <c r="R23" s="45">
        <f t="shared" si="3"/>
        <v>5370</v>
      </c>
      <c r="S23" s="46">
        <f t="shared" si="4"/>
        <v>128.88</v>
      </c>
      <c r="T23" s="46">
        <f t="shared" si="5"/>
        <v>5.37</v>
      </c>
      <c r="U23" s="119">
        <v>6</v>
      </c>
      <c r="V23" s="119">
        <f t="shared" si="6"/>
        <v>6</v>
      </c>
      <c r="W23" s="120" t="s">
        <v>135</v>
      </c>
      <c r="X23" s="122">
        <v>0</v>
      </c>
      <c r="Y23" s="122">
        <v>1058</v>
      </c>
      <c r="Z23" s="122">
        <v>1188</v>
      </c>
      <c r="AA23" s="122">
        <v>1185</v>
      </c>
      <c r="AB23" s="122">
        <v>1188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38220612</v>
      </c>
      <c r="AH23" s="48">
        <f t="shared" si="8"/>
        <v>1376</v>
      </c>
      <c r="AI23" s="49">
        <f t="shared" si="7"/>
        <v>256.23836126629425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8624174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4</v>
      </c>
      <c r="E24" s="40">
        <f t="shared" si="0"/>
        <v>2.8169014084507045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135</v>
      </c>
      <c r="P24" s="118">
        <v>139</v>
      </c>
      <c r="Q24" s="118">
        <v>42046626</v>
      </c>
      <c r="R24" s="45">
        <f t="shared" si="3"/>
        <v>4984</v>
      </c>
      <c r="S24" s="46">
        <f t="shared" si="4"/>
        <v>119.616</v>
      </c>
      <c r="T24" s="46">
        <f t="shared" si="5"/>
        <v>4.984</v>
      </c>
      <c r="U24" s="119">
        <v>5.4</v>
      </c>
      <c r="V24" s="119">
        <f t="shared" si="6"/>
        <v>5.4</v>
      </c>
      <c r="W24" s="120" t="s">
        <v>135</v>
      </c>
      <c r="X24" s="122">
        <v>0</v>
      </c>
      <c r="Y24" s="122">
        <v>1048</v>
      </c>
      <c r="Z24" s="122">
        <v>1188</v>
      </c>
      <c r="AA24" s="122">
        <v>1185</v>
      </c>
      <c r="AB24" s="122">
        <v>1188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38222028</v>
      </c>
      <c r="AH24" s="48">
        <f t="shared" si="8"/>
        <v>1416</v>
      </c>
      <c r="AI24" s="49">
        <f t="shared" si="7"/>
        <v>284.10914927768863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8624174</v>
      </c>
      <c r="AQ24" s="122">
        <f t="shared" si="10"/>
        <v>0</v>
      </c>
      <c r="AR24" s="52">
        <v>0.93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4</v>
      </c>
      <c r="E25" s="40">
        <f t="shared" si="0"/>
        <v>2.8169014084507045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134</v>
      </c>
      <c r="P25" s="118">
        <v>130</v>
      </c>
      <c r="Q25" s="118">
        <v>42051743</v>
      </c>
      <c r="R25" s="45">
        <f t="shared" si="3"/>
        <v>5117</v>
      </c>
      <c r="S25" s="46">
        <f t="shared" si="4"/>
        <v>122.80800000000001</v>
      </c>
      <c r="T25" s="46">
        <f t="shared" si="5"/>
        <v>5.117</v>
      </c>
      <c r="U25" s="119">
        <v>4.9000000000000004</v>
      </c>
      <c r="V25" s="119">
        <f t="shared" si="6"/>
        <v>4.9000000000000004</v>
      </c>
      <c r="W25" s="120" t="s">
        <v>135</v>
      </c>
      <c r="X25" s="122">
        <v>0</v>
      </c>
      <c r="Y25" s="122">
        <v>1047</v>
      </c>
      <c r="Z25" s="122">
        <v>1188</v>
      </c>
      <c r="AA25" s="122">
        <v>1185</v>
      </c>
      <c r="AB25" s="122">
        <v>1188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38223380</v>
      </c>
      <c r="AH25" s="48">
        <f t="shared" si="8"/>
        <v>1352</v>
      </c>
      <c r="AI25" s="49">
        <f t="shared" si="7"/>
        <v>264.21731483290989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8624174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4</v>
      </c>
      <c r="E26" s="40">
        <f t="shared" si="0"/>
        <v>2.8169014084507045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133</v>
      </c>
      <c r="P26" s="118">
        <v>135</v>
      </c>
      <c r="Q26" s="118">
        <v>42056457</v>
      </c>
      <c r="R26" s="45">
        <f t="shared" si="3"/>
        <v>4714</v>
      </c>
      <c r="S26" s="46">
        <f t="shared" si="4"/>
        <v>113.136</v>
      </c>
      <c r="T26" s="46">
        <f t="shared" si="5"/>
        <v>4.7140000000000004</v>
      </c>
      <c r="U26" s="119">
        <v>4.3</v>
      </c>
      <c r="V26" s="119">
        <f t="shared" si="6"/>
        <v>4.3</v>
      </c>
      <c r="W26" s="120" t="s">
        <v>135</v>
      </c>
      <c r="X26" s="122">
        <v>0</v>
      </c>
      <c r="Y26" s="122">
        <v>1046</v>
      </c>
      <c r="Z26" s="122">
        <v>1188</v>
      </c>
      <c r="AA26" s="122">
        <v>1185</v>
      </c>
      <c r="AB26" s="122">
        <v>1188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38224736</v>
      </c>
      <c r="AH26" s="48">
        <f t="shared" si="8"/>
        <v>1356</v>
      </c>
      <c r="AI26" s="49">
        <f t="shared" si="7"/>
        <v>287.65379719983025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8624174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3</v>
      </c>
      <c r="E27" s="40">
        <f t="shared" si="0"/>
        <v>2.1126760563380285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135</v>
      </c>
      <c r="P27" s="118">
        <v>137</v>
      </c>
      <c r="Q27" s="118">
        <v>42061300</v>
      </c>
      <c r="R27" s="45">
        <f t="shared" si="3"/>
        <v>4843</v>
      </c>
      <c r="S27" s="46">
        <f t="shared" si="4"/>
        <v>116.232</v>
      </c>
      <c r="T27" s="46">
        <f t="shared" si="5"/>
        <v>4.843</v>
      </c>
      <c r="U27" s="119">
        <v>3.7</v>
      </c>
      <c r="V27" s="119">
        <f t="shared" si="6"/>
        <v>3.7</v>
      </c>
      <c r="W27" s="120" t="s">
        <v>135</v>
      </c>
      <c r="X27" s="122">
        <v>0</v>
      </c>
      <c r="Y27" s="122">
        <v>1047</v>
      </c>
      <c r="Z27" s="122">
        <v>1188</v>
      </c>
      <c r="AA27" s="122">
        <v>1185</v>
      </c>
      <c r="AB27" s="122">
        <v>1188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38226092</v>
      </c>
      <c r="AH27" s="48">
        <f t="shared" si="8"/>
        <v>1356</v>
      </c>
      <c r="AI27" s="49">
        <f t="shared" si="7"/>
        <v>279.99174065661782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8624174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3</v>
      </c>
      <c r="E28" s="40">
        <f t="shared" si="0"/>
        <v>2.1126760563380285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135</v>
      </c>
      <c r="P28" s="118">
        <v>123</v>
      </c>
      <c r="Q28" s="118">
        <v>42065979</v>
      </c>
      <c r="R28" s="45">
        <f t="shared" si="3"/>
        <v>4679</v>
      </c>
      <c r="S28" s="46">
        <f t="shared" si="4"/>
        <v>112.29600000000001</v>
      </c>
      <c r="T28" s="46">
        <f t="shared" si="5"/>
        <v>4.6790000000000003</v>
      </c>
      <c r="U28" s="119">
        <v>3.2</v>
      </c>
      <c r="V28" s="119">
        <f t="shared" si="6"/>
        <v>3.2</v>
      </c>
      <c r="W28" s="120" t="s">
        <v>135</v>
      </c>
      <c r="X28" s="122">
        <v>0</v>
      </c>
      <c r="Y28" s="122">
        <v>1047</v>
      </c>
      <c r="Z28" s="122">
        <v>1188</v>
      </c>
      <c r="AA28" s="122">
        <v>1185</v>
      </c>
      <c r="AB28" s="122">
        <v>1188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38227468</v>
      </c>
      <c r="AH28" s="48">
        <f t="shared" si="8"/>
        <v>1376</v>
      </c>
      <c r="AI28" s="49">
        <f t="shared" si="7"/>
        <v>294.07993160931824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22">
        <v>8624174</v>
      </c>
      <c r="AQ28" s="122">
        <f t="shared" si="10"/>
        <v>0</v>
      </c>
      <c r="AR28" s="52">
        <v>0.97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4</v>
      </c>
      <c r="E29" s="40">
        <f t="shared" si="0"/>
        <v>2.8169014084507045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139</v>
      </c>
      <c r="P29" s="118">
        <v>136</v>
      </c>
      <c r="Q29" s="118">
        <v>42070514</v>
      </c>
      <c r="R29" s="45">
        <f t="shared" si="3"/>
        <v>4535</v>
      </c>
      <c r="S29" s="46">
        <f t="shared" si="4"/>
        <v>108.84</v>
      </c>
      <c r="T29" s="46">
        <f t="shared" si="5"/>
        <v>4.5350000000000001</v>
      </c>
      <c r="U29" s="119">
        <v>2.9</v>
      </c>
      <c r="V29" s="119">
        <f t="shared" si="6"/>
        <v>2.9</v>
      </c>
      <c r="W29" s="120" t="s">
        <v>135</v>
      </c>
      <c r="X29" s="122">
        <v>0</v>
      </c>
      <c r="Y29" s="122">
        <v>1046</v>
      </c>
      <c r="Z29" s="122">
        <v>1188</v>
      </c>
      <c r="AA29" s="122">
        <v>1185</v>
      </c>
      <c r="AB29" s="122">
        <v>1188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38228780</v>
      </c>
      <c r="AH29" s="48">
        <f t="shared" si="8"/>
        <v>1312</v>
      </c>
      <c r="AI29" s="49">
        <f t="shared" si="7"/>
        <v>289.30540242557885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22">
        <v>8624174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5</v>
      </c>
      <c r="E30" s="40">
        <f t="shared" si="0"/>
        <v>3.5211267605633805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140</v>
      </c>
      <c r="P30" s="118">
        <v>140</v>
      </c>
      <c r="Q30" s="118">
        <v>42075121</v>
      </c>
      <c r="R30" s="45">
        <f t="shared" si="3"/>
        <v>4607</v>
      </c>
      <c r="S30" s="46">
        <f t="shared" si="4"/>
        <v>110.568</v>
      </c>
      <c r="T30" s="46">
        <f t="shared" si="5"/>
        <v>4.6070000000000002</v>
      </c>
      <c r="U30" s="119">
        <v>2.8</v>
      </c>
      <c r="V30" s="119">
        <f t="shared" si="6"/>
        <v>2.8</v>
      </c>
      <c r="W30" s="120" t="s">
        <v>135</v>
      </c>
      <c r="X30" s="122">
        <v>0</v>
      </c>
      <c r="Y30" s="122">
        <v>965</v>
      </c>
      <c r="Z30" s="122">
        <v>1188</v>
      </c>
      <c r="AA30" s="122">
        <v>1185</v>
      </c>
      <c r="AB30" s="122">
        <v>1188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38230092</v>
      </c>
      <c r="AH30" s="48">
        <f t="shared" si="8"/>
        <v>1312</v>
      </c>
      <c r="AI30" s="49">
        <f t="shared" si="7"/>
        <v>284.78402431083134</v>
      </c>
      <c r="AJ30" s="101">
        <v>0</v>
      </c>
      <c r="AK30" s="101">
        <v>1</v>
      </c>
      <c r="AL30" s="101">
        <v>1</v>
      </c>
      <c r="AM30" s="101">
        <v>1</v>
      </c>
      <c r="AN30" s="101">
        <v>1</v>
      </c>
      <c r="AO30" s="101">
        <v>0</v>
      </c>
      <c r="AP30" s="122">
        <v>8624174</v>
      </c>
      <c r="AQ30" s="122">
        <f t="shared" si="10"/>
        <v>0</v>
      </c>
      <c r="AR30" s="50"/>
      <c r="AS30" s="51" t="s">
        <v>113</v>
      </c>
      <c r="AV30" s="248" t="s">
        <v>117</v>
      </c>
      <c r="AW30" s="248"/>
      <c r="AY30" s="104"/>
    </row>
    <row r="31" spans="1:51" x14ac:dyDescent="0.25">
      <c r="B31" s="39">
        <v>2.8333333333333299</v>
      </c>
      <c r="C31" s="39">
        <v>0.875000000000004</v>
      </c>
      <c r="D31" s="117">
        <v>9</v>
      </c>
      <c r="E31" s="40">
        <f t="shared" si="0"/>
        <v>6.3380281690140849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113</v>
      </c>
      <c r="P31" s="118">
        <v>126</v>
      </c>
      <c r="Q31" s="118">
        <v>42079803</v>
      </c>
      <c r="R31" s="45">
        <f t="shared" si="3"/>
        <v>4682</v>
      </c>
      <c r="S31" s="46">
        <f t="shared" si="4"/>
        <v>112.36799999999999</v>
      </c>
      <c r="T31" s="46">
        <f t="shared" si="5"/>
        <v>4.6820000000000004</v>
      </c>
      <c r="U31" s="119">
        <v>2.1</v>
      </c>
      <c r="V31" s="119">
        <f t="shared" si="6"/>
        <v>2.1</v>
      </c>
      <c r="W31" s="120" t="s">
        <v>144</v>
      </c>
      <c r="X31" s="122">
        <v>0</v>
      </c>
      <c r="Y31" s="122">
        <v>1139</v>
      </c>
      <c r="Z31" s="122">
        <v>1188</v>
      </c>
      <c r="AA31" s="122">
        <v>0</v>
      </c>
      <c r="AB31" s="122">
        <v>1188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38231204</v>
      </c>
      <c r="AH31" s="48">
        <f t="shared" si="8"/>
        <v>1112</v>
      </c>
      <c r="AI31" s="49">
        <f t="shared" si="7"/>
        <v>237.50533959846217</v>
      </c>
      <c r="AJ31" s="101">
        <v>0</v>
      </c>
      <c r="AK31" s="101">
        <v>1</v>
      </c>
      <c r="AL31" s="101">
        <v>1</v>
      </c>
      <c r="AM31" s="101">
        <v>0</v>
      </c>
      <c r="AN31" s="101">
        <v>1</v>
      </c>
      <c r="AO31" s="101">
        <v>0</v>
      </c>
      <c r="AP31" s="122">
        <v>8624174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9</v>
      </c>
      <c r="E32" s="40">
        <f t="shared" si="0"/>
        <v>6.3380281690140849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103</v>
      </c>
      <c r="P32" s="118">
        <v>137</v>
      </c>
      <c r="Q32" s="118">
        <v>42084236</v>
      </c>
      <c r="R32" s="45">
        <f t="shared" si="3"/>
        <v>4433</v>
      </c>
      <c r="S32" s="46">
        <f t="shared" si="4"/>
        <v>106.392</v>
      </c>
      <c r="T32" s="46">
        <f t="shared" si="5"/>
        <v>4.4329999999999998</v>
      </c>
      <c r="U32" s="119">
        <v>1.3</v>
      </c>
      <c r="V32" s="119">
        <f t="shared" si="6"/>
        <v>1.3</v>
      </c>
      <c r="W32" s="120" t="s">
        <v>144</v>
      </c>
      <c r="X32" s="122">
        <v>0</v>
      </c>
      <c r="Y32" s="122">
        <v>1138</v>
      </c>
      <c r="Z32" s="122">
        <v>1188</v>
      </c>
      <c r="AA32" s="122">
        <v>0</v>
      </c>
      <c r="AB32" s="122">
        <v>1188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38232276</v>
      </c>
      <c r="AH32" s="48">
        <f t="shared" si="8"/>
        <v>1072</v>
      </c>
      <c r="AI32" s="49">
        <f t="shared" si="7"/>
        <v>241.82269343559668</v>
      </c>
      <c r="AJ32" s="101">
        <v>0</v>
      </c>
      <c r="AK32" s="101">
        <v>1</v>
      </c>
      <c r="AL32" s="101">
        <v>1</v>
      </c>
      <c r="AM32" s="101">
        <v>0</v>
      </c>
      <c r="AN32" s="101">
        <v>1</v>
      </c>
      <c r="AO32" s="101">
        <v>0</v>
      </c>
      <c r="AP32" s="122">
        <v>8624174</v>
      </c>
      <c r="AQ32" s="122">
        <f t="shared" si="10"/>
        <v>0</v>
      </c>
      <c r="AR32" s="52">
        <v>1.08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4</v>
      </c>
      <c r="E33" s="40">
        <f t="shared" si="0"/>
        <v>2.8169014084507045</v>
      </c>
      <c r="F33" s="103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139</v>
      </c>
      <c r="P33" s="118">
        <v>101</v>
      </c>
      <c r="Q33" s="118">
        <v>42087736</v>
      </c>
      <c r="R33" s="45">
        <f t="shared" si="3"/>
        <v>3500</v>
      </c>
      <c r="S33" s="46">
        <f t="shared" si="4"/>
        <v>84</v>
      </c>
      <c r="T33" s="46">
        <f t="shared" si="5"/>
        <v>3.5</v>
      </c>
      <c r="U33" s="119">
        <v>2.4</v>
      </c>
      <c r="V33" s="119">
        <f t="shared" si="6"/>
        <v>2.4</v>
      </c>
      <c r="W33" s="120" t="s">
        <v>124</v>
      </c>
      <c r="X33" s="122">
        <v>0</v>
      </c>
      <c r="Y33" s="122">
        <v>0</v>
      </c>
      <c r="Z33" s="122">
        <v>1127</v>
      </c>
      <c r="AA33" s="122">
        <v>0</v>
      </c>
      <c r="AB33" s="122">
        <v>1188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38233156</v>
      </c>
      <c r="AH33" s="48">
        <f t="shared" si="8"/>
        <v>880</v>
      </c>
      <c r="AI33" s="49">
        <f t="shared" si="7"/>
        <v>251.42857142857142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0.65</v>
      </c>
      <c r="AP33" s="122">
        <v>8625508</v>
      </c>
      <c r="AQ33" s="122">
        <f t="shared" si="10"/>
        <v>1334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6</v>
      </c>
      <c r="E34" s="40">
        <f t="shared" si="0"/>
        <v>4.2253521126760569</v>
      </c>
      <c r="F34" s="103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8">
        <v>142</v>
      </c>
      <c r="P34" s="118">
        <v>113</v>
      </c>
      <c r="Q34" s="118">
        <v>42090937</v>
      </c>
      <c r="R34" s="45">
        <f t="shared" si="3"/>
        <v>3201</v>
      </c>
      <c r="S34" s="46">
        <f t="shared" si="4"/>
        <v>76.823999999999998</v>
      </c>
      <c r="T34" s="46">
        <f t="shared" si="5"/>
        <v>3.2010000000000001</v>
      </c>
      <c r="U34" s="119">
        <v>3.7</v>
      </c>
      <c r="V34" s="119">
        <f t="shared" si="6"/>
        <v>3.7</v>
      </c>
      <c r="W34" s="120" t="s">
        <v>124</v>
      </c>
      <c r="X34" s="122">
        <v>0</v>
      </c>
      <c r="Y34" s="122">
        <v>0</v>
      </c>
      <c r="Z34" s="122">
        <v>1127</v>
      </c>
      <c r="AA34" s="122">
        <v>0</v>
      </c>
      <c r="AB34" s="122">
        <v>1188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38233964</v>
      </c>
      <c r="AH34" s="48">
        <f t="shared" si="8"/>
        <v>808</v>
      </c>
      <c r="AI34" s="49">
        <f t="shared" si="7"/>
        <v>252.42111840049984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0.65</v>
      </c>
      <c r="AP34" s="122">
        <v>8626736</v>
      </c>
      <c r="AQ34" s="122">
        <f t="shared" si="10"/>
        <v>1228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49" t="s">
        <v>120</v>
      </c>
      <c r="M35" s="250"/>
      <c r="N35" s="251"/>
      <c r="O35" s="62"/>
      <c r="P35" s="62"/>
      <c r="Q35" s="63">
        <f>Q34-Q10</f>
        <v>106657</v>
      </c>
      <c r="R35" s="64">
        <f>SUM(R11:R34)</f>
        <v>106657</v>
      </c>
      <c r="S35" s="123">
        <f>AVERAGE(S11:S34)</f>
        <v>106.657</v>
      </c>
      <c r="T35" s="123">
        <f>SUM(T11:T34)</f>
        <v>106.65699999999998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27640</v>
      </c>
      <c r="AH35" s="66">
        <f>SUM(AH11:AH34)</f>
        <v>27640</v>
      </c>
      <c r="AI35" s="67">
        <f>$AH$35/$T35</f>
        <v>259.14848533148319</v>
      </c>
      <c r="AJ35" s="92"/>
      <c r="AK35" s="93"/>
      <c r="AL35" s="93"/>
      <c r="AM35" s="93"/>
      <c r="AN35" s="94"/>
      <c r="AO35" s="68"/>
      <c r="AP35" s="69">
        <f>AP34-AP10</f>
        <v>7017</v>
      </c>
      <c r="AQ35" s="70">
        <f>SUM(AQ11:AQ34)</f>
        <v>7017</v>
      </c>
      <c r="AR35" s="145">
        <f>SUM(AR11:AR34)</f>
        <v>5.83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0"/>
    </row>
    <row r="38" spans="2:51" x14ac:dyDescent="0.25">
      <c r="B38" s="81" t="s">
        <v>128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0"/>
    </row>
    <row r="39" spans="2:51" x14ac:dyDescent="0.25">
      <c r="B39" s="115" t="s">
        <v>129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0"/>
    </row>
    <row r="40" spans="2:51" x14ac:dyDescent="0.25">
      <c r="B40" s="80" t="s">
        <v>220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248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15" t="s">
        <v>140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15" t="s">
        <v>141</v>
      </c>
      <c r="C43" s="109"/>
      <c r="D43" s="109"/>
      <c r="E43" s="109"/>
      <c r="F43" s="109"/>
      <c r="G43" s="109"/>
      <c r="H43" s="115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84" t="s">
        <v>167</v>
      </c>
      <c r="C44" s="114"/>
      <c r="D44" s="114"/>
      <c r="E44" s="114"/>
      <c r="F44" s="109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3"/>
      <c r="R44" s="82"/>
      <c r="S44" s="82"/>
      <c r="T44" s="82"/>
      <c r="U44" s="105"/>
      <c r="V44" s="105"/>
      <c r="W44" s="105"/>
      <c r="X44" s="105"/>
      <c r="Y44" s="105"/>
      <c r="Z44" s="105"/>
      <c r="AA44" s="105"/>
      <c r="AB44" s="105"/>
      <c r="AC44" s="105"/>
      <c r="AK44" s="19"/>
      <c r="AL44" s="102"/>
      <c r="AM44" s="102"/>
      <c r="AN44" s="102"/>
      <c r="AO44" s="102"/>
      <c r="AP44" s="105"/>
      <c r="AQ44" s="11"/>
      <c r="AR44" s="102"/>
      <c r="AS44" s="102"/>
      <c r="AT44" s="136"/>
      <c r="AU44" s="136"/>
      <c r="AW44" s="100"/>
      <c r="AX44" s="100"/>
      <c r="AY44" s="100"/>
    </row>
    <row r="45" spans="2:51" x14ac:dyDescent="0.25">
      <c r="B45" s="84" t="s">
        <v>249</v>
      </c>
      <c r="C45" s="114"/>
      <c r="D45" s="114"/>
      <c r="E45" s="114"/>
      <c r="F45" s="114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3"/>
      <c r="R45" s="82"/>
      <c r="S45" s="82"/>
      <c r="T45" s="82"/>
      <c r="U45" s="105"/>
      <c r="V45" s="105"/>
      <c r="W45" s="105"/>
      <c r="X45" s="105"/>
      <c r="Y45" s="105"/>
      <c r="Z45" s="105"/>
      <c r="AA45" s="105"/>
      <c r="AB45" s="105"/>
      <c r="AC45" s="105"/>
      <c r="AK45" s="19"/>
      <c r="AL45" s="102"/>
      <c r="AM45" s="102"/>
      <c r="AN45" s="102"/>
      <c r="AO45" s="102"/>
      <c r="AP45" s="105"/>
      <c r="AQ45" s="11"/>
      <c r="AR45" s="102"/>
      <c r="AS45" s="102"/>
      <c r="AT45" s="136"/>
      <c r="AU45" s="136"/>
      <c r="AW45" s="100"/>
      <c r="AX45" s="100"/>
      <c r="AY45" s="100"/>
    </row>
    <row r="46" spans="2:51" x14ac:dyDescent="0.25">
      <c r="B46" s="115" t="s">
        <v>250</v>
      </c>
      <c r="C46" s="114"/>
      <c r="D46" s="114"/>
      <c r="E46" s="114"/>
      <c r="F46" s="114"/>
      <c r="G46" s="109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3"/>
      <c r="S46" s="82"/>
      <c r="T46" s="82"/>
      <c r="U46" s="82"/>
      <c r="V46" s="105"/>
      <c r="W46" s="105"/>
      <c r="X46" s="105"/>
      <c r="Y46" s="105"/>
      <c r="Z46" s="105"/>
      <c r="AA46" s="105"/>
      <c r="AB46" s="105"/>
      <c r="AC46" s="105"/>
      <c r="AD46" s="105"/>
      <c r="AL46" s="19"/>
      <c r="AM46" s="102"/>
      <c r="AN46" s="102"/>
      <c r="AO46" s="102"/>
      <c r="AP46" s="102"/>
      <c r="AQ46" s="105"/>
      <c r="AR46" s="11"/>
      <c r="AS46" s="102"/>
      <c r="AU46" s="136"/>
      <c r="AV46" s="136"/>
      <c r="AX46" s="100"/>
      <c r="AY46" s="100"/>
    </row>
    <row r="47" spans="2:51" x14ac:dyDescent="0.25">
      <c r="B47" s="115" t="s">
        <v>145</v>
      </c>
      <c r="C47" s="109"/>
      <c r="D47" s="114"/>
      <c r="E47" s="114"/>
      <c r="F47" s="114"/>
      <c r="G47" s="114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77"/>
      <c r="S47" s="112"/>
      <c r="T47" s="112"/>
      <c r="U47" s="112"/>
      <c r="V47" s="105"/>
      <c r="W47" s="105"/>
      <c r="X47" s="105"/>
      <c r="Y47" s="105"/>
      <c r="Z47" s="105"/>
      <c r="AA47" s="105"/>
      <c r="AB47" s="105"/>
      <c r="AC47" s="105"/>
      <c r="AD47" s="105"/>
      <c r="AL47" s="106"/>
      <c r="AM47" s="106"/>
      <c r="AN47" s="106"/>
      <c r="AO47" s="106"/>
      <c r="AP47" s="106"/>
      <c r="AQ47" s="106"/>
      <c r="AR47" s="107"/>
      <c r="AS47" s="102"/>
      <c r="AU47" s="104"/>
      <c r="AV47" s="100"/>
      <c r="AW47" s="100"/>
      <c r="AX47" s="100"/>
      <c r="AY47" s="100"/>
    </row>
    <row r="48" spans="2:51" x14ac:dyDescent="0.25">
      <c r="B48" s="115" t="s">
        <v>142</v>
      </c>
      <c r="C48" s="109"/>
      <c r="D48" s="109"/>
      <c r="E48" s="109"/>
      <c r="F48" s="109"/>
      <c r="G48" s="109"/>
      <c r="H48" s="124"/>
      <c r="I48" s="110"/>
      <c r="J48" s="110"/>
      <c r="K48" s="110"/>
      <c r="L48" s="110"/>
      <c r="M48" s="110"/>
      <c r="N48" s="110"/>
      <c r="O48" s="110"/>
      <c r="P48" s="110"/>
      <c r="Q48" s="110"/>
      <c r="R48" s="113"/>
      <c r="S48" s="112"/>
      <c r="T48" s="112"/>
      <c r="U48" s="112"/>
      <c r="V48" s="105"/>
      <c r="W48" s="105"/>
      <c r="X48" s="105"/>
      <c r="Y48" s="105"/>
      <c r="Z48" s="105"/>
      <c r="AA48" s="105"/>
      <c r="AB48" s="105"/>
      <c r="AC48" s="105"/>
      <c r="AD48" s="105"/>
      <c r="AL48" s="106"/>
      <c r="AM48" s="106"/>
      <c r="AN48" s="106"/>
      <c r="AO48" s="106"/>
      <c r="AP48" s="106"/>
      <c r="AQ48" s="106"/>
      <c r="AR48" s="107"/>
      <c r="AS48" s="102"/>
      <c r="AU48" s="104"/>
      <c r="AV48" s="100"/>
      <c r="AW48" s="100"/>
      <c r="AX48" s="100"/>
      <c r="AY48" s="100"/>
    </row>
    <row r="49" spans="2:51" x14ac:dyDescent="0.25">
      <c r="B49" s="115" t="s">
        <v>143</v>
      </c>
      <c r="C49" s="109"/>
      <c r="D49" s="109"/>
      <c r="E49" s="109"/>
      <c r="F49" s="109"/>
      <c r="G49" s="109"/>
      <c r="H49" s="124"/>
      <c r="I49" s="110"/>
      <c r="J49" s="110"/>
      <c r="K49" s="110"/>
      <c r="L49" s="110"/>
      <c r="M49" s="110"/>
      <c r="N49" s="110"/>
      <c r="O49" s="110"/>
      <c r="P49" s="110"/>
      <c r="Q49" s="110"/>
      <c r="R49" s="113"/>
      <c r="S49" s="113"/>
      <c r="T49" s="112"/>
      <c r="U49" s="112"/>
      <c r="V49" s="105"/>
      <c r="W49" s="105"/>
      <c r="X49" s="105"/>
      <c r="Y49" s="105"/>
      <c r="Z49" s="105"/>
      <c r="AA49" s="105"/>
      <c r="AB49" s="105"/>
      <c r="AC49" s="105"/>
      <c r="AD49" s="105"/>
      <c r="AL49" s="106"/>
      <c r="AM49" s="106"/>
      <c r="AN49" s="106"/>
      <c r="AO49" s="106"/>
      <c r="AP49" s="106"/>
      <c r="AQ49" s="106"/>
      <c r="AR49" s="107"/>
      <c r="AS49" s="102"/>
      <c r="AU49" s="104"/>
      <c r="AV49" s="100"/>
      <c r="AW49" s="100"/>
      <c r="AX49" s="100"/>
      <c r="AY49" s="100"/>
    </row>
    <row r="50" spans="2:51" x14ac:dyDescent="0.25">
      <c r="B50" s="84" t="s">
        <v>152</v>
      </c>
      <c r="C50" s="109"/>
      <c r="D50" s="109"/>
      <c r="E50" s="109"/>
      <c r="F50" s="109"/>
      <c r="G50" s="124"/>
      <c r="H50" s="110"/>
      <c r="I50" s="110"/>
      <c r="J50" s="110"/>
      <c r="K50" s="110"/>
      <c r="L50" s="110"/>
      <c r="M50" s="110"/>
      <c r="N50" s="110"/>
      <c r="O50" s="110"/>
      <c r="P50" s="110"/>
      <c r="Q50" s="113"/>
      <c r="R50" s="113"/>
      <c r="S50" s="112"/>
      <c r="T50" s="112"/>
      <c r="U50" s="105"/>
      <c r="V50" s="105"/>
      <c r="W50" s="105"/>
      <c r="X50" s="105"/>
      <c r="Y50" s="105"/>
      <c r="Z50" s="105"/>
      <c r="AA50" s="105"/>
      <c r="AB50" s="105"/>
      <c r="AC50" s="105"/>
      <c r="AK50" s="106"/>
      <c r="AL50" s="106"/>
      <c r="AM50" s="106"/>
      <c r="AN50" s="106"/>
      <c r="AO50" s="106"/>
      <c r="AP50" s="106"/>
      <c r="AQ50" s="107"/>
      <c r="AR50" s="102"/>
      <c r="AS50" s="102"/>
      <c r="AT50" s="104"/>
      <c r="AU50" s="100"/>
      <c r="AV50" s="100"/>
      <c r="AW50" s="100"/>
      <c r="AX50" s="100"/>
      <c r="AY50" s="100"/>
    </row>
    <row r="51" spans="2:51" x14ac:dyDescent="0.25">
      <c r="B51" s="115" t="s">
        <v>254</v>
      </c>
      <c r="C51" s="109"/>
      <c r="D51" s="109"/>
      <c r="E51" s="109"/>
      <c r="F51" s="109"/>
      <c r="G51" s="124"/>
      <c r="H51" s="110"/>
      <c r="I51" s="110"/>
      <c r="J51" s="110"/>
      <c r="K51" s="110"/>
      <c r="L51" s="110"/>
      <c r="M51" s="110"/>
      <c r="N51" s="110"/>
      <c r="O51" s="110"/>
      <c r="P51" s="110"/>
      <c r="Q51" s="113"/>
      <c r="R51" s="113"/>
      <c r="S51" s="112"/>
      <c r="T51" s="112"/>
      <c r="U51" s="105"/>
      <c r="V51" s="105"/>
      <c r="W51" s="105"/>
      <c r="X51" s="105"/>
      <c r="Y51" s="105"/>
      <c r="Z51" s="105"/>
      <c r="AA51" s="105"/>
      <c r="AB51" s="105"/>
      <c r="AC51" s="105"/>
      <c r="AK51" s="106"/>
      <c r="AL51" s="106"/>
      <c r="AM51" s="106"/>
      <c r="AN51" s="106"/>
      <c r="AO51" s="106"/>
      <c r="AP51" s="106"/>
      <c r="AQ51" s="107"/>
      <c r="AR51" s="102"/>
      <c r="AS51" s="102"/>
      <c r="AT51" s="104"/>
      <c r="AU51" s="100"/>
      <c r="AV51" s="100"/>
      <c r="AW51" s="100"/>
      <c r="AX51" s="100"/>
      <c r="AY51" s="100"/>
    </row>
    <row r="52" spans="2:51" x14ac:dyDescent="0.25">
      <c r="B52" s="111" t="s">
        <v>148</v>
      </c>
      <c r="C52" s="109"/>
      <c r="D52" s="109"/>
      <c r="E52" s="109"/>
      <c r="F52" s="109"/>
      <c r="G52" s="124"/>
      <c r="H52" s="110"/>
      <c r="I52" s="110"/>
      <c r="J52" s="110"/>
      <c r="K52" s="110"/>
      <c r="L52" s="110"/>
      <c r="M52" s="110"/>
      <c r="N52" s="110"/>
      <c r="O52" s="110"/>
      <c r="P52" s="110"/>
      <c r="Q52" s="113"/>
      <c r="R52" s="113"/>
      <c r="S52" s="112"/>
      <c r="T52" s="112"/>
      <c r="U52" s="105"/>
      <c r="V52" s="105"/>
      <c r="W52" s="105"/>
      <c r="X52" s="105"/>
      <c r="Y52" s="105"/>
      <c r="Z52" s="105"/>
      <c r="AA52" s="105"/>
      <c r="AB52" s="105"/>
      <c r="AC52" s="105"/>
      <c r="AK52" s="106"/>
      <c r="AL52" s="106"/>
      <c r="AM52" s="106"/>
      <c r="AN52" s="106"/>
      <c r="AO52" s="106"/>
      <c r="AP52" s="106"/>
      <c r="AQ52" s="107"/>
      <c r="AR52" s="102"/>
      <c r="AS52" s="102"/>
      <c r="AT52" s="104"/>
      <c r="AU52" s="100"/>
      <c r="AV52" s="100"/>
      <c r="AW52" s="100"/>
      <c r="AX52" s="100"/>
      <c r="AY52" s="100"/>
    </row>
    <row r="53" spans="2:51" x14ac:dyDescent="0.25">
      <c r="B53" s="84" t="s">
        <v>219</v>
      </c>
      <c r="C53" s="109"/>
      <c r="D53" s="109"/>
      <c r="E53" s="109"/>
      <c r="F53" s="109"/>
      <c r="G53" s="109"/>
      <c r="H53" s="124"/>
      <c r="I53" s="110"/>
      <c r="J53" s="110"/>
      <c r="K53" s="110"/>
      <c r="L53" s="110"/>
      <c r="M53" s="110"/>
      <c r="N53" s="110"/>
      <c r="O53" s="110"/>
      <c r="P53" s="110"/>
      <c r="Q53" s="110"/>
      <c r="R53" s="113"/>
      <c r="S53" s="113"/>
      <c r="T53" s="112"/>
      <c r="U53" s="112"/>
      <c r="V53" s="105"/>
      <c r="W53" s="105"/>
      <c r="X53" s="105"/>
      <c r="Y53" s="105"/>
      <c r="Z53" s="105"/>
      <c r="AA53" s="105"/>
      <c r="AB53" s="105"/>
      <c r="AC53" s="105"/>
      <c r="AD53" s="105"/>
      <c r="AL53" s="106"/>
      <c r="AM53" s="106"/>
      <c r="AN53" s="106"/>
      <c r="AO53" s="106"/>
      <c r="AP53" s="106"/>
      <c r="AQ53" s="106"/>
      <c r="AR53" s="107"/>
      <c r="AS53" s="102"/>
      <c r="AU53" s="104"/>
      <c r="AV53" s="100"/>
      <c r="AW53" s="100"/>
      <c r="AX53" s="100"/>
      <c r="AY53" s="100"/>
    </row>
    <row r="54" spans="2:51" x14ac:dyDescent="0.25">
      <c r="B54" s="84"/>
      <c r="C54" s="114"/>
      <c r="D54" s="114"/>
      <c r="E54" s="114"/>
      <c r="F54" s="114"/>
      <c r="G54" s="114"/>
      <c r="H54" s="147"/>
      <c r="I54" s="148"/>
      <c r="J54" s="148"/>
      <c r="K54" s="110"/>
      <c r="L54" s="110"/>
      <c r="M54" s="110"/>
      <c r="N54" s="110"/>
      <c r="O54" s="110"/>
      <c r="P54" s="110"/>
      <c r="Q54" s="110"/>
      <c r="R54" s="110"/>
      <c r="S54" s="113"/>
      <c r="T54" s="112"/>
      <c r="U54" s="112"/>
      <c r="V54" s="112"/>
      <c r="W54" s="105"/>
      <c r="X54" s="105"/>
      <c r="Y54" s="105"/>
      <c r="Z54" s="105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2:51" x14ac:dyDescent="0.25">
      <c r="B55" s="84"/>
      <c r="C55" s="147"/>
      <c r="D55" s="147"/>
      <c r="E55" s="146"/>
      <c r="F55" s="146"/>
      <c r="G55" s="146"/>
      <c r="H55" s="147"/>
      <c r="I55" s="148"/>
      <c r="J55" s="148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C56" s="147"/>
      <c r="D56" s="147"/>
      <c r="E56" s="146"/>
      <c r="F56" s="146"/>
      <c r="G56" s="146"/>
      <c r="H56" s="147"/>
      <c r="I56" s="148"/>
      <c r="J56" s="148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B57" s="84"/>
      <c r="C57" s="147"/>
      <c r="D57" s="147"/>
      <c r="E57" s="146"/>
      <c r="F57" s="146"/>
      <c r="G57" s="146"/>
      <c r="H57" s="147"/>
      <c r="I57" s="148"/>
      <c r="J57" s="148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84"/>
      <c r="C58" s="147"/>
      <c r="D58" s="147"/>
      <c r="E58" s="146"/>
      <c r="F58" s="146"/>
      <c r="G58" s="146"/>
      <c r="H58" s="147"/>
      <c r="I58" s="148"/>
      <c r="J58" s="148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84"/>
      <c r="C59" s="147"/>
      <c r="D59" s="147"/>
      <c r="E59" s="146"/>
      <c r="F59" s="146"/>
      <c r="G59" s="146"/>
      <c r="H59" s="147"/>
      <c r="I59" s="148"/>
      <c r="J59" s="148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84"/>
      <c r="C60" s="147"/>
      <c r="D60" s="147"/>
      <c r="E60" s="146"/>
      <c r="F60" s="146"/>
      <c r="G60" s="146"/>
      <c r="H60" s="147"/>
      <c r="I60" s="148"/>
      <c r="J60" s="148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88"/>
      <c r="C61" s="109"/>
      <c r="D61" s="109"/>
      <c r="E61" s="109"/>
      <c r="F61" s="109"/>
      <c r="G61" s="109"/>
      <c r="H61" s="109"/>
      <c r="I61" s="124"/>
      <c r="J61" s="110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108"/>
      <c r="C62" s="109"/>
      <c r="D62" s="109"/>
      <c r="E62" s="109"/>
      <c r="F62" s="109"/>
      <c r="G62" s="109"/>
      <c r="H62" s="109"/>
      <c r="I62" s="124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88"/>
      <c r="C63" s="109"/>
      <c r="D63" s="109"/>
      <c r="E63" s="114"/>
      <c r="F63" s="114"/>
      <c r="G63" s="114"/>
      <c r="H63" s="109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88"/>
      <c r="C64" s="109"/>
      <c r="D64" s="109"/>
      <c r="E64" s="114"/>
      <c r="F64" s="114"/>
      <c r="G64" s="114"/>
      <c r="H64" s="109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88"/>
      <c r="C65" s="109"/>
      <c r="D65" s="109"/>
      <c r="E65" s="114"/>
      <c r="F65" s="114"/>
      <c r="G65" s="114"/>
      <c r="H65" s="109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4"/>
      <c r="C66" s="109"/>
      <c r="D66" s="109"/>
      <c r="E66" s="114"/>
      <c r="F66" s="114"/>
      <c r="G66" s="114"/>
      <c r="H66" s="109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88"/>
      <c r="C67" s="109"/>
      <c r="D67" s="109"/>
      <c r="E67" s="114"/>
      <c r="F67" s="114"/>
      <c r="G67" s="114"/>
      <c r="H67" s="109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8"/>
      <c r="C68" s="111"/>
      <c r="D68" s="109"/>
      <c r="E68" s="87"/>
      <c r="F68" s="109"/>
      <c r="G68" s="109"/>
      <c r="H68" s="109"/>
      <c r="I68" s="109"/>
      <c r="J68" s="110"/>
      <c r="K68" s="110"/>
      <c r="L68" s="110"/>
      <c r="M68" s="110"/>
      <c r="N68" s="110"/>
      <c r="O68" s="110"/>
      <c r="P68" s="110"/>
      <c r="Q68" s="110"/>
      <c r="R68" s="110"/>
      <c r="S68" s="113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115"/>
      <c r="C69" s="109"/>
      <c r="D69" s="109"/>
      <c r="E69" s="109"/>
      <c r="F69" s="109"/>
      <c r="G69" s="109"/>
      <c r="H69" s="109"/>
      <c r="I69" s="124"/>
      <c r="J69" s="110"/>
      <c r="K69" s="110"/>
      <c r="L69" s="110"/>
      <c r="M69" s="110"/>
      <c r="N69" s="110"/>
      <c r="O69" s="110"/>
      <c r="P69" s="110"/>
      <c r="Q69" s="110"/>
      <c r="R69" s="110"/>
      <c r="S69" s="113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84"/>
      <c r="C70" s="109"/>
      <c r="D70" s="109"/>
      <c r="E70" s="109"/>
      <c r="F70" s="109"/>
      <c r="G70" s="109"/>
      <c r="H70" s="109"/>
      <c r="I70" s="124"/>
      <c r="J70" s="110"/>
      <c r="K70" s="110"/>
      <c r="L70" s="110"/>
      <c r="M70" s="110"/>
      <c r="N70" s="110"/>
      <c r="O70" s="110"/>
      <c r="P70" s="110"/>
      <c r="Q70" s="110"/>
      <c r="R70" s="110"/>
      <c r="S70" s="113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8"/>
      <c r="C71" s="111"/>
      <c r="D71" s="109"/>
      <c r="E71" s="109"/>
      <c r="F71" s="109"/>
      <c r="G71" s="109"/>
      <c r="H71" s="109"/>
      <c r="I71" s="109"/>
      <c r="J71" s="110"/>
      <c r="K71" s="110"/>
      <c r="L71" s="110"/>
      <c r="M71" s="110"/>
      <c r="N71" s="110"/>
      <c r="O71" s="110"/>
      <c r="P71" s="110"/>
      <c r="Q71" s="110"/>
      <c r="R71" s="110"/>
      <c r="S71" s="113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11"/>
      <c r="D72" s="109"/>
      <c r="E72" s="87"/>
      <c r="F72" s="109"/>
      <c r="G72" s="109"/>
      <c r="H72" s="109"/>
      <c r="I72" s="109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09"/>
      <c r="D73" s="109"/>
      <c r="E73" s="109"/>
      <c r="F73" s="109"/>
      <c r="G73" s="87"/>
      <c r="H73" s="87"/>
      <c r="I73" s="124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09"/>
      <c r="D74" s="109"/>
      <c r="E74" s="109"/>
      <c r="F74" s="109"/>
      <c r="G74" s="87"/>
      <c r="H74" s="87"/>
      <c r="I74" s="116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15"/>
      <c r="D75" s="109"/>
      <c r="E75" s="87"/>
      <c r="F75" s="109"/>
      <c r="G75" s="109"/>
      <c r="H75" s="109"/>
      <c r="I75" s="109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2"/>
      <c r="U75" s="112"/>
      <c r="V75" s="112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11"/>
      <c r="D76" s="109"/>
      <c r="E76" s="109"/>
      <c r="F76" s="109"/>
      <c r="G76" s="109"/>
      <c r="H76" s="109"/>
      <c r="I76" s="109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2"/>
      <c r="U76" s="112"/>
      <c r="V76" s="112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11"/>
      <c r="D77" s="109"/>
      <c r="E77" s="87"/>
      <c r="F77" s="109"/>
      <c r="G77" s="109"/>
      <c r="H77" s="109"/>
      <c r="I77" s="109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2"/>
      <c r="U77" s="112"/>
      <c r="V77" s="112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09"/>
      <c r="D78" s="109"/>
      <c r="E78" s="109"/>
      <c r="F78" s="109"/>
      <c r="G78" s="87"/>
      <c r="H78" s="87"/>
      <c r="I78" s="124"/>
      <c r="J78" s="110"/>
      <c r="K78" s="110"/>
      <c r="L78" s="110"/>
      <c r="M78" s="110"/>
      <c r="N78" s="110"/>
      <c r="O78" s="110"/>
      <c r="P78" s="110"/>
      <c r="Q78" s="110"/>
      <c r="R78" s="110"/>
      <c r="S78" s="113"/>
      <c r="T78" s="112"/>
      <c r="U78" s="112"/>
      <c r="V78" s="112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09"/>
      <c r="D79" s="109"/>
      <c r="E79" s="109"/>
      <c r="F79" s="109"/>
      <c r="G79" s="87"/>
      <c r="H79" s="87"/>
      <c r="I79" s="116"/>
      <c r="J79" s="110"/>
      <c r="K79" s="110"/>
      <c r="L79" s="110"/>
      <c r="M79" s="110"/>
      <c r="N79" s="110"/>
      <c r="O79" s="110"/>
      <c r="P79" s="110"/>
      <c r="Q79" s="110"/>
      <c r="R79" s="110"/>
      <c r="S79" s="113"/>
      <c r="T79" s="113"/>
      <c r="U79" s="113"/>
      <c r="V79" s="113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15"/>
      <c r="D80" s="109"/>
      <c r="E80" s="87"/>
      <c r="F80" s="109"/>
      <c r="G80" s="109"/>
      <c r="H80" s="109"/>
      <c r="I80" s="109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3"/>
      <c r="U80" s="113"/>
      <c r="V80" s="113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2:51" x14ac:dyDescent="0.25">
      <c r="B81" s="88"/>
      <c r="C81" s="115"/>
      <c r="D81" s="109"/>
      <c r="E81" s="87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77"/>
      <c r="V81" s="77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2:51" x14ac:dyDescent="0.25">
      <c r="B82" s="88"/>
      <c r="C82" s="115"/>
      <c r="D82" s="109"/>
      <c r="E82" s="87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2:51" x14ac:dyDescent="0.25">
      <c r="B83" s="88"/>
      <c r="C83" s="111"/>
      <c r="D83" s="109"/>
      <c r="E83" s="87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2:51" x14ac:dyDescent="0.25">
      <c r="B84" s="88"/>
      <c r="C84" s="111"/>
      <c r="D84" s="109"/>
      <c r="E84" s="109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10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2:51" x14ac:dyDescent="0.25">
      <c r="B85" s="88"/>
      <c r="C85" s="111"/>
      <c r="D85" s="109"/>
      <c r="E85" s="109"/>
      <c r="F85" s="109"/>
      <c r="G85" s="109"/>
      <c r="H85" s="109"/>
      <c r="I85" s="109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3"/>
      <c r="U85" s="77"/>
      <c r="V85" s="77"/>
      <c r="W85" s="105"/>
      <c r="X85" s="105"/>
      <c r="Y85" s="105"/>
      <c r="Z85" s="105"/>
      <c r="AA85" s="105"/>
      <c r="AB85" s="105"/>
      <c r="AC85" s="105"/>
      <c r="AD85" s="105"/>
      <c r="AE85" s="105"/>
      <c r="AM85" s="106"/>
      <c r="AN85" s="106"/>
      <c r="AO85" s="106"/>
      <c r="AP85" s="106"/>
      <c r="AQ85" s="106"/>
      <c r="AR85" s="106"/>
      <c r="AS85" s="107"/>
      <c r="AV85" s="104"/>
      <c r="AW85" s="100"/>
      <c r="AX85" s="100"/>
      <c r="AY85" s="100"/>
    </row>
    <row r="86" spans="2:51" x14ac:dyDescent="0.25">
      <c r="B86" s="88"/>
      <c r="C86" s="111"/>
      <c r="D86" s="109"/>
      <c r="E86" s="87"/>
      <c r="F86" s="109"/>
      <c r="G86" s="109"/>
      <c r="H86" s="109"/>
      <c r="I86" s="109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3"/>
      <c r="U86" s="77"/>
      <c r="V86" s="77"/>
      <c r="W86" s="105"/>
      <c r="X86" s="105"/>
      <c r="Y86" s="105"/>
      <c r="Z86" s="105"/>
      <c r="AA86" s="105"/>
      <c r="AB86" s="105"/>
      <c r="AC86" s="105"/>
      <c r="AD86" s="105"/>
      <c r="AE86" s="105"/>
      <c r="AM86" s="106"/>
      <c r="AN86" s="106"/>
      <c r="AO86" s="106"/>
      <c r="AP86" s="106"/>
      <c r="AQ86" s="106"/>
      <c r="AR86" s="106"/>
      <c r="AS86" s="107"/>
      <c r="AV86" s="104"/>
      <c r="AW86" s="100"/>
      <c r="AX86" s="100"/>
      <c r="AY86" s="100"/>
    </row>
    <row r="87" spans="2:51" x14ac:dyDescent="0.25">
      <c r="B87" s="88"/>
      <c r="C87" s="111"/>
      <c r="D87" s="109"/>
      <c r="E87" s="109"/>
      <c r="F87" s="109"/>
      <c r="G87" s="109"/>
      <c r="H87" s="109"/>
      <c r="I87" s="109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3"/>
      <c r="U87" s="77"/>
      <c r="V87" s="77"/>
      <c r="W87" s="105"/>
      <c r="X87" s="105"/>
      <c r="Y87" s="105"/>
      <c r="Z87" s="105"/>
      <c r="AA87" s="105"/>
      <c r="AB87" s="105"/>
      <c r="AC87" s="105"/>
      <c r="AD87" s="105"/>
      <c r="AE87" s="105"/>
      <c r="AM87" s="106"/>
      <c r="AN87" s="106"/>
      <c r="AO87" s="106"/>
      <c r="AP87" s="106"/>
      <c r="AQ87" s="106"/>
      <c r="AR87" s="106"/>
      <c r="AS87" s="107"/>
      <c r="AV87" s="104"/>
      <c r="AW87" s="100"/>
      <c r="AX87" s="100"/>
      <c r="AY87" s="100"/>
    </row>
    <row r="88" spans="2:51" x14ac:dyDescent="0.25">
      <c r="B88" s="125"/>
      <c r="C88" s="108"/>
      <c r="D88" s="109"/>
      <c r="E88" s="109"/>
      <c r="F88" s="109"/>
      <c r="G88" s="109"/>
      <c r="H88" s="109"/>
      <c r="I88" s="109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3"/>
      <c r="U88" s="77"/>
      <c r="V88" s="77"/>
      <c r="W88" s="105"/>
      <c r="X88" s="105"/>
      <c r="Y88" s="105"/>
      <c r="Z88" s="8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2:51" x14ac:dyDescent="0.25">
      <c r="B89" s="125"/>
      <c r="C89" s="108"/>
      <c r="D89" s="87"/>
      <c r="E89" s="109"/>
      <c r="F89" s="109"/>
      <c r="G89" s="109"/>
      <c r="H89" s="109"/>
      <c r="I89" s="87"/>
      <c r="J89" s="110"/>
      <c r="K89" s="110"/>
      <c r="L89" s="110"/>
      <c r="M89" s="110"/>
      <c r="N89" s="110"/>
      <c r="O89" s="110"/>
      <c r="P89" s="110"/>
      <c r="Q89" s="110"/>
      <c r="R89" s="110"/>
      <c r="S89" s="85"/>
      <c r="T89" s="85"/>
      <c r="U89" s="85"/>
      <c r="V89" s="85"/>
      <c r="W89" s="85"/>
      <c r="X89" s="85"/>
      <c r="Y89" s="85"/>
      <c r="Z89" s="78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104"/>
      <c r="AW89" s="100"/>
      <c r="AX89" s="100"/>
      <c r="AY89" s="100"/>
    </row>
    <row r="90" spans="2:51" x14ac:dyDescent="0.25">
      <c r="B90" s="128"/>
      <c r="C90" s="115"/>
      <c r="D90" s="87"/>
      <c r="E90" s="109"/>
      <c r="F90" s="109"/>
      <c r="G90" s="109"/>
      <c r="H90" s="109"/>
      <c r="I90" s="87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78"/>
      <c r="X90" s="78"/>
      <c r="Y90" s="78"/>
      <c r="Z90" s="105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104"/>
      <c r="AW90" s="100"/>
      <c r="AX90" s="100"/>
      <c r="AY90" s="100"/>
    </row>
    <row r="91" spans="2:51" x14ac:dyDescent="0.25">
      <c r="B91" s="128"/>
      <c r="C91" s="115"/>
      <c r="D91" s="109"/>
      <c r="E91" s="87"/>
      <c r="F91" s="109"/>
      <c r="G91" s="109"/>
      <c r="H91" s="109"/>
      <c r="I91" s="109"/>
      <c r="J91" s="85"/>
      <c r="K91" s="85"/>
      <c r="L91" s="85"/>
      <c r="M91" s="85"/>
      <c r="N91" s="85"/>
      <c r="O91" s="85"/>
      <c r="P91" s="85"/>
      <c r="Q91" s="85"/>
      <c r="R91" s="85"/>
      <c r="S91" s="110"/>
      <c r="T91" s="113"/>
      <c r="U91" s="77"/>
      <c r="V91" s="77"/>
      <c r="W91" s="105"/>
      <c r="X91" s="105"/>
      <c r="Y91" s="105"/>
      <c r="Z91" s="105"/>
      <c r="AA91" s="105"/>
      <c r="AB91" s="105"/>
      <c r="AC91" s="105"/>
      <c r="AD91" s="105"/>
      <c r="AE91" s="105"/>
      <c r="AM91" s="106"/>
      <c r="AN91" s="106"/>
      <c r="AO91" s="106"/>
      <c r="AP91" s="106"/>
      <c r="AQ91" s="106"/>
      <c r="AR91" s="106"/>
      <c r="AS91" s="107"/>
      <c r="AV91" s="104"/>
      <c r="AW91" s="100"/>
      <c r="AX91" s="100"/>
      <c r="AY91" s="100"/>
    </row>
    <row r="92" spans="2:51" x14ac:dyDescent="0.25">
      <c r="B92" s="128"/>
      <c r="C92" s="111"/>
      <c r="D92" s="109"/>
      <c r="E92" s="87"/>
      <c r="F92" s="87"/>
      <c r="G92" s="109"/>
      <c r="H92" s="109"/>
      <c r="I92" s="109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3"/>
      <c r="U92" s="77"/>
      <c r="V92" s="77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V92" s="104"/>
      <c r="AW92" s="100"/>
      <c r="AX92" s="100"/>
      <c r="AY92" s="100"/>
    </row>
    <row r="93" spans="2:51" x14ac:dyDescent="0.25">
      <c r="B93" s="128"/>
      <c r="C93" s="111"/>
      <c r="D93" s="109"/>
      <c r="E93" s="109"/>
      <c r="F93" s="87"/>
      <c r="G93" s="87"/>
      <c r="H93" s="87"/>
      <c r="I93" s="109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3"/>
      <c r="U93" s="77"/>
      <c r="V93" s="77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V93" s="104"/>
      <c r="AW93" s="100"/>
      <c r="AX93" s="100"/>
      <c r="AY93" s="130"/>
    </row>
    <row r="94" spans="2:51" x14ac:dyDescent="0.25">
      <c r="B94" s="78"/>
      <c r="C94" s="85"/>
      <c r="D94" s="109"/>
      <c r="E94" s="109"/>
      <c r="F94" s="109"/>
      <c r="G94" s="87"/>
      <c r="H94" s="87"/>
      <c r="I94" s="109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3"/>
      <c r="U94" s="77"/>
      <c r="V94" s="77"/>
      <c r="W94" s="105"/>
      <c r="X94" s="105"/>
      <c r="Y94" s="105"/>
      <c r="Z94" s="105"/>
      <c r="AA94" s="105"/>
      <c r="AB94" s="105"/>
      <c r="AC94" s="105"/>
      <c r="AD94" s="105"/>
      <c r="AE94" s="105"/>
      <c r="AM94" s="106"/>
      <c r="AN94" s="106"/>
      <c r="AO94" s="106"/>
      <c r="AP94" s="106"/>
      <c r="AQ94" s="106"/>
      <c r="AR94" s="106"/>
      <c r="AS94" s="107"/>
      <c r="AV94" s="104"/>
      <c r="AW94" s="100"/>
      <c r="AX94" s="100"/>
      <c r="AY94" s="100"/>
    </row>
    <row r="95" spans="2:51" x14ac:dyDescent="0.25">
      <c r="B95" s="78"/>
      <c r="C95" s="115"/>
      <c r="D95" s="85"/>
      <c r="E95" s="109"/>
      <c r="F95" s="109"/>
      <c r="G95" s="109"/>
      <c r="H95" s="109"/>
      <c r="I95" s="85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3"/>
      <c r="U95" s="77"/>
      <c r="V95" s="77"/>
      <c r="W95" s="105"/>
      <c r="X95" s="105"/>
      <c r="Y95" s="105"/>
      <c r="Z95" s="105"/>
      <c r="AA95" s="105"/>
      <c r="AB95" s="105"/>
      <c r="AC95" s="105"/>
      <c r="AD95" s="105"/>
      <c r="AE95" s="105"/>
      <c r="AM95" s="106"/>
      <c r="AN95" s="106"/>
      <c r="AO95" s="106"/>
      <c r="AP95" s="106"/>
      <c r="AQ95" s="106"/>
      <c r="AR95" s="106"/>
      <c r="AS95" s="107"/>
      <c r="AV95" s="104"/>
      <c r="AW95" s="100"/>
      <c r="AX95" s="100"/>
      <c r="AY95" s="100"/>
    </row>
    <row r="96" spans="2:51" x14ac:dyDescent="0.25">
      <c r="B96" s="128"/>
      <c r="C96" s="131"/>
      <c r="D96" s="78"/>
      <c r="E96" s="126"/>
      <c r="F96" s="126"/>
      <c r="G96" s="126"/>
      <c r="H96" s="126"/>
      <c r="I96" s="78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32"/>
      <c r="U96" s="133"/>
      <c r="V96" s="133"/>
      <c r="W96" s="105"/>
      <c r="X96" s="105"/>
      <c r="Y96" s="105"/>
      <c r="Z96" s="105"/>
      <c r="AA96" s="105"/>
      <c r="AB96" s="105"/>
      <c r="AC96" s="105"/>
      <c r="AD96" s="105"/>
      <c r="AE96" s="105"/>
      <c r="AM96" s="106"/>
      <c r="AN96" s="106"/>
      <c r="AO96" s="106"/>
      <c r="AP96" s="106"/>
      <c r="AQ96" s="106"/>
      <c r="AR96" s="106"/>
      <c r="AS96" s="107"/>
      <c r="AU96" s="100"/>
      <c r="AV96" s="104"/>
      <c r="AW96" s="100"/>
      <c r="AX96" s="100"/>
      <c r="AY96" s="100"/>
    </row>
    <row r="97" spans="1:51" s="130" customFormat="1" x14ac:dyDescent="0.25">
      <c r="B97" s="100"/>
      <c r="C97" s="134"/>
      <c r="D97" s="126"/>
      <c r="E97" s="78"/>
      <c r="F97" s="126"/>
      <c r="G97" s="126"/>
      <c r="H97" s="126"/>
      <c r="I97" s="126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32"/>
      <c r="U97" s="133"/>
      <c r="V97" s="133"/>
      <c r="W97" s="105"/>
      <c r="X97" s="105"/>
      <c r="Y97" s="105"/>
      <c r="Z97" s="105"/>
      <c r="AA97" s="105"/>
      <c r="AB97" s="105"/>
      <c r="AC97" s="105"/>
      <c r="AD97" s="105"/>
      <c r="AE97" s="105"/>
      <c r="AM97" s="106"/>
      <c r="AN97" s="106"/>
      <c r="AO97" s="106"/>
      <c r="AP97" s="106"/>
      <c r="AQ97" s="106"/>
      <c r="AR97" s="106"/>
      <c r="AS97" s="107"/>
      <c r="AT97" s="19"/>
      <c r="AV97" s="104"/>
      <c r="AY97" s="100"/>
    </row>
    <row r="98" spans="1:51" x14ac:dyDescent="0.25">
      <c r="A98" s="105"/>
      <c r="C98" s="129"/>
      <c r="D98" s="126"/>
      <c r="E98" s="78"/>
      <c r="F98" s="78"/>
      <c r="G98" s="126"/>
      <c r="H98" s="126"/>
      <c r="I98" s="106"/>
      <c r="J98" s="106"/>
      <c r="K98" s="106"/>
      <c r="L98" s="106"/>
      <c r="M98" s="106"/>
      <c r="N98" s="106"/>
      <c r="O98" s="107"/>
      <c r="P98" s="102"/>
      <c r="R98" s="104"/>
      <c r="AS98" s="100"/>
      <c r="AT98" s="100"/>
      <c r="AU98" s="100"/>
      <c r="AV98" s="100"/>
      <c r="AW98" s="100"/>
      <c r="AX98" s="100"/>
      <c r="AY98" s="100"/>
    </row>
    <row r="99" spans="1:51" x14ac:dyDescent="0.25">
      <c r="A99" s="105"/>
      <c r="C99" s="130"/>
      <c r="D99" s="130"/>
      <c r="E99" s="130"/>
      <c r="F99" s="130"/>
      <c r="G99" s="78"/>
      <c r="H99" s="78"/>
      <c r="I99" s="106"/>
      <c r="J99" s="106"/>
      <c r="K99" s="106"/>
      <c r="L99" s="106"/>
      <c r="M99" s="106"/>
      <c r="N99" s="106"/>
      <c r="O99" s="107"/>
      <c r="P99" s="102"/>
      <c r="R99" s="102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C100" s="130"/>
      <c r="D100" s="130"/>
      <c r="E100" s="130"/>
      <c r="F100" s="130"/>
      <c r="G100" s="78"/>
      <c r="H100" s="78"/>
      <c r="I100" s="106"/>
      <c r="J100" s="106"/>
      <c r="K100" s="106"/>
      <c r="L100" s="106"/>
      <c r="M100" s="106"/>
      <c r="N100" s="106"/>
      <c r="O100" s="107"/>
      <c r="P100" s="102"/>
      <c r="R100" s="102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C101" s="130"/>
      <c r="D101" s="130"/>
      <c r="E101" s="130"/>
      <c r="F101" s="130"/>
      <c r="G101" s="130"/>
      <c r="H101" s="130"/>
      <c r="I101" s="106"/>
      <c r="J101" s="106"/>
      <c r="K101" s="106"/>
      <c r="L101" s="106"/>
      <c r="M101" s="106"/>
      <c r="N101" s="106"/>
      <c r="O101" s="107"/>
      <c r="P101" s="102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A102" s="105"/>
      <c r="C102" s="130"/>
      <c r="D102" s="130"/>
      <c r="E102" s="130"/>
      <c r="F102" s="130"/>
      <c r="G102" s="130"/>
      <c r="H102" s="130"/>
      <c r="I102" s="106"/>
      <c r="J102" s="106"/>
      <c r="K102" s="106"/>
      <c r="L102" s="106"/>
      <c r="M102" s="106"/>
      <c r="N102" s="106"/>
      <c r="O102" s="107"/>
      <c r="P102" s="102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A103" s="105"/>
      <c r="C103" s="130"/>
      <c r="D103" s="130"/>
      <c r="E103" s="130"/>
      <c r="F103" s="130"/>
      <c r="G103" s="130"/>
      <c r="H103" s="130"/>
      <c r="I103" s="106"/>
      <c r="J103" s="106"/>
      <c r="K103" s="106"/>
      <c r="L103" s="106"/>
      <c r="M103" s="106"/>
      <c r="N103" s="106"/>
      <c r="O103" s="107"/>
      <c r="P103" s="102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A104" s="105"/>
      <c r="C104" s="130"/>
      <c r="D104" s="130"/>
      <c r="E104" s="130"/>
      <c r="F104" s="130"/>
      <c r="G104" s="130"/>
      <c r="H104" s="130"/>
      <c r="I104" s="106"/>
      <c r="J104" s="106"/>
      <c r="K104" s="106"/>
      <c r="L104" s="106"/>
      <c r="M104" s="106"/>
      <c r="N104" s="106"/>
      <c r="O104" s="107"/>
      <c r="P104" s="102"/>
      <c r="R104" s="78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A105" s="105"/>
      <c r="I105" s="106"/>
      <c r="J105" s="106"/>
      <c r="K105" s="106"/>
      <c r="L105" s="106"/>
      <c r="M105" s="106"/>
      <c r="N105" s="106"/>
      <c r="O105" s="107"/>
      <c r="R105" s="102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O106" s="107"/>
      <c r="R106" s="102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R107" s="102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R108" s="102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R109" s="102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07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07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07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07"/>
      <c r="Q116" s="102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1"/>
      <c r="P117" s="102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Q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1"/>
      <c r="P126" s="102"/>
      <c r="Q126" s="102"/>
      <c r="R126" s="102"/>
      <c r="S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Q127" s="102"/>
      <c r="R127" s="102"/>
      <c r="S127" s="102"/>
      <c r="T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Q128" s="102"/>
      <c r="R128" s="102"/>
      <c r="S128" s="102"/>
      <c r="T128" s="102"/>
      <c r="AS128" s="100"/>
      <c r="AT128" s="100"/>
      <c r="AU128" s="100"/>
      <c r="AV128" s="100"/>
      <c r="AW128" s="100"/>
      <c r="AX128" s="100"/>
      <c r="AY128" s="100"/>
    </row>
    <row r="129" spans="15:51" x14ac:dyDescent="0.25">
      <c r="O129" s="11"/>
      <c r="P129" s="102"/>
      <c r="T129" s="102"/>
      <c r="AS129" s="100"/>
      <c r="AT129" s="100"/>
      <c r="AU129" s="100"/>
      <c r="AV129" s="100"/>
      <c r="AW129" s="100"/>
      <c r="AX129" s="100"/>
      <c r="AY129" s="100"/>
    </row>
    <row r="130" spans="15:51" x14ac:dyDescent="0.25">
      <c r="O130" s="102"/>
      <c r="Q130" s="102"/>
      <c r="R130" s="102"/>
      <c r="S130" s="102"/>
      <c r="AS130" s="100"/>
      <c r="AT130" s="100"/>
      <c r="AU130" s="100"/>
      <c r="AV130" s="100"/>
      <c r="AW130" s="100"/>
      <c r="AX130" s="100"/>
    </row>
    <row r="131" spans="15:51" x14ac:dyDescent="0.25">
      <c r="O131" s="11"/>
      <c r="P131" s="102"/>
      <c r="Q131" s="102"/>
      <c r="R131" s="102"/>
      <c r="S131" s="102"/>
      <c r="T131" s="102"/>
      <c r="AS131" s="100"/>
      <c r="AT131" s="100"/>
      <c r="AU131" s="100"/>
      <c r="AV131" s="100"/>
      <c r="AW131" s="100"/>
      <c r="AX131" s="100"/>
    </row>
    <row r="132" spans="15:51" x14ac:dyDescent="0.25">
      <c r="O132" s="11"/>
      <c r="P132" s="102"/>
      <c r="Q132" s="102"/>
      <c r="R132" s="102"/>
      <c r="S132" s="102"/>
      <c r="T132" s="102"/>
      <c r="U132" s="102"/>
      <c r="AS132" s="100"/>
      <c r="AT132" s="100"/>
      <c r="AU132" s="100"/>
      <c r="AV132" s="100"/>
      <c r="AW132" s="100"/>
      <c r="AX132" s="100"/>
    </row>
    <row r="133" spans="15:51" x14ac:dyDescent="0.25">
      <c r="O133" s="11"/>
      <c r="P133" s="102"/>
      <c r="T133" s="102"/>
      <c r="U133" s="102"/>
      <c r="AS133" s="100"/>
      <c r="AT133" s="100"/>
      <c r="AU133" s="100"/>
      <c r="AV133" s="100"/>
      <c r="AW133" s="100"/>
      <c r="AX133" s="100"/>
    </row>
    <row r="141" spans="15:51" x14ac:dyDescent="0.25">
      <c r="AY141" s="100"/>
    </row>
    <row r="145" spans="1:50" s="102" customFormat="1" x14ac:dyDescent="0.25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  <c r="AA145" s="100"/>
      <c r="AB145" s="100"/>
      <c r="AC145" s="100"/>
      <c r="AD145" s="100"/>
      <c r="AE145" s="100"/>
      <c r="AF145" s="100"/>
      <c r="AG145" s="100"/>
      <c r="AH145" s="100"/>
      <c r="AI145" s="100"/>
      <c r="AJ145" s="100"/>
      <c r="AK145" s="100"/>
      <c r="AL145" s="100"/>
      <c r="AM145" s="100"/>
      <c r="AN145" s="100"/>
      <c r="AO145" s="100"/>
      <c r="AP145" s="100"/>
      <c r="AQ145" s="100"/>
      <c r="AR145" s="100"/>
      <c r="AS145" s="100"/>
      <c r="AT145" s="100"/>
      <c r="AU145" s="100"/>
      <c r="AV145" s="100"/>
      <c r="AW145" s="100"/>
      <c r="AX145" s="100"/>
    </row>
  </sheetData>
  <protectedRanges>
    <protectedRange sqref="N89:R89 B96 S91:T97 B88:B93 S87:T88 N92:R97 T79:T86 T64:T70 T54:T62 R50:R52 S47:S49 S53" name="Range2_12_5_1_1"/>
    <protectedRange sqref="L10 L6 D6 D8 AD8 AF8 O8:U8 AJ8:AR8 AF10 L24:N31 N32:N34 E11:E34 G11:G34 N10:N23 O11:P34 X16 X11:AF15 R11:V34 Y16:AF34" name="Range1_16_3_1_1"/>
    <protectedRange sqref="I94 J92:M97 J89:M89 I97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8:H98 F97 E96" name="Range2_2_2_9_2_1_1"/>
    <protectedRange sqref="D94 D97:D98" name="Range2_1_1_1_1_1_9_2_1_1"/>
    <protectedRange sqref="AG11:AG34" name="Range1_18_1_1_1"/>
    <protectedRange sqref="C95 C97" name="Range2_4_1_1_1"/>
    <protectedRange sqref="AS16:AS34" name="Range1_1_1_1"/>
    <protectedRange sqref="P3:U5" name="Range1_16_1_1_1_1"/>
    <protectedRange sqref="C98 C96 C93" name="Range2_1_3_1_1"/>
    <protectedRange sqref="H11:H34" name="Range1_1_1_1_1_1_1"/>
    <protectedRange sqref="B94:B95 J90:R91 D95:D96 I95:I96 Z88:Z89 S89:Y90 AA89:AU90 E97:E98 G99:H100 F98" name="Range2_2_1_10_1_1_1_2"/>
    <protectedRange sqref="C94" name="Range2_2_1_10_2_1_1_1"/>
    <protectedRange sqref="N87:R88 G95:H95 D91 F94 E93" name="Range2_12_1_6_1_1"/>
    <protectedRange sqref="D86:D87 I91:I93 I87:M88 G96:H97 G89:H91 E94:E95 F95:F96 F88:F90 E87:E89" name="Range2_2_12_1_7_1_1"/>
    <protectedRange sqref="D92:D93" name="Range2_1_1_1_1_11_1_2_1_1"/>
    <protectedRange sqref="E90 G92:H92 F91" name="Range2_2_2_9_1_1_1_1"/>
    <protectedRange sqref="D88" name="Range2_1_1_1_1_1_9_1_1_1_1"/>
    <protectedRange sqref="C92 C87" name="Range2_1_1_2_1_1"/>
    <protectedRange sqref="C91" name="Range2_1_2_2_1_1"/>
    <protectedRange sqref="C90" name="Range2_3_2_1_1"/>
    <protectedRange sqref="F86:F87 E86 G88:H88" name="Range2_2_12_1_1_1_1_1"/>
    <protectedRange sqref="C86" name="Range2_1_4_2_1_1_1"/>
    <protectedRange sqref="C88:C89" name="Range2_5_1_1_1"/>
    <protectedRange sqref="E91:E92 F92:F93 G93:H94 I89:I90" name="Range2_2_1_1_1_1"/>
    <protectedRange sqref="D89:D90" name="Range2_1_1_1_1_1_1_1_1"/>
    <protectedRange sqref="AS11:AS15" name="Range1_4_1_1_1_1"/>
    <protectedRange sqref="J11:J15 J26:J34" name="Range1_1_2_1_10_1_1_1_1"/>
    <protectedRange sqref="R104" name="Range2_2_1_10_1_1_1_1_1"/>
    <protectedRange sqref="S38:S42" name="Range2_12_3_1_1_1_1"/>
    <protectedRange sqref="D38:H38 F39:G39 N38:R42" name="Range2_12_1_3_1_1_1_1"/>
    <protectedRange sqref="I38:M38 E39 H39:M39 E40:M42" name="Range2_2_12_1_6_1_1_1_1"/>
    <protectedRange sqref="D39:D42" name="Range2_1_1_1_1_11_1_1_1_1_1_1"/>
    <protectedRange sqref="C39:C42" name="Range2_1_2_1_1_1_1_1"/>
    <protectedRange sqref="C38" name="Range2_3_1_1_1_1_1"/>
    <protectedRange sqref="T76:T78" name="Range2_12_5_1_1_3"/>
    <protectedRange sqref="T72:T75" name="Range2_12_5_1_1_2_2"/>
    <protectedRange sqref="T71" name="Range2_12_5_1_1_2_1_1"/>
    <protectedRange sqref="S71" name="Range2_12_4_1_1_1_4_2_2_1_1"/>
    <protectedRange sqref="B85:B87" name="Range2_12_5_1_1_2"/>
    <protectedRange sqref="B84" name="Range2_12_5_1_1_2_1_4_1_1_1_2_1_1_1_1_1_1_1"/>
    <protectedRange sqref="F85 G87:H87" name="Range2_2_12_1_1_1_1_1_1"/>
    <protectedRange sqref="D85:E85" name="Range2_2_12_1_7_1_1_2_1"/>
    <protectedRange sqref="C85" name="Range2_1_1_2_1_1_1"/>
    <protectedRange sqref="B82:B83" name="Range2_12_5_1_1_2_1"/>
    <protectedRange sqref="B81" name="Range2_12_5_1_1_2_1_2_1"/>
    <protectedRange sqref="B80" name="Range2_12_5_1_1_2_1_2_2"/>
    <protectedRange sqref="S83:S86" name="Range2_12_5_1_1_5"/>
    <protectedRange sqref="N83:R86" name="Range2_12_1_6_1_1_1"/>
    <protectedRange sqref="J83:M86" name="Range2_2_12_1_7_1_1_2"/>
    <protectedRange sqref="S80:S82" name="Range2_12_2_1_1_1_2_1_1_1"/>
    <protectedRange sqref="Q81:R82" name="Range2_12_1_4_1_1_1_1_1_1_1_1_1_1_1_1_1_1_1"/>
    <protectedRange sqref="N81:P82" name="Range2_12_1_2_1_1_1_1_1_1_1_1_1_1_1_1_1_1_1_1"/>
    <protectedRange sqref="J81:M82" name="Range2_2_12_1_4_1_1_1_1_1_1_1_1_1_1_1_1_1_1_1_1"/>
    <protectedRange sqref="Q80:R80" name="Range2_12_1_6_1_1_1_2_3_1_1_3_1_1_1_1_1_1_1"/>
    <protectedRange sqref="N80:P80" name="Range2_12_1_2_3_1_1_1_2_3_1_1_3_1_1_1_1_1_1_1"/>
    <protectedRange sqref="J80:M80" name="Range2_2_12_1_4_3_1_1_1_3_3_1_1_3_1_1_1_1_1_1_1"/>
    <protectedRange sqref="S78:S79" name="Range2_12_4_1_1_1_4_2_2_2_1"/>
    <protectedRange sqref="Q78:R79" name="Range2_12_1_6_1_1_1_2_3_2_1_1_3_2"/>
    <protectedRange sqref="N78:P79" name="Range2_12_1_2_3_1_1_1_2_3_2_1_1_3_2"/>
    <protectedRange sqref="K78:M79" name="Range2_2_12_1_4_3_1_1_1_3_3_2_1_1_3_2"/>
    <protectedRange sqref="J78:J79" name="Range2_2_12_1_4_3_1_1_1_3_2_1_2_2_2"/>
    <protectedRange sqref="I78" name="Range2_2_12_1_4_3_1_1_1_3_3_1_1_3_1_1_1_1_1_1_2_2"/>
    <protectedRange sqref="I80:I86" name="Range2_2_12_1_7_1_1_2_2_1_1"/>
    <protectedRange sqref="I79" name="Range2_2_12_1_4_3_1_1_1_3_3_1_1_3_1_1_1_1_1_1_2_1_1"/>
    <protectedRange sqref="G86:H86" name="Range2_2_12_1_3_1_2_1_1_1_2_1_1_1_1_1_1_2_1_1_1_1_1_1_1_1_1"/>
    <protectedRange sqref="F84 G83:H85" name="Range2_2_12_1_3_3_1_1_1_2_1_1_1_1_1_1_1_1_1_1_1_1_1_1_1_1"/>
    <protectedRange sqref="G80:H80" name="Range2_2_12_1_3_1_2_1_1_1_2_1_1_1_1_1_1_2_1_1_1_1_1_2_1"/>
    <protectedRange sqref="F80:F83" name="Range2_2_12_1_3_1_2_1_1_1_3_1_1_1_1_1_3_1_1_1_1_1_1_1_1_1"/>
    <protectedRange sqref="G81:H82" name="Range2_2_12_1_3_1_2_1_1_1_1_2_1_1_1_1_1_1_1_1_1_1_1"/>
    <protectedRange sqref="D80:E81" name="Range2_2_12_1_3_1_2_1_1_1_3_1_1_1_1_1_1_1_2_1_1_1_1_1_1_1"/>
    <protectedRange sqref="B78" name="Range2_12_5_1_1_2_1_4_1_1_1_2_1_1_1_1_1_1_1_1_1_2_1_1_1_1_1"/>
    <protectedRange sqref="B79" name="Range2_12_5_1_1_2_1_2_2_1_1_1_1_1"/>
    <protectedRange sqref="D84:E84" name="Range2_2_12_1_7_1_1_2_1_1"/>
    <protectedRange sqref="C84" name="Range2_1_1_2_1_1_1_1"/>
    <protectedRange sqref="D83" name="Range2_2_12_1_7_1_1_2_1_1_1_1_1_1"/>
    <protectedRange sqref="E83" name="Range2_2_12_1_1_1_1_1_1_1_1_1_1_1_1"/>
    <protectedRange sqref="C83" name="Range2_1_4_2_1_1_1_1_1_1_1_1_1"/>
    <protectedRange sqref="D82:E82" name="Range2_2_12_1_3_1_2_1_1_1_3_1_1_1_1_1_1_1_2_1_1_1_1_1_1_1_1"/>
    <protectedRange sqref="B77" name="Range2_12_5_1_1_2_1_2_2_1_1_1_1"/>
    <protectedRange sqref="S72:S77" name="Range2_12_5_1_1_5_1"/>
    <protectedRange sqref="N74:R77" name="Range2_12_1_6_1_1_1_1"/>
    <protectedRange sqref="J76:M77 L74:M75" name="Range2_2_12_1_7_1_1_2_2"/>
    <protectedRange sqref="I76:I77" name="Range2_2_12_1_7_1_1_2_2_1_1_1"/>
    <protectedRange sqref="B76" name="Range2_12_5_1_1_2_1_2_2_1_1_1_1_2_1_1_1"/>
    <protectedRange sqref="B75" name="Range2_12_5_1_1_2_1_2_2_1_1_1_1_2_1_1_1_2"/>
    <protectedRange sqref="B74" name="Range2_12_5_1_1_2_1_2_2_1_1_1_1_2_1_1_1_2_1_1"/>
    <protectedRange sqref="G57:H60" name="Range2_2_12_1_3_1_1_1_1_1_4_1_1_2"/>
    <protectedRange sqref="E57:F60" name="Range2_2_12_1_7_1_1_3_1_1_2"/>
    <protectedRange sqref="S57:S62 S64:S70" name="Range2_12_5_1_1_2_3_1_1"/>
    <protectedRange sqref="Q57:R62" name="Range2_12_1_6_1_1_1_1_2_1_2"/>
    <protectedRange sqref="N57:P62" name="Range2_12_1_2_3_1_1_1_1_2_1_2"/>
    <protectedRange sqref="L61:M62 I57:M60" name="Range2_2_12_1_4_3_1_1_1_1_2_1_2"/>
    <protectedRange sqref="D57:D60" name="Range2_2_12_1_3_1_2_1_1_1_2_1_2_1_2"/>
    <protectedRange sqref="Q64:R66" name="Range2_12_1_6_1_1_1_1_2_1_1_1"/>
    <protectedRange sqref="N64:P66" name="Range2_12_1_2_3_1_1_1_1_2_1_1_1"/>
    <protectedRange sqref="L64:M66" name="Range2_2_12_1_4_3_1_1_1_1_2_1_1_1"/>
    <protectedRange sqref="B73" name="Range2_12_5_1_1_2_1_2_2_1_1_1_1_2_1_1_1_2_1_1_1_2"/>
    <protectedRange sqref="N67:R73" name="Range2_12_1_6_1_1_1_1_1"/>
    <protectedRange sqref="J69:M70 L71:M73 L67:M68" name="Range2_2_12_1_7_1_1_2_2_1"/>
    <protectedRange sqref="G69:H70" name="Range2_2_12_1_3_1_2_1_1_1_2_1_1_1_1_1_1_2_1_1_1_1"/>
    <protectedRange sqref="I69:I70" name="Range2_2_12_1_4_3_1_1_1_2_1_2_1_1_3_1_1_1_1_1_1_1_1"/>
    <protectedRange sqref="D69:E70" name="Range2_2_12_1_3_1_2_1_1_1_2_1_1_1_1_3_1_1_1_1_1_1_1"/>
    <protectedRange sqref="F69:F70" name="Range2_2_12_1_3_1_2_1_1_1_3_1_1_1_1_1_3_1_1_1_1_1_1_1"/>
    <protectedRange sqref="G79:H79" name="Range2_2_12_1_3_1_2_1_1_1_1_2_1_1_1_1_1_1_2_1_1_2"/>
    <protectedRange sqref="F79" name="Range2_2_12_1_3_1_2_1_1_1_1_2_1_1_1_1_1_1_1_1_1_1_1_2"/>
    <protectedRange sqref="D79:E79" name="Range2_2_12_1_3_1_2_1_1_1_2_1_1_1_1_3_1_1_1_1_1_1_1_1_1_1_2"/>
    <protectedRange sqref="G78:H78" name="Range2_2_12_1_3_1_2_1_1_1_1_2_1_1_1_1_1_1_2_1_1_1_1"/>
    <protectedRange sqref="F78" name="Range2_2_12_1_3_1_2_1_1_1_1_2_1_1_1_1_1_1_1_1_1_1_1_1_1"/>
    <protectedRange sqref="D78:E78" name="Range2_2_12_1_3_1_2_1_1_1_2_1_1_1_1_3_1_1_1_1_1_1_1_1_1_1_1_1"/>
    <protectedRange sqref="D77" name="Range2_2_12_1_7_1_1_1_1"/>
    <protectedRange sqref="E77:F77" name="Range2_2_12_1_1_1_1_1_2_1"/>
    <protectedRange sqref="C77" name="Range2_1_4_2_1_1_1_1_1"/>
    <protectedRange sqref="G77:H77" name="Range2_2_12_1_3_1_2_1_1_1_2_1_1_1_1_1_1_2_1_1_1_1_1_1_1_1_1_1_1"/>
    <protectedRange sqref="F76:H76" name="Range2_2_12_1_3_3_1_1_1_2_1_1_1_1_1_1_1_1_1_1_1_1_1_1_1_1_1_2"/>
    <protectedRange sqref="D76:E76" name="Range2_2_12_1_7_1_1_2_1_1_1_2"/>
    <protectedRange sqref="C76" name="Range2_1_1_2_1_1_1_1_1_2"/>
    <protectedRange sqref="B71" name="Range2_12_5_1_1_2_1_4_1_1_1_2_1_1_1_1_1_1_1_1_1_2_1_1_1_1_2_1_1_1_2_1_1_1_2_2_2_1"/>
    <protectedRange sqref="B72" name="Range2_12_5_1_1_2_1_2_2_1_1_1_1_2_1_1_1_2_1_1_1_2_2_2_1"/>
    <protectedRange sqref="J75:K75" name="Range2_2_12_1_4_3_1_1_1_3_3_1_1_3_1_1_1_1_1_1_1_1"/>
    <protectedRange sqref="K73:K74" name="Range2_2_12_1_4_3_1_1_1_3_3_2_1_1_3_2_1"/>
    <protectedRange sqref="J73:J74" name="Range2_2_12_1_4_3_1_1_1_3_2_1_2_2_2_1"/>
    <protectedRange sqref="I73" name="Range2_2_12_1_4_3_1_1_1_3_3_1_1_3_1_1_1_1_1_1_2_2_2"/>
    <protectedRange sqref="I75" name="Range2_2_12_1_7_1_1_2_2_1_1_2"/>
    <protectedRange sqref="I74" name="Range2_2_12_1_4_3_1_1_1_3_3_1_1_3_1_1_1_1_1_1_2_1_1_1"/>
    <protectedRange sqref="G75:H75" name="Range2_2_12_1_3_1_2_1_1_1_2_1_1_1_1_1_1_2_1_1_1_1_1_2_1_1"/>
    <protectedRange sqref="F75" name="Range2_2_12_1_3_1_2_1_1_1_3_1_1_1_1_1_3_1_1_1_1_1_1_1_1_1_2"/>
    <protectedRange sqref="D75:E75" name="Range2_2_12_1_3_1_2_1_1_1_3_1_1_1_1_1_1_1_2_1_1_1_1_1_1_1_2"/>
    <protectedRange sqref="J71:K72" name="Range2_2_12_1_7_1_1_2_2_2"/>
    <protectedRange sqref="I71:I72" name="Range2_2_12_1_7_1_1_2_2_1_1_1_2"/>
    <protectedRange sqref="G74:H74" name="Range2_2_12_1_3_1_2_1_1_1_1_2_1_1_1_1_1_1_2_1_1_2_1"/>
    <protectedRange sqref="F74" name="Range2_2_12_1_3_1_2_1_1_1_1_2_1_1_1_1_1_1_1_1_1_1_1_2_1"/>
    <protectedRange sqref="D74:E74" name="Range2_2_12_1_3_1_2_1_1_1_2_1_1_1_1_3_1_1_1_1_1_1_1_1_1_1_2_1"/>
    <protectedRange sqref="G73:H73" name="Range2_2_12_1_3_1_2_1_1_1_1_2_1_1_1_1_1_1_2_1_1_1_1_1"/>
    <protectedRange sqref="F73" name="Range2_2_12_1_3_1_2_1_1_1_1_2_1_1_1_1_1_1_1_1_1_1_1_1_1_1"/>
    <protectedRange sqref="D73:E73" name="Range2_2_12_1_3_1_2_1_1_1_2_1_1_1_1_3_1_1_1_1_1_1_1_1_1_1_1_1_1"/>
    <protectedRange sqref="D72" name="Range2_2_12_1_7_1_1_1_1_1"/>
    <protectedRange sqref="E72:F72" name="Range2_2_12_1_1_1_1_1_2_1_1"/>
    <protectedRange sqref="C72" name="Range2_1_4_2_1_1_1_1_1_1"/>
    <protectedRange sqref="G72:H72" name="Range2_2_12_1_3_1_2_1_1_1_2_1_1_1_1_1_1_2_1_1_1_1_1_1_1_1_1_1_1_1"/>
    <protectedRange sqref="F71:H71" name="Range2_2_12_1_3_3_1_1_1_2_1_1_1_1_1_1_1_1_1_1_1_1_1_1_1_1_1_2_1"/>
    <protectedRange sqref="D71:E71" name="Range2_2_12_1_7_1_1_2_1_1_1_2_1"/>
    <protectedRange sqref="C71" name="Range2_1_1_2_1_1_1_1_1_2_1"/>
    <protectedRange sqref="B67" name="Range2_12_5_1_1_2_1_4_1_1_1_2_1_1_1_1_1_1_1_1_1_2_1_1_1_1_2_1_1_1_2_1_1_1_2_2_2_1_1"/>
    <protectedRange sqref="B68" name="Range2_12_5_1_1_2_1_2_2_1_1_1_1_2_1_1_1_2_1_1_1_2_2_2_1_1"/>
    <protectedRange sqref="B64" name="Range2_12_5_1_1_2_1_4_1_1_1_2_1_1_1_1_1_1_1_1_1_2_1_1_1_1_2_1_1_1_2_1_1_1_2_2_2_1_1_1"/>
    <protectedRange sqref="B65" name="Range2_12_5_1_1_2_1_2_2_1_1_1_1_2_1_1_1_2_1_1_1_2_2_2_1_1_1"/>
    <protectedRange sqref="S43" name="Range2_12_3_1_1_1_1_2"/>
    <protectedRange sqref="N43:R43" name="Range2_12_1_3_1_1_1_1_2"/>
    <protectedRange sqref="E43:G43 I43:M43" name="Range2_2_12_1_6_1_1_1_1_2"/>
    <protectedRange sqref="D43" name="Range2_1_1_1_1_11_1_1_1_1_1_1_2"/>
    <protectedRange sqref="E44:F44" name="Range2_2_12_1_3_1_1_1_1_1_4_1_1"/>
    <protectedRange sqref="C44:D44" name="Range2_2_12_1_7_1_1_3_1_1"/>
    <protectedRange sqref="Q44:Q45 S54:S55 Q50:Q52 R46:R49 R53" name="Range2_12_5_1_1_2_3_1"/>
    <protectedRange sqref="O44:P44" name="Range2_12_1_6_1_1_1_1_2_1"/>
    <protectedRange sqref="L44:N44" name="Range2_12_1_2_3_1_1_1_1_2_1"/>
    <protectedRange sqref="G44:K44" name="Range2_2_12_1_4_3_1_1_1_1_2_1"/>
    <protectedRange sqref="S56" name="Range2_12_4_1_1_1_4_2_2_1_1_1"/>
    <protectedRange sqref="E45:F45 G54:H56 E50:F52 F46:G49 F53:G53" name="Range2_2_12_1_3_1_1_1_1_1_4_1_1_1"/>
    <protectedRange sqref="C45:D45 E54:F56 C50:D52 D46:E49 D53:E53" name="Range2_2_12_1_7_1_1_3_1_1_1"/>
    <protectedRange sqref="O45:P45 Q54:R55 O50:P52 P46:Q49 P53:Q53" name="Range2_12_1_6_1_1_1_1_2_1_1"/>
    <protectedRange sqref="L45:N45 N54:P55 L50:N52 M46:O49 M53:O53" name="Range2_12_1_2_3_1_1_1_1_2_1_1"/>
    <protectedRange sqref="G45:K45 I54:M55 G50:K52 H46:L49 H53:L53" name="Range2_2_12_1_4_3_1_1_1_1_2_1_1"/>
    <protectedRange sqref="D54:D56 C48:C49 C53" name="Range2_2_12_1_3_1_2_1_1_1_2_1_2_1_1"/>
    <protectedRange sqref="Q56:R56" name="Range2_12_1_6_1_1_1_2_3_2_1_1_1_1_1"/>
    <protectedRange sqref="N56:P56" name="Range2_12_1_2_3_1_1_1_2_3_2_1_1_1_1_1"/>
    <protectedRange sqref="K56:M56" name="Range2_2_12_1_4_3_1_1_1_3_3_2_1_1_1_1_1"/>
    <protectedRange sqref="J56" name="Range2_2_12_1_4_3_1_1_1_3_2_1_2_1_1_1"/>
    <protectedRange sqref="I56" name="Range2_2_12_1_4_2_1_1_1_4_1_2_1_1_1_2_1_1_1"/>
    <protectedRange sqref="C43" name="Range2_1_2_1_1_1_1_1_1_2"/>
    <protectedRange sqref="Q11:Q34" name="Range1_16_3_1_1_1"/>
    <protectedRange sqref="T63" name="Range2_12_5_1_1_1"/>
    <protectedRange sqref="S63" name="Range2_12_5_1_1_2_3_1_1_1"/>
    <protectedRange sqref="Q63:R63" name="Range2_12_1_6_1_1_1_1_2_1_1_1_1"/>
    <protectedRange sqref="N63:P63" name="Range2_12_1_2_3_1_1_1_1_2_1_1_1_1"/>
    <protectedRange sqref="L63:M63" name="Range2_2_12_1_4_3_1_1_1_1_2_1_1_1_1"/>
    <protectedRange sqref="J61:K62" name="Range2_2_12_1_7_1_1_2_2_3"/>
    <protectedRange sqref="G61:H62" name="Range2_2_12_1_3_1_2_1_1_1_2_1_1_1_1_1_1_2_1_1_1"/>
    <protectedRange sqref="I61:I62" name="Range2_2_12_1_4_3_1_1_1_2_1_2_1_1_3_1_1_1_1_1_1_1"/>
    <protectedRange sqref="D61:E62" name="Range2_2_12_1_3_1_2_1_1_1_2_1_1_1_1_3_1_1_1_1_1_1"/>
    <protectedRange sqref="F61:F62" name="Range2_2_12_1_3_1_2_1_1_1_3_1_1_1_1_1_3_1_1_1_1_1_1"/>
    <protectedRange sqref="F11:F34" name="Range1_16_3_1_1_2"/>
    <protectedRange sqref="W11:W34" name="Range1_16_3_1_1_4"/>
    <protectedRange sqref="X17:X34" name="Range1_16_3_1_1_6"/>
    <protectedRange sqref="G63:H67" name="Range2_2_12_1_3_1_1_1_1_1_4_1_1_1_1_2"/>
    <protectedRange sqref="E63:F67" name="Range2_2_12_1_7_1_1_3_1_1_1_1_2"/>
    <protectedRange sqref="I63:K67" name="Range2_2_12_1_4_3_1_1_1_1_2_1_1_1_2"/>
    <protectedRange sqref="D63:D67" name="Range2_2_12_1_3_1_2_1_1_1_2_1_2_1_1_1_2"/>
    <protectedRange sqref="J68:K68" name="Range2_2_12_1_7_1_1_2_2_1_2"/>
    <protectedRange sqref="I68" name="Range2_2_12_1_7_1_1_2_2_1_1_1_1_1"/>
    <protectedRange sqref="G68:H68" name="Range2_2_12_1_3_3_1_1_1_2_1_1_1_1_1_1_1_1_1_1_1_1_1_1_1_1_1_1_1"/>
    <protectedRange sqref="F68" name="Range2_2_12_1_3_1_2_1_1_1_3_1_1_1_1_1_3_1_1_1_1_1_1_1_1_1_1_1"/>
    <protectedRange sqref="D68" name="Range2_2_12_1_7_1_1_2_1_1_1_1_1_1_1_1"/>
    <protectedRange sqref="E68" name="Range2_2_12_1_1_1_1_1_1_1_1_1_1_1_1_1_1"/>
    <protectedRange sqref="C68" name="Range2_1_4_2_1_1_1_1_1_1_1_1_1_1_1"/>
    <protectedRange sqref="AR11:AR34" name="Range1_16_3_1_1_5"/>
    <protectedRange sqref="H43" name="Range2_12_5_1_1_1_2_1_1_1_1_1_1_1_1_1_1_1_1"/>
    <protectedRange sqref="B62" name="Range2_12_5_1_1_1_2_2_1_1_1_1_1_1_1_1_1_1_1_2_1_1_1_1_1_1_1_1_1_3_1_3_1_1"/>
    <protectedRange sqref="B63" name="Range2_12_5_1_1_2_1_4_1_1_1_2_1_1_1_1_1_1_1_1_1_2_1_1_1_1_2_1_1_1_2_1_1_1_2_2_2_1_1_4_1"/>
    <protectedRange sqref="B61" name="Range2_12_5_1_1_2_1_4_1_1_1_2_1_1_1_1_1_1_1_1_1_2_1_1_1_1_2_1_1_1_2_1_1_1_2_2_2_1_1_1_1_1_1_1_1_1_1_2_1"/>
    <protectedRange sqref="Q10" name="Range1_16_3_1_1_1_1"/>
    <protectedRange sqref="B59:B60 B57 B54:B55" name="Range2_12_5_1_1_1_1_1_2_1_2_1_1_1_1"/>
    <protectedRange sqref="B41" name="Range2_12_5_1_1_1_1_1_2_1"/>
    <protectedRange sqref="B42" name="Range2_12_5_1_1_1_1_1_2_1_3_1_2"/>
    <protectedRange sqref="C46" name="Range2_2_12_1_7_1_1_3_1_1_1_1"/>
    <protectedRange sqref="C47" name="Range2_2_12_1_3_1_2_1_1_1_2_1_2_1_1_1"/>
    <protectedRange sqref="B44" name="Range2_12_5_1_1_1_2_2_1_1_1_1_1_1_1_1_1_1_1_1_1_1_1_1_1_1_1_1_1_1_1_1_1_1_1_1"/>
    <protectedRange sqref="B45" name="Range2_12_5_1_1_1_2_2_1_1_1_1_1_1_1_1_1_1_1_2_1_1_1_1_1_1_1_1_1_1_1_1_1_1_1_1_1_1_1_1_1_1_1_1_1_1_1_1_1_1_1_1"/>
    <protectedRange sqref="B43" name="Range2_12_5_1_1_1_2_1_1_1_1_1_1_1_1_1_1_1_2_1_1_1_1_1_1_1_1_1_1_1_1_1"/>
    <protectedRange sqref="B47" name="Range2_12_5_1_1_1_2_1_1_1_1_1_1_1_1_1_1_1_2_1_2_1_1_1_1_1_1_1_1_1_2_1_1_1_1_1_1_1_1_1"/>
    <protectedRange sqref="B46" name="Range2_12_5_1_1_1_2_2_1_1_1_1_1_1_1_1_1_1_1_2_1_1_1_2_1_1_1_2_1_1_1_3_1_1_1_1_1_1_1_1_1_1_1_1_1_1_1_1_1_1_1_1_1_1_1_1_1"/>
    <protectedRange sqref="B49" name="Range2_12_5_1_1_1_1_1_2_1_1_2_1_1_1_1_1_1_1_1_1_1_1_1_1"/>
    <protectedRange sqref="B50" name="Range2_12_5_1_1_1_2_2_1_1_1_1_1_1_1_1_1_1_1_2_1_1_1_2_1_1_1_1_1_1_1_1_1_1_1_1"/>
    <protectedRange sqref="B48" name="Range2_12_5_1_1_1_1_1_2_1_1_1_1_1_1_1_1_1_1_1_1_1_1_1"/>
    <protectedRange sqref="B52" name="Range2_12_5_1_1_1_2_2_1_1_1_1_1_1_1_1_1_1_1_2_1_1_1_1_1_1_1_1_1_3_1_3_1_2_1_1_1_1_1_1_1_1_1_1_1_1_1_2_1"/>
    <protectedRange sqref="B51" name="Range2_12_5_1_1_1_1_1_2_1_2_1_1_1_2_1_1_1_1_1_1_1_1_1_1_2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7:AE34 X16 Z16:AE16 X11:AE15 Y16:AB34">
    <cfRule type="containsText" dxfId="107" priority="9" operator="containsText" text="N/A">
      <formula>NOT(ISERROR(SEARCH("N/A",X11)))</formula>
    </cfRule>
    <cfRule type="cellIs" dxfId="106" priority="27" operator="equal">
      <formula>0</formula>
    </cfRule>
  </conditionalFormatting>
  <conditionalFormatting sqref="AC17:AE34 X16 Z16:AE16 X11:AE15 Y16:AB34">
    <cfRule type="cellIs" dxfId="105" priority="26" operator="greaterThanOrEqual">
      <formula>1185</formula>
    </cfRule>
  </conditionalFormatting>
  <conditionalFormatting sqref="AC17:AE34 X16 Z16:AE16 X11:AE15 Y16:AB34">
    <cfRule type="cellIs" dxfId="104" priority="25" operator="between">
      <formula>0.1</formula>
      <formula>1184</formula>
    </cfRule>
  </conditionalFormatting>
  <conditionalFormatting sqref="X8 AJ11:AO34">
    <cfRule type="cellIs" dxfId="103" priority="24" operator="equal">
      <formula>0</formula>
    </cfRule>
  </conditionalFormatting>
  <conditionalFormatting sqref="X8 AJ11:AO34">
    <cfRule type="cellIs" dxfId="102" priority="23" operator="greaterThan">
      <formula>1179</formula>
    </cfRule>
  </conditionalFormatting>
  <conditionalFormatting sqref="X8 AJ11:AO34">
    <cfRule type="cellIs" dxfId="101" priority="22" operator="greaterThan">
      <formula>99</formula>
    </cfRule>
  </conditionalFormatting>
  <conditionalFormatting sqref="X8 AJ11:AO34">
    <cfRule type="cellIs" dxfId="100" priority="21" operator="greaterThan">
      <formula>0.99</formula>
    </cfRule>
  </conditionalFormatting>
  <conditionalFormatting sqref="AB8">
    <cfRule type="cellIs" dxfId="99" priority="20" operator="equal">
      <formula>0</formula>
    </cfRule>
  </conditionalFormatting>
  <conditionalFormatting sqref="AB8">
    <cfRule type="cellIs" dxfId="98" priority="19" operator="greaterThan">
      <formula>1179</formula>
    </cfRule>
  </conditionalFormatting>
  <conditionalFormatting sqref="AB8">
    <cfRule type="cellIs" dxfId="97" priority="18" operator="greaterThan">
      <formula>99</formula>
    </cfRule>
  </conditionalFormatting>
  <conditionalFormatting sqref="AB8">
    <cfRule type="cellIs" dxfId="96" priority="17" operator="greaterThan">
      <formula>0.99</formula>
    </cfRule>
  </conditionalFormatting>
  <conditionalFormatting sqref="AQ11:AQ34">
    <cfRule type="cellIs" dxfId="95" priority="16" operator="equal">
      <formula>0</formula>
    </cfRule>
  </conditionalFormatting>
  <conditionalFormatting sqref="AQ11:AQ34">
    <cfRule type="cellIs" dxfId="94" priority="15" operator="greaterThan">
      <formula>1179</formula>
    </cfRule>
  </conditionalFormatting>
  <conditionalFormatting sqref="AQ11:AQ34">
    <cfRule type="cellIs" dxfId="93" priority="14" operator="greaterThan">
      <formula>99</formula>
    </cfRule>
  </conditionalFormatting>
  <conditionalFormatting sqref="AQ11:AQ34">
    <cfRule type="cellIs" dxfId="92" priority="13" operator="greaterThan">
      <formula>0.99</formula>
    </cfRule>
  </conditionalFormatting>
  <conditionalFormatting sqref="AI11:AI34">
    <cfRule type="cellIs" dxfId="91" priority="12" operator="greaterThan">
      <formula>$AI$8</formula>
    </cfRule>
  </conditionalFormatting>
  <conditionalFormatting sqref="AH11:AH34">
    <cfRule type="cellIs" dxfId="90" priority="10" operator="greaterThan">
      <formula>$AH$8</formula>
    </cfRule>
    <cfRule type="cellIs" dxfId="89" priority="11" operator="greaterThan">
      <formula>$AH$8</formula>
    </cfRule>
  </conditionalFormatting>
  <conditionalFormatting sqref="AP11:AP34">
    <cfRule type="cellIs" dxfId="88" priority="8" operator="equal">
      <formula>0</formula>
    </cfRule>
  </conditionalFormatting>
  <conditionalFormatting sqref="AP11:AP34">
    <cfRule type="cellIs" dxfId="87" priority="7" operator="greaterThan">
      <formula>1179</formula>
    </cfRule>
  </conditionalFormatting>
  <conditionalFormatting sqref="AP11:AP34">
    <cfRule type="cellIs" dxfId="86" priority="6" operator="greaterThan">
      <formula>99</formula>
    </cfRule>
  </conditionalFormatting>
  <conditionalFormatting sqref="AP11:AP34">
    <cfRule type="cellIs" dxfId="85" priority="5" operator="greaterThan">
      <formula>0.99</formula>
    </cfRule>
  </conditionalFormatting>
  <conditionalFormatting sqref="X17:X34">
    <cfRule type="containsText" dxfId="84" priority="1" operator="containsText" text="N/A">
      <formula>NOT(ISERROR(SEARCH("N/A",X17)))</formula>
    </cfRule>
    <cfRule type="cellIs" dxfId="83" priority="4" operator="equal">
      <formula>0</formula>
    </cfRule>
  </conditionalFormatting>
  <conditionalFormatting sqref="X17:X34">
    <cfRule type="cellIs" dxfId="82" priority="3" operator="greaterThanOrEqual">
      <formula>1185</formula>
    </cfRule>
  </conditionalFormatting>
  <conditionalFormatting sqref="X17:X34">
    <cfRule type="cellIs" dxfId="81" priority="2" operator="between">
      <formula>0.1</formula>
      <formula>1184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$AY$10:$AY$35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46"/>
  <sheetViews>
    <sheetView showGridLines="0" topLeftCell="Y4" zoomScaleNormal="100" workbookViewId="0">
      <selection activeCell="AR35" sqref="AR35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86" t="s">
        <v>232</v>
      </c>
      <c r="Q3" s="287"/>
      <c r="R3" s="287"/>
      <c r="S3" s="287"/>
      <c r="T3" s="287"/>
      <c r="U3" s="28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86" t="s">
        <v>149</v>
      </c>
      <c r="Q4" s="287"/>
      <c r="R4" s="287"/>
      <c r="S4" s="287"/>
      <c r="T4" s="287"/>
      <c r="U4" s="28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86" t="s">
        <v>205</v>
      </c>
      <c r="Q5" s="287"/>
      <c r="R5" s="287"/>
      <c r="S5" s="287"/>
      <c r="T5" s="287"/>
      <c r="U5" s="28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86" t="s">
        <v>6</v>
      </c>
      <c r="C6" s="288"/>
      <c r="D6" s="289" t="s">
        <v>7</v>
      </c>
      <c r="E6" s="290"/>
      <c r="F6" s="290"/>
      <c r="G6" s="290"/>
      <c r="H6" s="291"/>
      <c r="I6" s="102"/>
      <c r="J6" s="102"/>
      <c r="K6" s="236"/>
      <c r="L6" s="292">
        <v>41686</v>
      </c>
      <c r="M6" s="29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5" t="s">
        <v>8</v>
      </c>
      <c r="C7" s="276"/>
      <c r="D7" s="275" t="s">
        <v>9</v>
      </c>
      <c r="E7" s="277"/>
      <c r="F7" s="277"/>
      <c r="G7" s="276"/>
      <c r="H7" s="240" t="s">
        <v>10</v>
      </c>
      <c r="I7" s="239" t="s">
        <v>11</v>
      </c>
      <c r="J7" s="239" t="s">
        <v>12</v>
      </c>
      <c r="K7" s="239" t="s">
        <v>13</v>
      </c>
      <c r="L7" s="11"/>
      <c r="M7" s="11"/>
      <c r="N7" s="11"/>
      <c r="O7" s="240" t="s">
        <v>14</v>
      </c>
      <c r="P7" s="275" t="s">
        <v>15</v>
      </c>
      <c r="Q7" s="277"/>
      <c r="R7" s="277"/>
      <c r="S7" s="277"/>
      <c r="T7" s="276"/>
      <c r="U7" s="274" t="s">
        <v>16</v>
      </c>
      <c r="V7" s="274"/>
      <c r="W7" s="239" t="s">
        <v>17</v>
      </c>
      <c r="X7" s="275" t="s">
        <v>18</v>
      </c>
      <c r="Y7" s="276"/>
      <c r="Z7" s="275" t="s">
        <v>19</v>
      </c>
      <c r="AA7" s="276"/>
      <c r="AB7" s="275" t="s">
        <v>20</v>
      </c>
      <c r="AC7" s="276"/>
      <c r="AD7" s="275" t="s">
        <v>21</v>
      </c>
      <c r="AE7" s="276"/>
      <c r="AF7" s="239" t="s">
        <v>22</v>
      </c>
      <c r="AG7" s="239" t="s">
        <v>23</v>
      </c>
      <c r="AH7" s="239" t="s">
        <v>24</v>
      </c>
      <c r="AI7" s="239" t="s">
        <v>25</v>
      </c>
      <c r="AJ7" s="275" t="s">
        <v>26</v>
      </c>
      <c r="AK7" s="277"/>
      <c r="AL7" s="277"/>
      <c r="AM7" s="277"/>
      <c r="AN7" s="276"/>
      <c r="AO7" s="275" t="s">
        <v>27</v>
      </c>
      <c r="AP7" s="277"/>
      <c r="AQ7" s="276"/>
      <c r="AR7" s="239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78">
        <v>42183</v>
      </c>
      <c r="C8" s="279"/>
      <c r="D8" s="280" t="s">
        <v>29</v>
      </c>
      <c r="E8" s="281"/>
      <c r="F8" s="281"/>
      <c r="G8" s="282"/>
      <c r="H8" s="27"/>
      <c r="I8" s="280" t="s">
        <v>29</v>
      </c>
      <c r="J8" s="281"/>
      <c r="K8" s="28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3" t="s">
        <v>33</v>
      </c>
      <c r="V8" s="283"/>
      <c r="W8" s="29" t="s">
        <v>34</v>
      </c>
      <c r="X8" s="266">
        <v>0</v>
      </c>
      <c r="Y8" s="267"/>
      <c r="Z8" s="284" t="s">
        <v>35</v>
      </c>
      <c r="AA8" s="285"/>
      <c r="AB8" s="266">
        <v>1185</v>
      </c>
      <c r="AC8" s="267"/>
      <c r="AD8" s="268">
        <v>800</v>
      </c>
      <c r="AE8" s="269"/>
      <c r="AF8" s="27"/>
      <c r="AG8" s="29">
        <f>AG34-AG10</f>
        <v>27704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58" t="s">
        <v>39</v>
      </c>
      <c r="C9" s="258"/>
      <c r="D9" s="270" t="s">
        <v>40</v>
      </c>
      <c r="E9" s="271"/>
      <c r="F9" s="272" t="s">
        <v>41</v>
      </c>
      <c r="G9" s="271"/>
      <c r="H9" s="273" t="s">
        <v>42</v>
      </c>
      <c r="I9" s="258" t="s">
        <v>43</v>
      </c>
      <c r="J9" s="258"/>
      <c r="K9" s="258"/>
      <c r="L9" s="239" t="s">
        <v>44</v>
      </c>
      <c r="M9" s="274" t="s">
        <v>45</v>
      </c>
      <c r="N9" s="32" t="s">
        <v>46</v>
      </c>
      <c r="O9" s="264" t="s">
        <v>47</v>
      </c>
      <c r="P9" s="264" t="s">
        <v>48</v>
      </c>
      <c r="Q9" s="33" t="s">
        <v>49</v>
      </c>
      <c r="R9" s="252" t="s">
        <v>50</v>
      </c>
      <c r="S9" s="253"/>
      <c r="T9" s="254"/>
      <c r="U9" s="237" t="s">
        <v>51</v>
      </c>
      <c r="V9" s="237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235" t="s">
        <v>55</v>
      </c>
      <c r="AG9" s="235" t="s">
        <v>56</v>
      </c>
      <c r="AH9" s="247" t="s">
        <v>57</v>
      </c>
      <c r="AI9" s="262" t="s">
        <v>58</v>
      </c>
      <c r="AJ9" s="237" t="s">
        <v>59</v>
      </c>
      <c r="AK9" s="237" t="s">
        <v>60</v>
      </c>
      <c r="AL9" s="237" t="s">
        <v>61</v>
      </c>
      <c r="AM9" s="237" t="s">
        <v>62</v>
      </c>
      <c r="AN9" s="237" t="s">
        <v>63</v>
      </c>
      <c r="AO9" s="237" t="s">
        <v>64</v>
      </c>
      <c r="AP9" s="237" t="s">
        <v>65</v>
      </c>
      <c r="AQ9" s="264" t="s">
        <v>66</v>
      </c>
      <c r="AR9" s="237" t="s">
        <v>67</v>
      </c>
      <c r="AS9" s="24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237" t="s">
        <v>72</v>
      </c>
      <c r="C10" s="237" t="s">
        <v>73</v>
      </c>
      <c r="D10" s="237" t="s">
        <v>74</v>
      </c>
      <c r="E10" s="237" t="s">
        <v>75</v>
      </c>
      <c r="F10" s="237" t="s">
        <v>74</v>
      </c>
      <c r="G10" s="237" t="s">
        <v>75</v>
      </c>
      <c r="H10" s="273"/>
      <c r="I10" s="237" t="s">
        <v>75</v>
      </c>
      <c r="J10" s="237" t="s">
        <v>75</v>
      </c>
      <c r="K10" s="237" t="s">
        <v>75</v>
      </c>
      <c r="L10" s="27" t="s">
        <v>29</v>
      </c>
      <c r="M10" s="274"/>
      <c r="N10" s="27" t="s">
        <v>29</v>
      </c>
      <c r="O10" s="265"/>
      <c r="P10" s="265"/>
      <c r="Q10" s="143">
        <f>'JUNE 27'!Q34</f>
        <v>42090937</v>
      </c>
      <c r="R10" s="255"/>
      <c r="S10" s="256"/>
      <c r="T10" s="257"/>
      <c r="U10" s="237" t="s">
        <v>75</v>
      </c>
      <c r="V10" s="237" t="s">
        <v>75</v>
      </c>
      <c r="W10" s="25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 t="s">
        <v>90</v>
      </c>
      <c r="AG10" s="222">
        <f>'JUNE 27'!AG34</f>
        <v>38233964</v>
      </c>
      <c r="AH10" s="247"/>
      <c r="AI10" s="263"/>
      <c r="AJ10" s="237" t="s">
        <v>84</v>
      </c>
      <c r="AK10" s="237" t="s">
        <v>84</v>
      </c>
      <c r="AL10" s="237" t="s">
        <v>84</v>
      </c>
      <c r="AM10" s="237" t="s">
        <v>84</v>
      </c>
      <c r="AN10" s="237" t="s">
        <v>84</v>
      </c>
      <c r="AO10" s="237" t="s">
        <v>84</v>
      </c>
      <c r="AP10" s="144">
        <f>'JUNE 27'!AP34</f>
        <v>8626736</v>
      </c>
      <c r="AQ10" s="265"/>
      <c r="AR10" s="238" t="s">
        <v>85</v>
      </c>
      <c r="AS10" s="247"/>
      <c r="AV10" s="38" t="s">
        <v>86</v>
      </c>
      <c r="AW10" s="38" t="s">
        <v>87</v>
      </c>
      <c r="AY10" s="79" t="s">
        <v>126</v>
      </c>
    </row>
    <row r="11" spans="2:51" x14ac:dyDescent="0.25">
      <c r="B11" s="39">
        <v>2</v>
      </c>
      <c r="C11" s="39">
        <v>4.1666666666666664E-2</v>
      </c>
      <c r="D11" s="117">
        <v>6</v>
      </c>
      <c r="E11" s="40">
        <f>D11/1.42</f>
        <v>4.2253521126760569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126</v>
      </c>
      <c r="P11" s="118">
        <v>101</v>
      </c>
      <c r="Q11" s="118">
        <v>42094364</v>
      </c>
      <c r="R11" s="45">
        <f>Q11-Q10</f>
        <v>3427</v>
      </c>
      <c r="S11" s="46">
        <f>R11*24/1000</f>
        <v>82.248000000000005</v>
      </c>
      <c r="T11" s="46">
        <f>R11/1000</f>
        <v>3.427</v>
      </c>
      <c r="U11" s="119">
        <v>5</v>
      </c>
      <c r="V11" s="119">
        <f>U11</f>
        <v>5</v>
      </c>
      <c r="W11" s="120" t="s">
        <v>124</v>
      </c>
      <c r="X11" s="122">
        <v>0</v>
      </c>
      <c r="Y11" s="122">
        <v>0</v>
      </c>
      <c r="Z11" s="122">
        <v>1077</v>
      </c>
      <c r="AA11" s="122">
        <v>0</v>
      </c>
      <c r="AB11" s="122">
        <v>1187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38234852</v>
      </c>
      <c r="AH11" s="48">
        <f>IF(ISBLANK(AG11),"-",AG11-AG10)</f>
        <v>888</v>
      </c>
      <c r="AI11" s="49">
        <f>AH11/T11</f>
        <v>259.11876276626788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0.75</v>
      </c>
      <c r="AP11" s="122">
        <v>8627836</v>
      </c>
      <c r="AQ11" s="122">
        <f>AP11-AP10</f>
        <v>1100</v>
      </c>
      <c r="AR11" s="50"/>
      <c r="AS11" s="51" t="s">
        <v>113</v>
      </c>
      <c r="AV11" s="38" t="s">
        <v>88</v>
      </c>
      <c r="AW11" s="38" t="s">
        <v>91</v>
      </c>
      <c r="AY11" s="79" t="s">
        <v>149</v>
      </c>
    </row>
    <row r="12" spans="2:51" x14ac:dyDescent="0.25">
      <c r="B12" s="39">
        <v>2.0416666666666701</v>
      </c>
      <c r="C12" s="39">
        <v>8.3333333333333329E-2</v>
      </c>
      <c r="D12" s="117">
        <v>7</v>
      </c>
      <c r="E12" s="40">
        <f t="shared" ref="E12:E34" si="0">D12/1.42</f>
        <v>4.9295774647887329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127</v>
      </c>
      <c r="P12" s="118">
        <v>110</v>
      </c>
      <c r="Q12" s="118">
        <v>42096956</v>
      </c>
      <c r="R12" s="45">
        <f t="shared" ref="R12:R34" si="3">Q12-Q11</f>
        <v>2592</v>
      </c>
      <c r="S12" s="46">
        <f t="shared" ref="S12:S34" si="4">R12*24/1000</f>
        <v>62.207999999999998</v>
      </c>
      <c r="T12" s="46">
        <f t="shared" ref="T12:T34" si="5">R12/1000</f>
        <v>2.5920000000000001</v>
      </c>
      <c r="U12" s="119">
        <v>6.1</v>
      </c>
      <c r="V12" s="119">
        <f t="shared" ref="V12:V34" si="6">U12</f>
        <v>6.1</v>
      </c>
      <c r="W12" s="120" t="s">
        <v>124</v>
      </c>
      <c r="X12" s="122">
        <v>0</v>
      </c>
      <c r="Y12" s="122">
        <v>0</v>
      </c>
      <c r="Z12" s="122">
        <v>1076</v>
      </c>
      <c r="AA12" s="122">
        <v>0</v>
      </c>
      <c r="AB12" s="122">
        <v>1187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38235628</v>
      </c>
      <c r="AH12" s="48">
        <f>IF(ISBLANK(AG12),"-",AG12-AG11)</f>
        <v>776</v>
      </c>
      <c r="AI12" s="49">
        <f t="shared" ref="AI12:AI34" si="7">AH12/T12</f>
        <v>299.38271604938268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0.75</v>
      </c>
      <c r="AP12" s="122">
        <v>8628873</v>
      </c>
      <c r="AQ12" s="122">
        <f>AP12-AP11</f>
        <v>1037</v>
      </c>
      <c r="AR12" s="52">
        <v>1.1399999999999999</v>
      </c>
      <c r="AS12" s="51" t="s">
        <v>113</v>
      </c>
      <c r="AV12" s="38" t="s">
        <v>92</v>
      </c>
      <c r="AW12" s="38" t="s">
        <v>93</v>
      </c>
      <c r="AY12" s="79" t="s">
        <v>127</v>
      </c>
    </row>
    <row r="13" spans="2:51" x14ac:dyDescent="0.25">
      <c r="B13" s="39">
        <v>2.0833333333333299</v>
      </c>
      <c r="C13" s="39">
        <v>0.125</v>
      </c>
      <c r="D13" s="117">
        <v>9</v>
      </c>
      <c r="E13" s="40">
        <f t="shared" si="0"/>
        <v>6.3380281690140849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126</v>
      </c>
      <c r="P13" s="118">
        <v>95</v>
      </c>
      <c r="Q13" s="118">
        <v>42099966</v>
      </c>
      <c r="R13" s="45">
        <f t="shared" si="3"/>
        <v>3010</v>
      </c>
      <c r="S13" s="46">
        <f t="shared" si="4"/>
        <v>72.239999999999995</v>
      </c>
      <c r="T13" s="46">
        <f t="shared" si="5"/>
        <v>3.01</v>
      </c>
      <c r="U13" s="119">
        <v>7.2</v>
      </c>
      <c r="V13" s="119">
        <f t="shared" si="6"/>
        <v>7.2</v>
      </c>
      <c r="W13" s="120" t="s">
        <v>124</v>
      </c>
      <c r="X13" s="122">
        <v>0</v>
      </c>
      <c r="Y13" s="122">
        <v>0</v>
      </c>
      <c r="Z13" s="122">
        <v>1036</v>
      </c>
      <c r="AA13" s="122">
        <v>0</v>
      </c>
      <c r="AB13" s="122">
        <v>1187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38236412</v>
      </c>
      <c r="AH13" s="48">
        <f>IF(ISBLANK(AG13),"-",AG13-AG12)</f>
        <v>784</v>
      </c>
      <c r="AI13" s="49">
        <f t="shared" si="7"/>
        <v>260.46511627906978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0.75</v>
      </c>
      <c r="AP13" s="122">
        <v>8629947</v>
      </c>
      <c r="AQ13" s="122">
        <f>AP13-AP12</f>
        <v>1074</v>
      </c>
      <c r="AR13" s="50"/>
      <c r="AS13" s="51" t="s">
        <v>113</v>
      </c>
      <c r="AV13" s="38" t="s">
        <v>94</v>
      </c>
      <c r="AW13" s="38" t="s">
        <v>95</v>
      </c>
      <c r="AY13" s="79" t="s">
        <v>158</v>
      </c>
    </row>
    <row r="14" spans="2:51" x14ac:dyDescent="0.25">
      <c r="B14" s="39">
        <v>2.125</v>
      </c>
      <c r="C14" s="39">
        <v>0.16666666666666666</v>
      </c>
      <c r="D14" s="117">
        <v>9</v>
      </c>
      <c r="E14" s="40">
        <f t="shared" si="0"/>
        <v>6.3380281690140849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109</v>
      </c>
      <c r="P14" s="118">
        <v>99</v>
      </c>
      <c r="Q14" s="118">
        <v>42103133</v>
      </c>
      <c r="R14" s="45">
        <f t="shared" si="3"/>
        <v>3167</v>
      </c>
      <c r="S14" s="46">
        <f t="shared" si="4"/>
        <v>76.007999999999996</v>
      </c>
      <c r="T14" s="46">
        <f t="shared" si="5"/>
        <v>3.1669999999999998</v>
      </c>
      <c r="U14" s="119">
        <v>8.1</v>
      </c>
      <c r="V14" s="119">
        <f t="shared" si="6"/>
        <v>8.1</v>
      </c>
      <c r="W14" s="120" t="s">
        <v>124</v>
      </c>
      <c r="X14" s="122">
        <v>0</v>
      </c>
      <c r="Y14" s="122">
        <v>0</v>
      </c>
      <c r="Z14" s="122">
        <v>1036</v>
      </c>
      <c r="AA14" s="122">
        <v>0</v>
      </c>
      <c r="AB14" s="122">
        <v>1187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38237184</v>
      </c>
      <c r="AH14" s="48">
        <f t="shared" ref="AH14:AH34" si="8">IF(ISBLANK(AG14),"-",AG14-AG13)</f>
        <v>772</v>
      </c>
      <c r="AI14" s="49">
        <f t="shared" si="7"/>
        <v>243.76381433533314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0.75</v>
      </c>
      <c r="AP14" s="122">
        <v>8630899</v>
      </c>
      <c r="AQ14" s="122">
        <f>AP14-AP13</f>
        <v>952</v>
      </c>
      <c r="AR14" s="50"/>
      <c r="AS14" s="51" t="s">
        <v>113</v>
      </c>
      <c r="AT14" s="53"/>
      <c r="AV14" s="38" t="s">
        <v>96</v>
      </c>
      <c r="AW14" s="38" t="s">
        <v>97</v>
      </c>
      <c r="AY14" s="79" t="s">
        <v>205</v>
      </c>
    </row>
    <row r="15" spans="2:51" x14ac:dyDescent="0.25">
      <c r="B15" s="39">
        <v>2.1666666666666701</v>
      </c>
      <c r="C15" s="39">
        <v>0.20833333333333301</v>
      </c>
      <c r="D15" s="117">
        <v>12</v>
      </c>
      <c r="E15" s="40">
        <f t="shared" si="0"/>
        <v>8.4507042253521139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143</v>
      </c>
      <c r="P15" s="118">
        <v>100</v>
      </c>
      <c r="Q15" s="118">
        <v>42106511</v>
      </c>
      <c r="R15" s="45">
        <f t="shared" si="3"/>
        <v>3378</v>
      </c>
      <c r="S15" s="46">
        <f t="shared" si="4"/>
        <v>81.072000000000003</v>
      </c>
      <c r="T15" s="46">
        <f t="shared" si="5"/>
        <v>3.3780000000000001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1037</v>
      </c>
      <c r="AA15" s="122">
        <v>0</v>
      </c>
      <c r="AB15" s="122">
        <v>1187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38237932</v>
      </c>
      <c r="AH15" s="48">
        <f t="shared" si="8"/>
        <v>748</v>
      </c>
      <c r="AI15" s="49">
        <f t="shared" si="7"/>
        <v>221.43280047365303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0.75</v>
      </c>
      <c r="AP15" s="122">
        <v>8631817</v>
      </c>
      <c r="AQ15" s="122">
        <f>AP15-AP14</f>
        <v>918</v>
      </c>
      <c r="AR15" s="50"/>
      <c r="AS15" s="51" t="s">
        <v>113</v>
      </c>
      <c r="AV15" s="38" t="s">
        <v>98</v>
      </c>
      <c r="AW15" s="38" t="s">
        <v>99</v>
      </c>
      <c r="AY15" s="79" t="s">
        <v>232</v>
      </c>
    </row>
    <row r="16" spans="2:51" x14ac:dyDescent="0.25">
      <c r="B16" s="39">
        <v>2.2083333333333299</v>
      </c>
      <c r="C16" s="39">
        <v>0.25</v>
      </c>
      <c r="D16" s="117">
        <v>14</v>
      </c>
      <c r="E16" s="40">
        <f t="shared" si="0"/>
        <v>9.8591549295774659</v>
      </c>
      <c r="F16" s="103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128</v>
      </c>
      <c r="P16" s="118">
        <v>78</v>
      </c>
      <c r="Q16" s="118">
        <v>42110528</v>
      </c>
      <c r="R16" s="45">
        <f t="shared" si="3"/>
        <v>4017</v>
      </c>
      <c r="S16" s="46">
        <f t="shared" si="4"/>
        <v>96.408000000000001</v>
      </c>
      <c r="T16" s="46">
        <f t="shared" si="5"/>
        <v>4.0170000000000003</v>
      </c>
      <c r="U16" s="119">
        <v>9.5</v>
      </c>
      <c r="V16" s="119">
        <f t="shared" si="6"/>
        <v>9.5</v>
      </c>
      <c r="W16" s="120" t="s">
        <v>124</v>
      </c>
      <c r="X16" s="122">
        <v>0</v>
      </c>
      <c r="Y16" s="122">
        <v>0</v>
      </c>
      <c r="Z16" s="122">
        <v>1187</v>
      </c>
      <c r="AA16" s="122">
        <v>0</v>
      </c>
      <c r="AB16" s="122">
        <v>1187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38238792</v>
      </c>
      <c r="AH16" s="48">
        <f t="shared" si="8"/>
        <v>860</v>
      </c>
      <c r="AI16" s="49">
        <f t="shared" si="7"/>
        <v>214.09011700273834</v>
      </c>
      <c r="AJ16" s="101">
        <v>0</v>
      </c>
      <c r="AK16" s="101">
        <v>0</v>
      </c>
      <c r="AL16" s="101">
        <v>1</v>
      </c>
      <c r="AM16" s="101">
        <v>0</v>
      </c>
      <c r="AN16" s="101">
        <v>1</v>
      </c>
      <c r="AO16" s="101">
        <v>0</v>
      </c>
      <c r="AP16" s="122">
        <v>8631817</v>
      </c>
      <c r="AQ16" s="122">
        <f t="shared" ref="AQ16:AQ34" si="10">AP16-AP15</f>
        <v>0</v>
      </c>
      <c r="AR16" s="52">
        <v>1.26</v>
      </c>
      <c r="AS16" s="51" t="s">
        <v>101</v>
      </c>
      <c r="AV16" s="38" t="s">
        <v>102</v>
      </c>
      <c r="AW16" s="38" t="s">
        <v>103</v>
      </c>
      <c r="AY16" s="100"/>
    </row>
    <row r="17" spans="1:51" x14ac:dyDescent="0.25">
      <c r="B17" s="39">
        <v>2.25</v>
      </c>
      <c r="C17" s="39">
        <v>0.29166666666666702</v>
      </c>
      <c r="D17" s="117">
        <v>9</v>
      </c>
      <c r="E17" s="40">
        <f t="shared" si="0"/>
        <v>6.3380281690140849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147</v>
      </c>
      <c r="P17" s="118">
        <v>141</v>
      </c>
      <c r="Q17" s="118">
        <v>42115918</v>
      </c>
      <c r="R17" s="45">
        <f t="shared" si="3"/>
        <v>5390</v>
      </c>
      <c r="S17" s="46">
        <f t="shared" si="4"/>
        <v>129.36000000000001</v>
      </c>
      <c r="T17" s="46">
        <f t="shared" si="5"/>
        <v>5.39</v>
      </c>
      <c r="U17" s="119">
        <v>9.5</v>
      </c>
      <c r="V17" s="119">
        <f t="shared" si="6"/>
        <v>9.5</v>
      </c>
      <c r="W17" s="120" t="s">
        <v>164</v>
      </c>
      <c r="X17" s="122">
        <v>0</v>
      </c>
      <c r="Y17" s="122">
        <v>0</v>
      </c>
      <c r="Z17" s="122">
        <v>1187</v>
      </c>
      <c r="AA17" s="122">
        <v>1185</v>
      </c>
      <c r="AB17" s="122">
        <v>1187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38240052</v>
      </c>
      <c r="AH17" s="48">
        <f t="shared" si="8"/>
        <v>1260</v>
      </c>
      <c r="AI17" s="49">
        <f t="shared" si="7"/>
        <v>233.76623376623377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22">
        <v>8631817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0"/>
    </row>
    <row r="18" spans="1:51" x14ac:dyDescent="0.25">
      <c r="B18" s="39">
        <v>2.2916666666666701</v>
      </c>
      <c r="C18" s="39">
        <v>0.33333333333333298</v>
      </c>
      <c r="D18" s="117">
        <v>7</v>
      </c>
      <c r="E18" s="40">
        <f t="shared" si="0"/>
        <v>4.9295774647887329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136</v>
      </c>
      <c r="P18" s="118">
        <v>146</v>
      </c>
      <c r="Q18" s="118">
        <v>42121069</v>
      </c>
      <c r="R18" s="45">
        <f t="shared" si="3"/>
        <v>5151</v>
      </c>
      <c r="S18" s="46">
        <f t="shared" si="4"/>
        <v>123.624</v>
      </c>
      <c r="T18" s="46">
        <f t="shared" si="5"/>
        <v>5.1509999999999998</v>
      </c>
      <c r="U18" s="119">
        <v>9.3000000000000007</v>
      </c>
      <c r="V18" s="119">
        <f t="shared" si="6"/>
        <v>9.3000000000000007</v>
      </c>
      <c r="W18" s="120" t="s">
        <v>135</v>
      </c>
      <c r="X18" s="122">
        <v>0</v>
      </c>
      <c r="Y18" s="122">
        <v>1027</v>
      </c>
      <c r="Z18" s="122">
        <v>1186</v>
      </c>
      <c r="AA18" s="122">
        <v>1185</v>
      </c>
      <c r="AB18" s="122">
        <v>1187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38241384</v>
      </c>
      <c r="AH18" s="48">
        <f t="shared" si="8"/>
        <v>1332</v>
      </c>
      <c r="AI18" s="49">
        <f t="shared" si="7"/>
        <v>258.59056493884685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22">
        <v>8631817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0"/>
    </row>
    <row r="19" spans="1:51" x14ac:dyDescent="0.25">
      <c r="B19" s="39">
        <v>2.3333333333333299</v>
      </c>
      <c r="C19" s="39">
        <v>0.375</v>
      </c>
      <c r="D19" s="117">
        <v>7</v>
      </c>
      <c r="E19" s="40">
        <f t="shared" si="0"/>
        <v>4.9295774647887329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144</v>
      </c>
      <c r="P19" s="118">
        <v>161</v>
      </c>
      <c r="Q19" s="118">
        <v>42126342</v>
      </c>
      <c r="R19" s="45">
        <f t="shared" si="3"/>
        <v>5273</v>
      </c>
      <c r="S19" s="46">
        <f t="shared" si="4"/>
        <v>126.55200000000001</v>
      </c>
      <c r="T19" s="46">
        <f t="shared" si="5"/>
        <v>5.2729999999999997</v>
      </c>
      <c r="U19" s="119">
        <v>8.8000000000000007</v>
      </c>
      <c r="V19" s="119">
        <f t="shared" si="6"/>
        <v>8.8000000000000007</v>
      </c>
      <c r="W19" s="120" t="s">
        <v>135</v>
      </c>
      <c r="X19" s="122">
        <v>0</v>
      </c>
      <c r="Y19" s="122">
        <v>1027</v>
      </c>
      <c r="Z19" s="122">
        <v>1187</v>
      </c>
      <c r="AA19" s="122">
        <v>1185</v>
      </c>
      <c r="AB19" s="122">
        <v>1187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38242742</v>
      </c>
      <c r="AH19" s="48">
        <f t="shared" si="8"/>
        <v>1358</v>
      </c>
      <c r="AI19" s="49">
        <f t="shared" si="7"/>
        <v>257.5384031860421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22">
        <v>8631817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0"/>
    </row>
    <row r="20" spans="1:51" x14ac:dyDescent="0.25">
      <c r="B20" s="39">
        <v>2.375</v>
      </c>
      <c r="C20" s="39">
        <v>0.41666666666666669</v>
      </c>
      <c r="D20" s="117">
        <v>8</v>
      </c>
      <c r="E20" s="40">
        <f t="shared" si="0"/>
        <v>5.6338028169014089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144</v>
      </c>
      <c r="P20" s="118">
        <v>146</v>
      </c>
      <c r="Q20" s="118">
        <v>42131737</v>
      </c>
      <c r="R20" s="45">
        <f t="shared" si="3"/>
        <v>5395</v>
      </c>
      <c r="S20" s="46">
        <f t="shared" si="4"/>
        <v>129.47999999999999</v>
      </c>
      <c r="T20" s="46">
        <f t="shared" si="5"/>
        <v>5.3949999999999996</v>
      </c>
      <c r="U20" s="119">
        <v>8.1999999999999993</v>
      </c>
      <c r="V20" s="119">
        <f t="shared" si="6"/>
        <v>8.1999999999999993</v>
      </c>
      <c r="W20" s="120" t="s">
        <v>135</v>
      </c>
      <c r="X20" s="122">
        <v>0</v>
      </c>
      <c r="Y20" s="122">
        <v>1026</v>
      </c>
      <c r="Z20" s="122">
        <v>1188</v>
      </c>
      <c r="AA20" s="122">
        <v>1185</v>
      </c>
      <c r="AB20" s="122">
        <v>1187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38244164</v>
      </c>
      <c r="AH20" s="48">
        <f>IF(ISBLANK(AG20),"-",AG20-AG19)</f>
        <v>1422</v>
      </c>
      <c r="AI20" s="49">
        <f t="shared" si="7"/>
        <v>263.57738646895274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22">
        <v>8631817</v>
      </c>
      <c r="AQ20" s="122">
        <f t="shared" si="10"/>
        <v>0</v>
      </c>
      <c r="AR20" s="52">
        <v>0.65</v>
      </c>
      <c r="AS20" s="51" t="s">
        <v>101</v>
      </c>
      <c r="AY20" s="100"/>
    </row>
    <row r="21" spans="1:51" x14ac:dyDescent="0.25">
      <c r="B21" s="39">
        <v>2.4166666666666701</v>
      </c>
      <c r="C21" s="39">
        <v>0.45833333333333298</v>
      </c>
      <c r="D21" s="117">
        <v>8</v>
      </c>
      <c r="E21" s="40">
        <f t="shared" si="0"/>
        <v>5.6338028169014089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144</v>
      </c>
      <c r="P21" s="118">
        <v>145</v>
      </c>
      <c r="Q21" s="118">
        <v>42135005</v>
      </c>
      <c r="R21" s="45">
        <f>Q21-Q20</f>
        <v>3268</v>
      </c>
      <c r="S21" s="46">
        <f t="shared" si="4"/>
        <v>78.432000000000002</v>
      </c>
      <c r="T21" s="46">
        <f t="shared" si="5"/>
        <v>3.2679999999999998</v>
      </c>
      <c r="U21" s="119">
        <v>7.7</v>
      </c>
      <c r="V21" s="119">
        <f t="shared" si="6"/>
        <v>7.7</v>
      </c>
      <c r="W21" s="120" t="s">
        <v>135</v>
      </c>
      <c r="X21" s="122">
        <v>0</v>
      </c>
      <c r="Y21" s="122">
        <v>1026</v>
      </c>
      <c r="Z21" s="122">
        <v>1187</v>
      </c>
      <c r="AA21" s="122">
        <v>1185</v>
      </c>
      <c r="AB21" s="122">
        <v>1187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38245548</v>
      </c>
      <c r="AH21" s="48">
        <f>IF(ISBLANK(AG21),"-",AG21-AG20)</f>
        <v>1384</v>
      </c>
      <c r="AI21" s="49">
        <f t="shared" si="7"/>
        <v>423.50061199510407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22">
        <v>8631817</v>
      </c>
      <c r="AQ21" s="122">
        <f t="shared" si="10"/>
        <v>0</v>
      </c>
      <c r="AR21" s="50"/>
      <c r="AS21" s="51" t="s">
        <v>101</v>
      </c>
      <c r="AY21" s="100"/>
    </row>
    <row r="22" spans="1:51" x14ac:dyDescent="0.25">
      <c r="B22" s="39">
        <v>2.4583333333333299</v>
      </c>
      <c r="C22" s="39">
        <v>0.5</v>
      </c>
      <c r="D22" s="117">
        <v>8</v>
      </c>
      <c r="E22" s="40">
        <f t="shared" si="0"/>
        <v>5.6338028169014089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143</v>
      </c>
      <c r="P22" s="118">
        <v>143</v>
      </c>
      <c r="Q22" s="118">
        <v>42142113</v>
      </c>
      <c r="R22" s="45">
        <f t="shared" si="3"/>
        <v>7108</v>
      </c>
      <c r="S22" s="46">
        <f t="shared" si="4"/>
        <v>170.59200000000001</v>
      </c>
      <c r="T22" s="46">
        <f t="shared" si="5"/>
        <v>7.1079999999999997</v>
      </c>
      <c r="U22" s="119">
        <v>7.3</v>
      </c>
      <c r="V22" s="119">
        <f t="shared" si="6"/>
        <v>7.3</v>
      </c>
      <c r="W22" s="120" t="s">
        <v>135</v>
      </c>
      <c r="X22" s="122">
        <v>0</v>
      </c>
      <c r="Y22" s="122">
        <v>1027</v>
      </c>
      <c r="Z22" s="122">
        <v>1187</v>
      </c>
      <c r="AA22" s="122">
        <v>1185</v>
      </c>
      <c r="AB22" s="122">
        <v>1187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38246892</v>
      </c>
      <c r="AH22" s="48">
        <f t="shared" si="8"/>
        <v>1344</v>
      </c>
      <c r="AI22" s="49">
        <f t="shared" si="7"/>
        <v>189.08272369161509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22">
        <v>8631817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125</v>
      </c>
      <c r="B23" s="39">
        <v>2.5</v>
      </c>
      <c r="C23" s="39">
        <v>0.54166666666666696</v>
      </c>
      <c r="D23" s="117">
        <v>6</v>
      </c>
      <c r="E23" s="40">
        <f t="shared" si="0"/>
        <v>4.2253521126760569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138</v>
      </c>
      <c r="P23" s="118">
        <v>142</v>
      </c>
      <c r="Q23" s="118">
        <v>42147044</v>
      </c>
      <c r="R23" s="45">
        <f t="shared" si="3"/>
        <v>4931</v>
      </c>
      <c r="S23" s="46">
        <f t="shared" si="4"/>
        <v>118.34399999999999</v>
      </c>
      <c r="T23" s="46">
        <f t="shared" si="5"/>
        <v>4.931</v>
      </c>
      <c r="U23" s="119">
        <v>6.8</v>
      </c>
      <c r="V23" s="119">
        <f t="shared" si="6"/>
        <v>6.8</v>
      </c>
      <c r="W23" s="120" t="s">
        <v>135</v>
      </c>
      <c r="X23" s="122">
        <v>0</v>
      </c>
      <c r="Y23" s="122">
        <v>1027</v>
      </c>
      <c r="Z23" s="122">
        <v>1187</v>
      </c>
      <c r="AA23" s="122">
        <v>1185</v>
      </c>
      <c r="AB23" s="122">
        <v>1187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38248260</v>
      </c>
      <c r="AH23" s="48">
        <f t="shared" si="8"/>
        <v>1368</v>
      </c>
      <c r="AI23" s="49">
        <f t="shared" si="7"/>
        <v>277.42851348610827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8631817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5</v>
      </c>
      <c r="E24" s="40">
        <f t="shared" si="0"/>
        <v>3.5211267605633805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134</v>
      </c>
      <c r="P24" s="118">
        <v>135</v>
      </c>
      <c r="Q24" s="118">
        <v>42152367</v>
      </c>
      <c r="R24" s="45">
        <f t="shared" si="3"/>
        <v>5323</v>
      </c>
      <c r="S24" s="46">
        <f t="shared" si="4"/>
        <v>127.752</v>
      </c>
      <c r="T24" s="46">
        <f t="shared" si="5"/>
        <v>5.3230000000000004</v>
      </c>
      <c r="U24" s="119">
        <v>6.2</v>
      </c>
      <c r="V24" s="119">
        <f t="shared" si="6"/>
        <v>6.2</v>
      </c>
      <c r="W24" s="120" t="s">
        <v>135</v>
      </c>
      <c r="X24" s="122">
        <v>0</v>
      </c>
      <c r="Y24" s="122">
        <v>1046</v>
      </c>
      <c r="Z24" s="122">
        <v>1188</v>
      </c>
      <c r="AA24" s="122">
        <v>1185</v>
      </c>
      <c r="AB24" s="122">
        <v>1188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38249700</v>
      </c>
      <c r="AH24" s="48">
        <f t="shared" si="8"/>
        <v>1440</v>
      </c>
      <c r="AI24" s="49">
        <f t="shared" si="7"/>
        <v>270.52414052226186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8631817</v>
      </c>
      <c r="AQ24" s="122">
        <f t="shared" si="10"/>
        <v>0</v>
      </c>
      <c r="AR24" s="52">
        <v>0.87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6</v>
      </c>
      <c r="E25" s="40">
        <f t="shared" si="0"/>
        <v>4.2253521126760569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135</v>
      </c>
      <c r="P25" s="118">
        <v>141</v>
      </c>
      <c r="Q25" s="118">
        <v>42157032</v>
      </c>
      <c r="R25" s="45">
        <f t="shared" si="3"/>
        <v>4665</v>
      </c>
      <c r="S25" s="46">
        <f t="shared" si="4"/>
        <v>111.96</v>
      </c>
      <c r="T25" s="46">
        <f t="shared" si="5"/>
        <v>4.665</v>
      </c>
      <c r="U25" s="119">
        <v>5.7</v>
      </c>
      <c r="V25" s="119">
        <f t="shared" si="6"/>
        <v>5.7</v>
      </c>
      <c r="W25" s="120" t="s">
        <v>135</v>
      </c>
      <c r="X25" s="122">
        <v>0</v>
      </c>
      <c r="Y25" s="122">
        <v>1046</v>
      </c>
      <c r="Z25" s="122">
        <v>1188</v>
      </c>
      <c r="AA25" s="122">
        <v>1185</v>
      </c>
      <c r="AB25" s="122">
        <v>1188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38251052</v>
      </c>
      <c r="AH25" s="48">
        <f t="shared" si="8"/>
        <v>1352</v>
      </c>
      <c r="AI25" s="49">
        <f t="shared" si="7"/>
        <v>289.81779206859591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8631817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5</v>
      </c>
      <c r="E26" s="40">
        <f t="shared" si="0"/>
        <v>3.5211267605633805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134</v>
      </c>
      <c r="P26" s="118">
        <v>136</v>
      </c>
      <c r="Q26" s="118">
        <v>42161921</v>
      </c>
      <c r="R26" s="45">
        <f t="shared" si="3"/>
        <v>4889</v>
      </c>
      <c r="S26" s="46">
        <f t="shared" si="4"/>
        <v>117.336</v>
      </c>
      <c r="T26" s="46">
        <f t="shared" si="5"/>
        <v>4.8890000000000002</v>
      </c>
      <c r="U26" s="119">
        <v>5.2</v>
      </c>
      <c r="V26" s="119">
        <f t="shared" si="6"/>
        <v>5.2</v>
      </c>
      <c r="W26" s="120" t="s">
        <v>135</v>
      </c>
      <c r="X26" s="122">
        <v>0</v>
      </c>
      <c r="Y26" s="122">
        <v>1046</v>
      </c>
      <c r="Z26" s="122">
        <v>1188</v>
      </c>
      <c r="AA26" s="122">
        <v>1185</v>
      </c>
      <c r="AB26" s="122">
        <v>1188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38252396</v>
      </c>
      <c r="AH26" s="48">
        <f t="shared" si="8"/>
        <v>1344</v>
      </c>
      <c r="AI26" s="49">
        <f t="shared" si="7"/>
        <v>274.90284311720188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8631817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4</v>
      </c>
      <c r="E27" s="40">
        <f t="shared" si="0"/>
        <v>2.8169014084507045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133</v>
      </c>
      <c r="P27" s="118">
        <v>131</v>
      </c>
      <c r="Q27" s="118">
        <v>42166811</v>
      </c>
      <c r="R27" s="45">
        <f t="shared" si="3"/>
        <v>4890</v>
      </c>
      <c r="S27" s="46">
        <f t="shared" si="4"/>
        <v>117.36</v>
      </c>
      <c r="T27" s="46">
        <f t="shared" si="5"/>
        <v>4.8899999999999997</v>
      </c>
      <c r="U27" s="119">
        <v>4.8</v>
      </c>
      <c r="V27" s="119">
        <f t="shared" si="6"/>
        <v>4.8</v>
      </c>
      <c r="W27" s="120" t="s">
        <v>135</v>
      </c>
      <c r="X27" s="122">
        <v>0</v>
      </c>
      <c r="Y27" s="122">
        <v>1046</v>
      </c>
      <c r="Z27" s="122">
        <v>1188</v>
      </c>
      <c r="AA27" s="122">
        <v>1185</v>
      </c>
      <c r="AB27" s="122">
        <v>1188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38253740</v>
      </c>
      <c r="AH27" s="48">
        <f t="shared" si="8"/>
        <v>1344</v>
      </c>
      <c r="AI27" s="49">
        <f t="shared" si="7"/>
        <v>274.84662576687117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8631817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4</v>
      </c>
      <c r="E28" s="40">
        <f t="shared" si="0"/>
        <v>2.8169014084507045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134</v>
      </c>
      <c r="P28" s="118">
        <v>130</v>
      </c>
      <c r="Q28" s="118">
        <v>42171392</v>
      </c>
      <c r="R28" s="45">
        <f t="shared" si="3"/>
        <v>4581</v>
      </c>
      <c r="S28" s="46">
        <f t="shared" si="4"/>
        <v>109.944</v>
      </c>
      <c r="T28" s="46">
        <f t="shared" si="5"/>
        <v>4.5810000000000004</v>
      </c>
      <c r="U28" s="119">
        <v>4.4000000000000004</v>
      </c>
      <c r="V28" s="119">
        <f t="shared" si="6"/>
        <v>4.4000000000000004</v>
      </c>
      <c r="W28" s="120" t="s">
        <v>135</v>
      </c>
      <c r="X28" s="122">
        <v>0</v>
      </c>
      <c r="Y28" s="122">
        <v>1025</v>
      </c>
      <c r="Z28" s="122">
        <v>1188</v>
      </c>
      <c r="AA28" s="122">
        <v>1185</v>
      </c>
      <c r="AB28" s="122">
        <v>1188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38255054</v>
      </c>
      <c r="AH28" s="48">
        <f t="shared" si="8"/>
        <v>1314</v>
      </c>
      <c r="AI28" s="49">
        <f t="shared" si="7"/>
        <v>286.83693516699407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22">
        <v>8631817</v>
      </c>
      <c r="AQ28" s="122">
        <f t="shared" si="10"/>
        <v>0</v>
      </c>
      <c r="AR28" s="52">
        <v>0.95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4</v>
      </c>
      <c r="E29" s="40">
        <f t="shared" si="0"/>
        <v>2.8169014084507045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143</v>
      </c>
      <c r="P29" s="118">
        <v>139</v>
      </c>
      <c r="Q29" s="118">
        <v>42176093</v>
      </c>
      <c r="R29" s="45">
        <f t="shared" si="3"/>
        <v>4701</v>
      </c>
      <c r="S29" s="46">
        <f t="shared" si="4"/>
        <v>112.824</v>
      </c>
      <c r="T29" s="46">
        <f t="shared" si="5"/>
        <v>4.7009999999999996</v>
      </c>
      <c r="U29" s="119">
        <v>4</v>
      </c>
      <c r="V29" s="119">
        <f t="shared" si="6"/>
        <v>4</v>
      </c>
      <c r="W29" s="120" t="s">
        <v>135</v>
      </c>
      <c r="X29" s="122">
        <v>0</v>
      </c>
      <c r="Y29" s="122">
        <v>975</v>
      </c>
      <c r="Z29" s="122">
        <v>1188</v>
      </c>
      <c r="AA29" s="122">
        <v>1185</v>
      </c>
      <c r="AB29" s="122">
        <v>1188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38256436</v>
      </c>
      <c r="AH29" s="48">
        <f t="shared" si="8"/>
        <v>1382</v>
      </c>
      <c r="AI29" s="49">
        <f t="shared" si="7"/>
        <v>293.98000425441398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22">
        <v>8631817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7</v>
      </c>
      <c r="E30" s="40">
        <f t="shared" si="0"/>
        <v>4.9295774647887329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141</v>
      </c>
      <c r="P30" s="118">
        <v>130</v>
      </c>
      <c r="Q30" s="118">
        <v>42180793</v>
      </c>
      <c r="R30" s="45">
        <f t="shared" si="3"/>
        <v>4700</v>
      </c>
      <c r="S30" s="46">
        <f t="shared" si="4"/>
        <v>112.8</v>
      </c>
      <c r="T30" s="46">
        <f t="shared" si="5"/>
        <v>4.7</v>
      </c>
      <c r="U30" s="119">
        <v>3.9</v>
      </c>
      <c r="V30" s="119">
        <f t="shared" si="6"/>
        <v>3.9</v>
      </c>
      <c r="W30" s="120" t="s">
        <v>135</v>
      </c>
      <c r="X30" s="122">
        <v>0</v>
      </c>
      <c r="Y30" s="122">
        <v>950</v>
      </c>
      <c r="Z30" s="122">
        <v>1188</v>
      </c>
      <c r="AA30" s="122">
        <v>1185</v>
      </c>
      <c r="AB30" s="122">
        <v>1188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38257720</v>
      </c>
      <c r="AH30" s="48">
        <f t="shared" si="8"/>
        <v>1284</v>
      </c>
      <c r="AI30" s="49">
        <f t="shared" si="7"/>
        <v>273.19148936170211</v>
      </c>
      <c r="AJ30" s="101">
        <v>0</v>
      </c>
      <c r="AK30" s="101">
        <v>1</v>
      </c>
      <c r="AL30" s="101">
        <v>1</v>
      </c>
      <c r="AM30" s="101">
        <v>1</v>
      </c>
      <c r="AN30" s="101">
        <v>1</v>
      </c>
      <c r="AO30" s="101">
        <v>0</v>
      </c>
      <c r="AP30" s="122">
        <v>8631817</v>
      </c>
      <c r="AQ30" s="122">
        <f t="shared" si="10"/>
        <v>0</v>
      </c>
      <c r="AR30" s="50"/>
      <c r="AS30" s="51" t="s">
        <v>113</v>
      </c>
      <c r="AV30" s="248" t="s">
        <v>117</v>
      </c>
      <c r="AW30" s="248"/>
      <c r="AY30" s="104"/>
    </row>
    <row r="31" spans="1:51" x14ac:dyDescent="0.25">
      <c r="B31" s="39">
        <v>2.8333333333333299</v>
      </c>
      <c r="C31" s="39">
        <v>0.875000000000004</v>
      </c>
      <c r="D31" s="117">
        <v>11</v>
      </c>
      <c r="E31" s="40">
        <f t="shared" si="0"/>
        <v>7.746478873239437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116</v>
      </c>
      <c r="P31" s="118">
        <v>123</v>
      </c>
      <c r="Q31" s="118">
        <v>42185460</v>
      </c>
      <c r="R31" s="45">
        <f t="shared" si="3"/>
        <v>4667</v>
      </c>
      <c r="S31" s="46">
        <f t="shared" si="4"/>
        <v>112.008</v>
      </c>
      <c r="T31" s="46">
        <f t="shared" si="5"/>
        <v>4.6669999999999998</v>
      </c>
      <c r="U31" s="119">
        <v>3.2</v>
      </c>
      <c r="V31" s="119">
        <f t="shared" si="6"/>
        <v>3.2</v>
      </c>
      <c r="W31" s="120" t="s">
        <v>144</v>
      </c>
      <c r="X31" s="122">
        <v>0</v>
      </c>
      <c r="Y31" s="122">
        <v>1119</v>
      </c>
      <c r="Z31" s="122">
        <v>1188</v>
      </c>
      <c r="AA31" s="122">
        <v>0</v>
      </c>
      <c r="AB31" s="122">
        <v>1188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38258825</v>
      </c>
      <c r="AH31" s="48">
        <f t="shared" si="8"/>
        <v>1105</v>
      </c>
      <c r="AI31" s="49">
        <f t="shared" si="7"/>
        <v>236.76880222841226</v>
      </c>
      <c r="AJ31" s="101">
        <v>0</v>
      </c>
      <c r="AK31" s="101">
        <v>1</v>
      </c>
      <c r="AL31" s="101">
        <v>1</v>
      </c>
      <c r="AM31" s="101">
        <v>0</v>
      </c>
      <c r="AN31" s="101">
        <v>1</v>
      </c>
      <c r="AO31" s="101">
        <v>0</v>
      </c>
      <c r="AP31" s="122">
        <v>8631817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10</v>
      </c>
      <c r="E32" s="40">
        <f t="shared" si="0"/>
        <v>7.042253521126761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113</v>
      </c>
      <c r="P32" s="118">
        <v>125</v>
      </c>
      <c r="Q32" s="118">
        <v>42189958</v>
      </c>
      <c r="R32" s="45">
        <f t="shared" si="3"/>
        <v>4498</v>
      </c>
      <c r="S32" s="46">
        <f t="shared" si="4"/>
        <v>107.952</v>
      </c>
      <c r="T32" s="46">
        <f t="shared" si="5"/>
        <v>4.4980000000000002</v>
      </c>
      <c r="U32" s="119">
        <v>2.5</v>
      </c>
      <c r="V32" s="119">
        <f t="shared" si="6"/>
        <v>2.5</v>
      </c>
      <c r="W32" s="120" t="s">
        <v>144</v>
      </c>
      <c r="X32" s="122">
        <v>0</v>
      </c>
      <c r="Y32" s="122">
        <v>1119</v>
      </c>
      <c r="Z32" s="122">
        <v>1188</v>
      </c>
      <c r="AA32" s="122">
        <v>0</v>
      </c>
      <c r="AB32" s="122">
        <v>1188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38259896</v>
      </c>
      <c r="AH32" s="48">
        <f t="shared" si="8"/>
        <v>1071</v>
      </c>
      <c r="AI32" s="49">
        <f t="shared" si="7"/>
        <v>238.10582481102711</v>
      </c>
      <c r="AJ32" s="101">
        <v>0</v>
      </c>
      <c r="AK32" s="101">
        <v>1</v>
      </c>
      <c r="AL32" s="101">
        <v>1</v>
      </c>
      <c r="AM32" s="101">
        <v>0</v>
      </c>
      <c r="AN32" s="101">
        <v>1</v>
      </c>
      <c r="AO32" s="101">
        <v>0</v>
      </c>
      <c r="AP32" s="122">
        <v>8631817</v>
      </c>
      <c r="AQ32" s="122">
        <f t="shared" si="10"/>
        <v>0</v>
      </c>
      <c r="AR32" s="52">
        <v>0.96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4</v>
      </c>
      <c r="E33" s="40">
        <f t="shared" si="0"/>
        <v>2.8169014084507045</v>
      </c>
      <c r="F33" s="103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139</v>
      </c>
      <c r="P33" s="118">
        <v>113</v>
      </c>
      <c r="Q33" s="118">
        <v>42193352</v>
      </c>
      <c r="R33" s="45">
        <f t="shared" si="3"/>
        <v>3394</v>
      </c>
      <c r="S33" s="46">
        <f t="shared" si="4"/>
        <v>81.456000000000003</v>
      </c>
      <c r="T33" s="46">
        <f t="shared" si="5"/>
        <v>3.3940000000000001</v>
      </c>
      <c r="U33" s="119">
        <v>3.1</v>
      </c>
      <c r="V33" s="119">
        <f t="shared" si="6"/>
        <v>3.1</v>
      </c>
      <c r="W33" s="120" t="s">
        <v>124</v>
      </c>
      <c r="X33" s="122">
        <v>0</v>
      </c>
      <c r="Y33" s="122">
        <v>0</v>
      </c>
      <c r="Z33" s="122">
        <v>1187</v>
      </c>
      <c r="AA33" s="122">
        <v>0</v>
      </c>
      <c r="AB33" s="122">
        <v>1187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38260804</v>
      </c>
      <c r="AH33" s="48">
        <f t="shared" si="8"/>
        <v>908</v>
      </c>
      <c r="AI33" s="49">
        <f t="shared" si="7"/>
        <v>267.53093694755449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0.65</v>
      </c>
      <c r="AP33" s="122">
        <v>8633009</v>
      </c>
      <c r="AQ33" s="122">
        <f t="shared" si="10"/>
        <v>1192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6</v>
      </c>
      <c r="E34" s="40">
        <f t="shared" si="0"/>
        <v>4.2253521126760569</v>
      </c>
      <c r="F34" s="103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8">
        <v>140</v>
      </c>
      <c r="P34" s="118">
        <v>110</v>
      </c>
      <c r="Q34" s="118">
        <v>42196778</v>
      </c>
      <c r="R34" s="45">
        <f t="shared" si="3"/>
        <v>3426</v>
      </c>
      <c r="S34" s="46">
        <f t="shared" si="4"/>
        <v>82.224000000000004</v>
      </c>
      <c r="T34" s="46">
        <f t="shared" si="5"/>
        <v>3.4260000000000002</v>
      </c>
      <c r="U34" s="119">
        <v>4.4000000000000004</v>
      </c>
      <c r="V34" s="119">
        <f t="shared" si="6"/>
        <v>4.4000000000000004</v>
      </c>
      <c r="W34" s="120" t="s">
        <v>124</v>
      </c>
      <c r="X34" s="122">
        <v>0</v>
      </c>
      <c r="Y34" s="122">
        <v>0</v>
      </c>
      <c r="Z34" s="122">
        <v>1097</v>
      </c>
      <c r="AA34" s="122">
        <v>0</v>
      </c>
      <c r="AB34" s="122">
        <v>1188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38261668</v>
      </c>
      <c r="AH34" s="48">
        <f t="shared" si="8"/>
        <v>864</v>
      </c>
      <c r="AI34" s="49">
        <f t="shared" si="7"/>
        <v>252.1891418563923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0.65</v>
      </c>
      <c r="AP34" s="122">
        <v>8634197</v>
      </c>
      <c r="AQ34" s="122">
        <f t="shared" si="10"/>
        <v>1188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49" t="s">
        <v>120</v>
      </c>
      <c r="M35" s="250"/>
      <c r="N35" s="251"/>
      <c r="O35" s="62"/>
      <c r="P35" s="62"/>
      <c r="Q35" s="63">
        <f>Q34-Q10</f>
        <v>105841</v>
      </c>
      <c r="R35" s="64">
        <f>SUM(R11:R34)</f>
        <v>105841</v>
      </c>
      <c r="S35" s="123">
        <f>AVERAGE(S11:S34)</f>
        <v>105.84100000000001</v>
      </c>
      <c r="T35" s="123">
        <f>SUM(T11:T34)</f>
        <v>105.84100000000001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27704</v>
      </c>
      <c r="AH35" s="66">
        <f>SUM(AH11:AH34)</f>
        <v>27704</v>
      </c>
      <c r="AI35" s="67">
        <f>$AH$35/$T35</f>
        <v>261.75111724190054</v>
      </c>
      <c r="AJ35" s="92"/>
      <c r="AK35" s="93"/>
      <c r="AL35" s="93"/>
      <c r="AM35" s="93"/>
      <c r="AN35" s="94"/>
      <c r="AO35" s="68"/>
      <c r="AP35" s="69">
        <f>AP34-AP10</f>
        <v>7461</v>
      </c>
      <c r="AQ35" s="70">
        <f>SUM(AQ11:AQ34)</f>
        <v>7461</v>
      </c>
      <c r="AR35" s="145">
        <f>SUM(AR11:AR34)</f>
        <v>5.83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0"/>
    </row>
    <row r="38" spans="2:51" x14ac:dyDescent="0.25">
      <c r="B38" s="81" t="s">
        <v>128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0"/>
    </row>
    <row r="39" spans="2:51" x14ac:dyDescent="0.25">
      <c r="B39" s="115" t="s">
        <v>129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0"/>
    </row>
    <row r="40" spans="2:51" x14ac:dyDescent="0.25">
      <c r="B40" s="80" t="s">
        <v>251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155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15" t="s">
        <v>140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15" t="s">
        <v>141</v>
      </c>
      <c r="C43" s="109"/>
      <c r="D43" s="109"/>
      <c r="E43" s="109"/>
      <c r="F43" s="109"/>
      <c r="G43" s="109"/>
      <c r="H43" s="109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84" t="s">
        <v>167</v>
      </c>
      <c r="C44" s="109"/>
      <c r="D44" s="109"/>
      <c r="E44" s="109"/>
      <c r="F44" s="109"/>
      <c r="G44" s="109"/>
      <c r="H44" s="115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82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84" t="s">
        <v>252</v>
      </c>
      <c r="C45" s="114"/>
      <c r="D45" s="114"/>
      <c r="E45" s="114"/>
      <c r="F45" s="109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3"/>
      <c r="R45" s="82"/>
      <c r="S45" s="82"/>
      <c r="T45" s="82"/>
      <c r="U45" s="105"/>
      <c r="V45" s="105"/>
      <c r="W45" s="105"/>
      <c r="X45" s="105"/>
      <c r="Y45" s="105"/>
      <c r="Z45" s="105"/>
      <c r="AA45" s="105"/>
      <c r="AB45" s="105"/>
      <c r="AC45" s="105"/>
      <c r="AK45" s="19"/>
      <c r="AL45" s="102"/>
      <c r="AM45" s="102"/>
      <c r="AN45" s="102"/>
      <c r="AO45" s="102"/>
      <c r="AP45" s="105"/>
      <c r="AQ45" s="11"/>
      <c r="AR45" s="102"/>
      <c r="AS45" s="102"/>
      <c r="AT45" s="136"/>
      <c r="AU45" s="136"/>
      <c r="AW45" s="100"/>
      <c r="AX45" s="100"/>
      <c r="AY45" s="100"/>
    </row>
    <row r="46" spans="2:51" x14ac:dyDescent="0.25">
      <c r="B46" s="115" t="s">
        <v>253</v>
      </c>
      <c r="C46" s="114"/>
      <c r="D46" s="114"/>
      <c r="E46" s="114"/>
      <c r="F46" s="114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3"/>
      <c r="R46" s="82"/>
      <c r="S46" s="82"/>
      <c r="T46" s="82"/>
      <c r="U46" s="105"/>
      <c r="V46" s="105"/>
      <c r="W46" s="105"/>
      <c r="X46" s="105"/>
      <c r="Y46" s="105"/>
      <c r="Z46" s="105"/>
      <c r="AA46" s="105"/>
      <c r="AB46" s="105"/>
      <c r="AC46" s="105"/>
      <c r="AK46" s="19"/>
      <c r="AL46" s="102"/>
      <c r="AM46" s="102"/>
      <c r="AN46" s="102"/>
      <c r="AO46" s="102"/>
      <c r="AP46" s="105"/>
      <c r="AQ46" s="11"/>
      <c r="AR46" s="102"/>
      <c r="AS46" s="102"/>
      <c r="AT46" s="136"/>
      <c r="AU46" s="136"/>
      <c r="AW46" s="100"/>
      <c r="AX46" s="100"/>
      <c r="AY46" s="100"/>
    </row>
    <row r="47" spans="2:51" x14ac:dyDescent="0.25">
      <c r="B47" s="115" t="s">
        <v>145</v>
      </c>
      <c r="C47" s="114"/>
      <c r="D47" s="114"/>
      <c r="E47" s="114"/>
      <c r="F47" s="114"/>
      <c r="G47" s="109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3"/>
      <c r="S47" s="82"/>
      <c r="T47" s="82"/>
      <c r="U47" s="82"/>
      <c r="V47" s="105"/>
      <c r="W47" s="105"/>
      <c r="X47" s="105"/>
      <c r="Y47" s="105"/>
      <c r="Z47" s="105"/>
      <c r="AA47" s="105"/>
      <c r="AB47" s="105"/>
      <c r="AC47" s="105"/>
      <c r="AD47" s="105"/>
      <c r="AL47" s="19"/>
      <c r="AM47" s="102"/>
      <c r="AN47" s="102"/>
      <c r="AO47" s="102"/>
      <c r="AP47" s="102"/>
      <c r="AQ47" s="105"/>
      <c r="AR47" s="11"/>
      <c r="AS47" s="102"/>
      <c r="AU47" s="136"/>
      <c r="AV47" s="136"/>
      <c r="AX47" s="100"/>
      <c r="AY47" s="100"/>
    </row>
    <row r="48" spans="2:51" x14ac:dyDescent="0.25">
      <c r="B48" s="115" t="s">
        <v>142</v>
      </c>
      <c r="C48" s="109"/>
      <c r="D48" s="114"/>
      <c r="E48" s="114"/>
      <c r="F48" s="114"/>
      <c r="G48" s="114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77"/>
      <c r="S48" s="112"/>
      <c r="T48" s="112"/>
      <c r="U48" s="112"/>
      <c r="V48" s="105"/>
      <c r="W48" s="105"/>
      <c r="X48" s="105"/>
      <c r="Y48" s="105"/>
      <c r="Z48" s="105"/>
      <c r="AA48" s="105"/>
      <c r="AB48" s="105"/>
      <c r="AC48" s="105"/>
      <c r="AD48" s="105"/>
      <c r="AL48" s="106"/>
      <c r="AM48" s="106"/>
      <c r="AN48" s="106"/>
      <c r="AO48" s="106"/>
      <c r="AP48" s="106"/>
      <c r="AQ48" s="106"/>
      <c r="AR48" s="107"/>
      <c r="AS48" s="102"/>
      <c r="AU48" s="104"/>
      <c r="AV48" s="100"/>
      <c r="AW48" s="100"/>
      <c r="AX48" s="100"/>
      <c r="AY48" s="100"/>
    </row>
    <row r="49" spans="2:51" x14ac:dyDescent="0.25">
      <c r="B49" s="115" t="s">
        <v>143</v>
      </c>
      <c r="C49" s="109"/>
      <c r="D49" s="109"/>
      <c r="E49" s="109"/>
      <c r="F49" s="109"/>
      <c r="G49" s="109"/>
      <c r="H49" s="124"/>
      <c r="I49" s="110"/>
      <c r="J49" s="110"/>
      <c r="K49" s="110"/>
      <c r="L49" s="110"/>
      <c r="M49" s="110"/>
      <c r="N49" s="110"/>
      <c r="O49" s="110"/>
      <c r="P49" s="110"/>
      <c r="Q49" s="110"/>
      <c r="R49" s="113"/>
      <c r="S49" s="112"/>
      <c r="T49" s="112"/>
      <c r="U49" s="112"/>
      <c r="V49" s="105"/>
      <c r="W49" s="105"/>
      <c r="X49" s="105"/>
      <c r="Y49" s="105"/>
      <c r="Z49" s="105"/>
      <c r="AA49" s="105"/>
      <c r="AB49" s="105"/>
      <c r="AC49" s="105"/>
      <c r="AD49" s="105"/>
      <c r="AL49" s="106"/>
      <c r="AM49" s="106"/>
      <c r="AN49" s="106"/>
      <c r="AO49" s="106"/>
      <c r="AP49" s="106"/>
      <c r="AQ49" s="106"/>
      <c r="AR49" s="107"/>
      <c r="AS49" s="102"/>
      <c r="AU49" s="104"/>
      <c r="AV49" s="100"/>
      <c r="AW49" s="100"/>
      <c r="AX49" s="100"/>
      <c r="AY49" s="100"/>
    </row>
    <row r="50" spans="2:51" x14ac:dyDescent="0.25">
      <c r="B50" s="84" t="s">
        <v>152</v>
      </c>
      <c r="C50" s="109"/>
      <c r="D50" s="109"/>
      <c r="E50" s="109"/>
      <c r="F50" s="109"/>
      <c r="G50" s="109"/>
      <c r="H50" s="124"/>
      <c r="I50" s="110"/>
      <c r="J50" s="110"/>
      <c r="K50" s="110"/>
      <c r="L50" s="110"/>
      <c r="M50" s="110"/>
      <c r="N50" s="110"/>
      <c r="O50" s="110"/>
      <c r="P50" s="110"/>
      <c r="Q50" s="110"/>
      <c r="R50" s="113"/>
      <c r="S50" s="113"/>
      <c r="T50" s="112"/>
      <c r="U50" s="112"/>
      <c r="V50" s="105"/>
      <c r="W50" s="105"/>
      <c r="X50" s="105"/>
      <c r="Y50" s="105"/>
      <c r="Z50" s="105"/>
      <c r="AA50" s="105"/>
      <c r="AB50" s="105"/>
      <c r="AC50" s="105"/>
      <c r="AD50" s="105"/>
      <c r="AL50" s="106"/>
      <c r="AM50" s="106"/>
      <c r="AN50" s="106"/>
      <c r="AO50" s="106"/>
      <c r="AP50" s="106"/>
      <c r="AQ50" s="106"/>
      <c r="AR50" s="107"/>
      <c r="AS50" s="102"/>
      <c r="AU50" s="104"/>
      <c r="AV50" s="100"/>
      <c r="AW50" s="100"/>
      <c r="AX50" s="100"/>
      <c r="AY50" s="100"/>
    </row>
    <row r="51" spans="2:51" x14ac:dyDescent="0.25">
      <c r="B51" s="115" t="s">
        <v>254</v>
      </c>
      <c r="C51" s="109"/>
      <c r="D51" s="109"/>
      <c r="E51" s="109"/>
      <c r="F51" s="109"/>
      <c r="G51" s="124"/>
      <c r="H51" s="110"/>
      <c r="I51" s="110"/>
      <c r="J51" s="110"/>
      <c r="K51" s="110"/>
      <c r="L51" s="110"/>
      <c r="M51" s="110"/>
      <c r="N51" s="110"/>
      <c r="O51" s="110"/>
      <c r="P51" s="110"/>
      <c r="Q51" s="113"/>
      <c r="R51" s="113"/>
      <c r="S51" s="112"/>
      <c r="T51" s="112"/>
      <c r="U51" s="105"/>
      <c r="V51" s="105"/>
      <c r="W51" s="105"/>
      <c r="X51" s="105"/>
      <c r="Y51" s="105"/>
      <c r="Z51" s="105"/>
      <c r="AA51" s="105"/>
      <c r="AB51" s="105"/>
      <c r="AC51" s="105"/>
      <c r="AK51" s="106"/>
      <c r="AL51" s="106"/>
      <c r="AM51" s="106"/>
      <c r="AN51" s="106"/>
      <c r="AO51" s="106"/>
      <c r="AP51" s="106"/>
      <c r="AQ51" s="107"/>
      <c r="AR51" s="102"/>
      <c r="AS51" s="102"/>
      <c r="AT51" s="104"/>
      <c r="AU51" s="100"/>
      <c r="AV51" s="100"/>
      <c r="AW51" s="100"/>
      <c r="AX51" s="100"/>
      <c r="AY51" s="100"/>
    </row>
    <row r="52" spans="2:51" x14ac:dyDescent="0.25">
      <c r="B52" s="111" t="s">
        <v>148</v>
      </c>
      <c r="C52" s="109"/>
      <c r="D52" s="109"/>
      <c r="E52" s="109"/>
      <c r="F52" s="109"/>
      <c r="G52" s="124"/>
      <c r="H52" s="110"/>
      <c r="I52" s="110"/>
      <c r="J52" s="110"/>
      <c r="K52" s="110"/>
      <c r="L52" s="110"/>
      <c r="M52" s="110"/>
      <c r="N52" s="110"/>
      <c r="O52" s="110"/>
      <c r="P52" s="110"/>
      <c r="Q52" s="113"/>
      <c r="R52" s="113"/>
      <c r="S52" s="112"/>
      <c r="T52" s="112"/>
      <c r="U52" s="105"/>
      <c r="V52" s="105"/>
      <c r="W52" s="105"/>
      <c r="X52" s="105"/>
      <c r="Y52" s="105"/>
      <c r="Z52" s="105"/>
      <c r="AA52" s="105"/>
      <c r="AB52" s="105"/>
      <c r="AC52" s="105"/>
      <c r="AK52" s="106"/>
      <c r="AL52" s="106"/>
      <c r="AM52" s="106"/>
      <c r="AN52" s="106"/>
      <c r="AO52" s="106"/>
      <c r="AP52" s="106"/>
      <c r="AQ52" s="107"/>
      <c r="AR52" s="102"/>
      <c r="AS52" s="102"/>
      <c r="AT52" s="104"/>
      <c r="AU52" s="100"/>
      <c r="AV52" s="100"/>
      <c r="AW52" s="100"/>
      <c r="AX52" s="100"/>
      <c r="AY52" s="100"/>
    </row>
    <row r="53" spans="2:51" x14ac:dyDescent="0.25">
      <c r="B53" s="84" t="s">
        <v>219</v>
      </c>
      <c r="C53" s="109"/>
      <c r="D53" s="109"/>
      <c r="E53" s="109"/>
      <c r="F53" s="109"/>
      <c r="G53" s="124"/>
      <c r="H53" s="110"/>
      <c r="I53" s="110"/>
      <c r="J53" s="110"/>
      <c r="K53" s="110"/>
      <c r="L53" s="110"/>
      <c r="M53" s="110"/>
      <c r="N53" s="110"/>
      <c r="O53" s="110"/>
      <c r="P53" s="110"/>
      <c r="Q53" s="113"/>
      <c r="R53" s="113"/>
      <c r="S53" s="112"/>
      <c r="T53" s="112"/>
      <c r="U53" s="105"/>
      <c r="V53" s="105"/>
      <c r="W53" s="105"/>
      <c r="X53" s="105"/>
      <c r="Y53" s="105"/>
      <c r="Z53" s="105"/>
      <c r="AA53" s="105"/>
      <c r="AB53" s="105"/>
      <c r="AC53" s="105"/>
      <c r="AK53" s="106"/>
      <c r="AL53" s="106"/>
      <c r="AM53" s="106"/>
      <c r="AN53" s="106"/>
      <c r="AO53" s="106"/>
      <c r="AP53" s="106"/>
      <c r="AQ53" s="107"/>
      <c r="AR53" s="102"/>
      <c r="AS53" s="102"/>
      <c r="AT53" s="104"/>
      <c r="AU53" s="100"/>
      <c r="AV53" s="100"/>
      <c r="AW53" s="100"/>
      <c r="AX53" s="100"/>
      <c r="AY53" s="100"/>
    </row>
    <row r="54" spans="2:51" x14ac:dyDescent="0.25">
      <c r="B54" s="84"/>
      <c r="C54" s="109"/>
      <c r="D54" s="109"/>
      <c r="E54" s="109"/>
      <c r="F54" s="109"/>
      <c r="G54" s="109"/>
      <c r="H54" s="124"/>
      <c r="I54" s="110"/>
      <c r="J54" s="110"/>
      <c r="K54" s="110"/>
      <c r="L54" s="110"/>
      <c r="M54" s="110"/>
      <c r="N54" s="110"/>
      <c r="O54" s="110"/>
      <c r="P54" s="110"/>
      <c r="Q54" s="110"/>
      <c r="R54" s="113"/>
      <c r="S54" s="113"/>
      <c r="T54" s="112"/>
      <c r="U54" s="112"/>
      <c r="V54" s="105"/>
      <c r="W54" s="105"/>
      <c r="X54" s="105"/>
      <c r="Y54" s="105"/>
      <c r="Z54" s="105"/>
      <c r="AA54" s="105"/>
      <c r="AB54" s="105"/>
      <c r="AC54" s="105"/>
      <c r="AD54" s="105"/>
      <c r="AL54" s="106"/>
      <c r="AM54" s="106"/>
      <c r="AN54" s="106"/>
      <c r="AO54" s="106"/>
      <c r="AP54" s="106"/>
      <c r="AQ54" s="106"/>
      <c r="AR54" s="107"/>
      <c r="AS54" s="102"/>
      <c r="AU54" s="104"/>
      <c r="AV54" s="100"/>
      <c r="AW54" s="100"/>
      <c r="AX54" s="100"/>
      <c r="AY54" s="100"/>
    </row>
    <row r="55" spans="2:51" x14ac:dyDescent="0.25">
      <c r="B55" s="84"/>
      <c r="C55" s="114"/>
      <c r="D55" s="114"/>
      <c r="E55" s="114"/>
      <c r="F55" s="114"/>
      <c r="G55" s="114"/>
      <c r="H55" s="147"/>
      <c r="I55" s="148"/>
      <c r="J55" s="148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B56" s="84"/>
      <c r="C56" s="147"/>
      <c r="D56" s="147"/>
      <c r="E56" s="146"/>
      <c r="F56" s="146"/>
      <c r="G56" s="146"/>
      <c r="H56" s="147"/>
      <c r="I56" s="148"/>
      <c r="J56" s="148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C57" s="147"/>
      <c r="D57" s="147"/>
      <c r="E57" s="146"/>
      <c r="F57" s="146"/>
      <c r="G57" s="146"/>
      <c r="H57" s="147"/>
      <c r="I57" s="148"/>
      <c r="J57" s="148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84"/>
      <c r="C58" s="147"/>
      <c r="D58" s="147"/>
      <c r="E58" s="146"/>
      <c r="F58" s="146"/>
      <c r="G58" s="146"/>
      <c r="H58" s="147"/>
      <c r="I58" s="148"/>
      <c r="J58" s="148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84"/>
      <c r="C59" s="147"/>
      <c r="D59" s="147"/>
      <c r="E59" s="146"/>
      <c r="F59" s="146"/>
      <c r="G59" s="146"/>
      <c r="H59" s="147"/>
      <c r="I59" s="148"/>
      <c r="J59" s="148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84"/>
      <c r="C60" s="147"/>
      <c r="D60" s="147"/>
      <c r="E60" s="146"/>
      <c r="F60" s="146"/>
      <c r="G60" s="146"/>
      <c r="H60" s="147"/>
      <c r="I60" s="148"/>
      <c r="J60" s="148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84"/>
      <c r="C61" s="147"/>
      <c r="D61" s="147"/>
      <c r="E61" s="146"/>
      <c r="F61" s="146"/>
      <c r="G61" s="146"/>
      <c r="H61" s="147"/>
      <c r="I61" s="148"/>
      <c r="J61" s="148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88"/>
      <c r="C62" s="109"/>
      <c r="D62" s="109"/>
      <c r="E62" s="109"/>
      <c r="F62" s="109"/>
      <c r="G62" s="109"/>
      <c r="H62" s="109"/>
      <c r="I62" s="124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108"/>
      <c r="C63" s="109"/>
      <c r="D63" s="109"/>
      <c r="E63" s="109"/>
      <c r="F63" s="109"/>
      <c r="G63" s="109"/>
      <c r="H63" s="109"/>
      <c r="I63" s="124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88"/>
      <c r="C64" s="109"/>
      <c r="D64" s="109"/>
      <c r="E64" s="114"/>
      <c r="F64" s="114"/>
      <c r="G64" s="114"/>
      <c r="H64" s="109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88"/>
      <c r="C65" s="109"/>
      <c r="D65" s="109"/>
      <c r="E65" s="114"/>
      <c r="F65" s="114"/>
      <c r="G65" s="114"/>
      <c r="H65" s="109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8"/>
      <c r="C66" s="109"/>
      <c r="D66" s="109"/>
      <c r="E66" s="114"/>
      <c r="F66" s="114"/>
      <c r="G66" s="114"/>
      <c r="H66" s="109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84"/>
      <c r="C67" s="109"/>
      <c r="D67" s="109"/>
      <c r="E67" s="114"/>
      <c r="F67" s="114"/>
      <c r="G67" s="114"/>
      <c r="H67" s="109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8"/>
      <c r="C68" s="109"/>
      <c r="D68" s="109"/>
      <c r="E68" s="114"/>
      <c r="F68" s="114"/>
      <c r="G68" s="114"/>
      <c r="H68" s="109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3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88"/>
      <c r="C69" s="111"/>
      <c r="D69" s="109"/>
      <c r="E69" s="87"/>
      <c r="F69" s="109"/>
      <c r="G69" s="109"/>
      <c r="H69" s="109"/>
      <c r="I69" s="109"/>
      <c r="J69" s="110"/>
      <c r="K69" s="110"/>
      <c r="L69" s="110"/>
      <c r="M69" s="110"/>
      <c r="N69" s="110"/>
      <c r="O69" s="110"/>
      <c r="P69" s="110"/>
      <c r="Q69" s="110"/>
      <c r="R69" s="110"/>
      <c r="S69" s="113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115"/>
      <c r="C70" s="109"/>
      <c r="D70" s="109"/>
      <c r="E70" s="109"/>
      <c r="F70" s="109"/>
      <c r="G70" s="109"/>
      <c r="H70" s="109"/>
      <c r="I70" s="124"/>
      <c r="J70" s="110"/>
      <c r="K70" s="110"/>
      <c r="L70" s="110"/>
      <c r="M70" s="110"/>
      <c r="N70" s="110"/>
      <c r="O70" s="110"/>
      <c r="P70" s="110"/>
      <c r="Q70" s="110"/>
      <c r="R70" s="110"/>
      <c r="S70" s="113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4"/>
      <c r="C71" s="109"/>
      <c r="D71" s="109"/>
      <c r="E71" s="109"/>
      <c r="F71" s="109"/>
      <c r="G71" s="109"/>
      <c r="H71" s="109"/>
      <c r="I71" s="124"/>
      <c r="J71" s="110"/>
      <c r="K71" s="110"/>
      <c r="L71" s="110"/>
      <c r="M71" s="110"/>
      <c r="N71" s="110"/>
      <c r="O71" s="110"/>
      <c r="P71" s="110"/>
      <c r="Q71" s="110"/>
      <c r="R71" s="110"/>
      <c r="S71" s="113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11"/>
      <c r="D72" s="109"/>
      <c r="E72" s="109"/>
      <c r="F72" s="109"/>
      <c r="G72" s="109"/>
      <c r="H72" s="109"/>
      <c r="I72" s="109"/>
      <c r="J72" s="110"/>
      <c r="K72" s="110"/>
      <c r="L72" s="110"/>
      <c r="M72" s="110"/>
      <c r="N72" s="110"/>
      <c r="O72" s="110"/>
      <c r="P72" s="110"/>
      <c r="Q72" s="110"/>
      <c r="R72" s="110"/>
      <c r="S72" s="113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11"/>
      <c r="D73" s="109"/>
      <c r="E73" s="87"/>
      <c r="F73" s="109"/>
      <c r="G73" s="109"/>
      <c r="H73" s="109"/>
      <c r="I73" s="109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09"/>
      <c r="D74" s="109"/>
      <c r="E74" s="109"/>
      <c r="F74" s="109"/>
      <c r="G74" s="87"/>
      <c r="H74" s="87"/>
      <c r="I74" s="124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09"/>
      <c r="D75" s="109"/>
      <c r="E75" s="109"/>
      <c r="F75" s="109"/>
      <c r="G75" s="87"/>
      <c r="H75" s="87"/>
      <c r="I75" s="116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2"/>
      <c r="U75" s="112"/>
      <c r="V75" s="112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15"/>
      <c r="D76" s="109"/>
      <c r="E76" s="87"/>
      <c r="F76" s="109"/>
      <c r="G76" s="109"/>
      <c r="H76" s="109"/>
      <c r="I76" s="109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2"/>
      <c r="U76" s="112"/>
      <c r="V76" s="112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11"/>
      <c r="D77" s="109"/>
      <c r="E77" s="109"/>
      <c r="F77" s="109"/>
      <c r="G77" s="109"/>
      <c r="H77" s="109"/>
      <c r="I77" s="109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2"/>
      <c r="U77" s="112"/>
      <c r="V77" s="112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11"/>
      <c r="D78" s="109"/>
      <c r="E78" s="87"/>
      <c r="F78" s="109"/>
      <c r="G78" s="109"/>
      <c r="H78" s="109"/>
      <c r="I78" s="109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2"/>
      <c r="U78" s="112"/>
      <c r="V78" s="112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09"/>
      <c r="D79" s="109"/>
      <c r="E79" s="109"/>
      <c r="F79" s="109"/>
      <c r="G79" s="87"/>
      <c r="H79" s="87"/>
      <c r="I79" s="124"/>
      <c r="J79" s="110"/>
      <c r="K79" s="110"/>
      <c r="L79" s="110"/>
      <c r="M79" s="110"/>
      <c r="N79" s="110"/>
      <c r="O79" s="110"/>
      <c r="P79" s="110"/>
      <c r="Q79" s="110"/>
      <c r="R79" s="110"/>
      <c r="S79" s="113"/>
      <c r="T79" s="112"/>
      <c r="U79" s="112"/>
      <c r="V79" s="112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09"/>
      <c r="D80" s="109"/>
      <c r="E80" s="109"/>
      <c r="F80" s="109"/>
      <c r="G80" s="87"/>
      <c r="H80" s="87"/>
      <c r="I80" s="116"/>
      <c r="J80" s="110"/>
      <c r="K80" s="110"/>
      <c r="L80" s="110"/>
      <c r="M80" s="110"/>
      <c r="N80" s="110"/>
      <c r="O80" s="110"/>
      <c r="P80" s="110"/>
      <c r="Q80" s="110"/>
      <c r="R80" s="110"/>
      <c r="S80" s="113"/>
      <c r="T80" s="113"/>
      <c r="U80" s="113"/>
      <c r="V80" s="113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2:51" x14ac:dyDescent="0.25">
      <c r="B81" s="88"/>
      <c r="C81" s="115"/>
      <c r="D81" s="109"/>
      <c r="E81" s="87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113"/>
      <c r="V81" s="113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2:51" x14ac:dyDescent="0.25">
      <c r="B82" s="88"/>
      <c r="C82" s="115"/>
      <c r="D82" s="109"/>
      <c r="E82" s="87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2:51" x14ac:dyDescent="0.25">
      <c r="B83" s="88"/>
      <c r="C83" s="115"/>
      <c r="D83" s="109"/>
      <c r="E83" s="87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2:51" x14ac:dyDescent="0.25">
      <c r="B84" s="88"/>
      <c r="C84" s="111"/>
      <c r="D84" s="109"/>
      <c r="E84" s="87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10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2:51" x14ac:dyDescent="0.25">
      <c r="B85" s="88"/>
      <c r="C85" s="111"/>
      <c r="D85" s="109"/>
      <c r="E85" s="109"/>
      <c r="F85" s="109"/>
      <c r="G85" s="109"/>
      <c r="H85" s="109"/>
      <c r="I85" s="109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3"/>
      <c r="U85" s="77"/>
      <c r="V85" s="77"/>
      <c r="W85" s="105"/>
      <c r="X85" s="105"/>
      <c r="Y85" s="105"/>
      <c r="Z85" s="105"/>
      <c r="AA85" s="105"/>
      <c r="AB85" s="105"/>
      <c r="AC85" s="105"/>
      <c r="AD85" s="105"/>
      <c r="AE85" s="105"/>
      <c r="AM85" s="106"/>
      <c r="AN85" s="106"/>
      <c r="AO85" s="106"/>
      <c r="AP85" s="106"/>
      <c r="AQ85" s="106"/>
      <c r="AR85" s="106"/>
      <c r="AS85" s="107"/>
      <c r="AV85" s="104"/>
      <c r="AW85" s="100"/>
      <c r="AX85" s="100"/>
      <c r="AY85" s="100"/>
    </row>
    <row r="86" spans="2:51" x14ac:dyDescent="0.25">
      <c r="B86" s="88"/>
      <c r="C86" s="111"/>
      <c r="D86" s="109"/>
      <c r="E86" s="109"/>
      <c r="F86" s="109"/>
      <c r="G86" s="109"/>
      <c r="H86" s="109"/>
      <c r="I86" s="109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3"/>
      <c r="U86" s="77"/>
      <c r="V86" s="77"/>
      <c r="W86" s="105"/>
      <c r="X86" s="105"/>
      <c r="Y86" s="105"/>
      <c r="Z86" s="105"/>
      <c r="AA86" s="105"/>
      <c r="AB86" s="105"/>
      <c r="AC86" s="105"/>
      <c r="AD86" s="105"/>
      <c r="AE86" s="105"/>
      <c r="AM86" s="106"/>
      <c r="AN86" s="106"/>
      <c r="AO86" s="106"/>
      <c r="AP86" s="106"/>
      <c r="AQ86" s="106"/>
      <c r="AR86" s="106"/>
      <c r="AS86" s="107"/>
      <c r="AV86" s="104"/>
      <c r="AW86" s="100"/>
      <c r="AX86" s="100"/>
      <c r="AY86" s="100"/>
    </row>
    <row r="87" spans="2:51" x14ac:dyDescent="0.25">
      <c r="B87" s="88"/>
      <c r="C87" s="111"/>
      <c r="D87" s="109"/>
      <c r="E87" s="87"/>
      <c r="F87" s="109"/>
      <c r="G87" s="109"/>
      <c r="H87" s="109"/>
      <c r="I87" s="109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3"/>
      <c r="U87" s="77"/>
      <c r="V87" s="77"/>
      <c r="W87" s="105"/>
      <c r="X87" s="105"/>
      <c r="Y87" s="105"/>
      <c r="Z87" s="105"/>
      <c r="AA87" s="105"/>
      <c r="AB87" s="105"/>
      <c r="AC87" s="105"/>
      <c r="AD87" s="105"/>
      <c r="AE87" s="105"/>
      <c r="AM87" s="106"/>
      <c r="AN87" s="106"/>
      <c r="AO87" s="106"/>
      <c r="AP87" s="106"/>
      <c r="AQ87" s="106"/>
      <c r="AR87" s="106"/>
      <c r="AS87" s="107"/>
      <c r="AV87" s="104"/>
      <c r="AW87" s="100"/>
      <c r="AX87" s="100"/>
      <c r="AY87" s="100"/>
    </row>
    <row r="88" spans="2:51" x14ac:dyDescent="0.25">
      <c r="B88" s="88"/>
      <c r="C88" s="111"/>
      <c r="D88" s="109"/>
      <c r="E88" s="109"/>
      <c r="F88" s="109"/>
      <c r="G88" s="109"/>
      <c r="H88" s="109"/>
      <c r="I88" s="109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3"/>
      <c r="U88" s="77"/>
      <c r="V88" s="77"/>
      <c r="W88" s="105"/>
      <c r="X88" s="105"/>
      <c r="Y88" s="105"/>
      <c r="Z88" s="10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2:51" x14ac:dyDescent="0.25">
      <c r="B89" s="125"/>
      <c r="C89" s="108"/>
      <c r="D89" s="109"/>
      <c r="E89" s="109"/>
      <c r="F89" s="109"/>
      <c r="G89" s="109"/>
      <c r="H89" s="109"/>
      <c r="I89" s="109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3"/>
      <c r="U89" s="77"/>
      <c r="V89" s="77"/>
      <c r="W89" s="105"/>
      <c r="X89" s="105"/>
      <c r="Y89" s="105"/>
      <c r="Z89" s="85"/>
      <c r="AA89" s="105"/>
      <c r="AB89" s="105"/>
      <c r="AC89" s="105"/>
      <c r="AD89" s="105"/>
      <c r="AE89" s="105"/>
      <c r="AM89" s="106"/>
      <c r="AN89" s="106"/>
      <c r="AO89" s="106"/>
      <c r="AP89" s="106"/>
      <c r="AQ89" s="106"/>
      <c r="AR89" s="106"/>
      <c r="AS89" s="107"/>
      <c r="AV89" s="104"/>
      <c r="AW89" s="100"/>
      <c r="AX89" s="100"/>
      <c r="AY89" s="100"/>
    </row>
    <row r="90" spans="2:51" x14ac:dyDescent="0.25">
      <c r="B90" s="125"/>
      <c r="C90" s="108"/>
      <c r="D90" s="87"/>
      <c r="E90" s="109"/>
      <c r="F90" s="109"/>
      <c r="G90" s="109"/>
      <c r="H90" s="109"/>
      <c r="I90" s="87"/>
      <c r="J90" s="110"/>
      <c r="K90" s="110"/>
      <c r="L90" s="110"/>
      <c r="M90" s="110"/>
      <c r="N90" s="110"/>
      <c r="O90" s="110"/>
      <c r="P90" s="110"/>
      <c r="Q90" s="110"/>
      <c r="R90" s="110"/>
      <c r="S90" s="85"/>
      <c r="T90" s="85"/>
      <c r="U90" s="85"/>
      <c r="V90" s="85"/>
      <c r="W90" s="85"/>
      <c r="X90" s="85"/>
      <c r="Y90" s="85"/>
      <c r="Z90" s="78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85"/>
      <c r="AT90" s="85"/>
      <c r="AU90" s="85"/>
      <c r="AV90" s="104"/>
      <c r="AW90" s="100"/>
      <c r="AX90" s="100"/>
      <c r="AY90" s="100"/>
    </row>
    <row r="91" spans="2:51" x14ac:dyDescent="0.25">
      <c r="B91" s="128"/>
      <c r="C91" s="115"/>
      <c r="D91" s="87"/>
      <c r="E91" s="109"/>
      <c r="F91" s="109"/>
      <c r="G91" s="109"/>
      <c r="H91" s="109"/>
      <c r="I91" s="87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78"/>
      <c r="X91" s="78"/>
      <c r="Y91" s="78"/>
      <c r="Z91" s="105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104"/>
      <c r="AW91" s="100"/>
      <c r="AX91" s="100"/>
      <c r="AY91" s="100"/>
    </row>
    <row r="92" spans="2:51" x14ac:dyDescent="0.25">
      <c r="B92" s="128"/>
      <c r="C92" s="115"/>
      <c r="D92" s="109"/>
      <c r="E92" s="87"/>
      <c r="F92" s="109"/>
      <c r="G92" s="109"/>
      <c r="H92" s="109"/>
      <c r="I92" s="109"/>
      <c r="J92" s="85"/>
      <c r="K92" s="85"/>
      <c r="L92" s="85"/>
      <c r="M92" s="85"/>
      <c r="N92" s="85"/>
      <c r="O92" s="85"/>
      <c r="P92" s="85"/>
      <c r="Q92" s="85"/>
      <c r="R92" s="85"/>
      <c r="S92" s="110"/>
      <c r="T92" s="113"/>
      <c r="U92" s="77"/>
      <c r="V92" s="77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V92" s="104"/>
      <c r="AW92" s="100"/>
      <c r="AX92" s="100"/>
      <c r="AY92" s="100"/>
    </row>
    <row r="93" spans="2:51" x14ac:dyDescent="0.25">
      <c r="B93" s="128"/>
      <c r="C93" s="111"/>
      <c r="D93" s="109"/>
      <c r="E93" s="87"/>
      <c r="F93" s="87"/>
      <c r="G93" s="109"/>
      <c r="H93" s="109"/>
      <c r="I93" s="109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3"/>
      <c r="U93" s="77"/>
      <c r="V93" s="77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V93" s="104"/>
      <c r="AW93" s="100"/>
      <c r="AX93" s="100"/>
      <c r="AY93" s="100"/>
    </row>
    <row r="94" spans="2:51" x14ac:dyDescent="0.25">
      <c r="B94" s="128"/>
      <c r="C94" s="111"/>
      <c r="D94" s="109"/>
      <c r="E94" s="109"/>
      <c r="F94" s="87"/>
      <c r="G94" s="87"/>
      <c r="H94" s="87"/>
      <c r="I94" s="109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3"/>
      <c r="U94" s="77"/>
      <c r="V94" s="77"/>
      <c r="W94" s="105"/>
      <c r="X94" s="105"/>
      <c r="Y94" s="105"/>
      <c r="Z94" s="105"/>
      <c r="AA94" s="105"/>
      <c r="AB94" s="105"/>
      <c r="AC94" s="105"/>
      <c r="AD94" s="105"/>
      <c r="AE94" s="105"/>
      <c r="AM94" s="106"/>
      <c r="AN94" s="106"/>
      <c r="AO94" s="106"/>
      <c r="AP94" s="106"/>
      <c r="AQ94" s="106"/>
      <c r="AR94" s="106"/>
      <c r="AS94" s="107"/>
      <c r="AV94" s="104"/>
      <c r="AW94" s="100"/>
      <c r="AX94" s="100"/>
      <c r="AY94" s="130"/>
    </row>
    <row r="95" spans="2:51" x14ac:dyDescent="0.25">
      <c r="B95" s="78"/>
      <c r="C95" s="85"/>
      <c r="D95" s="109"/>
      <c r="E95" s="109"/>
      <c r="F95" s="109"/>
      <c r="G95" s="87"/>
      <c r="H95" s="87"/>
      <c r="I95" s="109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3"/>
      <c r="U95" s="77"/>
      <c r="V95" s="77"/>
      <c r="W95" s="105"/>
      <c r="X95" s="105"/>
      <c r="Y95" s="105"/>
      <c r="Z95" s="105"/>
      <c r="AA95" s="105"/>
      <c r="AB95" s="105"/>
      <c r="AC95" s="105"/>
      <c r="AD95" s="105"/>
      <c r="AE95" s="105"/>
      <c r="AM95" s="106"/>
      <c r="AN95" s="106"/>
      <c r="AO95" s="106"/>
      <c r="AP95" s="106"/>
      <c r="AQ95" s="106"/>
      <c r="AR95" s="106"/>
      <c r="AS95" s="107"/>
      <c r="AV95" s="104"/>
      <c r="AW95" s="100"/>
      <c r="AX95" s="100"/>
      <c r="AY95" s="100"/>
    </row>
    <row r="96" spans="2:51" x14ac:dyDescent="0.25">
      <c r="B96" s="78"/>
      <c r="C96" s="115"/>
      <c r="D96" s="85"/>
      <c r="E96" s="109"/>
      <c r="F96" s="109"/>
      <c r="G96" s="109"/>
      <c r="H96" s="109"/>
      <c r="I96" s="85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3"/>
      <c r="U96" s="77"/>
      <c r="V96" s="77"/>
      <c r="W96" s="105"/>
      <c r="X96" s="105"/>
      <c r="Y96" s="105"/>
      <c r="Z96" s="105"/>
      <c r="AA96" s="105"/>
      <c r="AB96" s="105"/>
      <c r="AC96" s="105"/>
      <c r="AD96" s="105"/>
      <c r="AE96" s="105"/>
      <c r="AM96" s="106"/>
      <c r="AN96" s="106"/>
      <c r="AO96" s="106"/>
      <c r="AP96" s="106"/>
      <c r="AQ96" s="106"/>
      <c r="AR96" s="106"/>
      <c r="AS96" s="107"/>
      <c r="AV96" s="104"/>
      <c r="AW96" s="100"/>
      <c r="AX96" s="100"/>
      <c r="AY96" s="100"/>
    </row>
    <row r="97" spans="1:51" x14ac:dyDescent="0.25">
      <c r="B97" s="128"/>
      <c r="C97" s="131"/>
      <c r="D97" s="78"/>
      <c r="E97" s="126"/>
      <c r="F97" s="126"/>
      <c r="G97" s="126"/>
      <c r="H97" s="126"/>
      <c r="I97" s="78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32"/>
      <c r="U97" s="133"/>
      <c r="V97" s="133"/>
      <c r="W97" s="105"/>
      <c r="X97" s="105"/>
      <c r="Y97" s="105"/>
      <c r="Z97" s="105"/>
      <c r="AA97" s="105"/>
      <c r="AB97" s="105"/>
      <c r="AC97" s="105"/>
      <c r="AD97" s="105"/>
      <c r="AE97" s="105"/>
      <c r="AM97" s="106"/>
      <c r="AN97" s="106"/>
      <c r="AO97" s="106"/>
      <c r="AP97" s="106"/>
      <c r="AQ97" s="106"/>
      <c r="AR97" s="106"/>
      <c r="AS97" s="107"/>
      <c r="AU97" s="100"/>
      <c r="AV97" s="104"/>
      <c r="AW97" s="100"/>
      <c r="AX97" s="100"/>
      <c r="AY97" s="100"/>
    </row>
    <row r="98" spans="1:51" s="130" customFormat="1" x14ac:dyDescent="0.25">
      <c r="B98" s="100"/>
      <c r="C98" s="134"/>
      <c r="D98" s="126"/>
      <c r="E98" s="78"/>
      <c r="F98" s="126"/>
      <c r="G98" s="126"/>
      <c r="H98" s="126"/>
      <c r="I98" s="126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32"/>
      <c r="U98" s="133"/>
      <c r="V98" s="133"/>
      <c r="W98" s="105"/>
      <c r="X98" s="105"/>
      <c r="Y98" s="105"/>
      <c r="Z98" s="105"/>
      <c r="AA98" s="105"/>
      <c r="AB98" s="105"/>
      <c r="AC98" s="105"/>
      <c r="AD98" s="105"/>
      <c r="AE98" s="105"/>
      <c r="AM98" s="106"/>
      <c r="AN98" s="106"/>
      <c r="AO98" s="106"/>
      <c r="AP98" s="106"/>
      <c r="AQ98" s="106"/>
      <c r="AR98" s="106"/>
      <c r="AS98" s="107"/>
      <c r="AT98" s="19"/>
      <c r="AV98" s="104"/>
      <c r="AY98" s="100"/>
    </row>
    <row r="99" spans="1:51" x14ac:dyDescent="0.25">
      <c r="A99" s="105"/>
      <c r="C99" s="129"/>
      <c r="D99" s="126"/>
      <c r="E99" s="78"/>
      <c r="F99" s="78"/>
      <c r="G99" s="126"/>
      <c r="H99" s="126"/>
      <c r="I99" s="106"/>
      <c r="J99" s="106"/>
      <c r="K99" s="106"/>
      <c r="L99" s="106"/>
      <c r="M99" s="106"/>
      <c r="N99" s="106"/>
      <c r="O99" s="107"/>
      <c r="P99" s="102"/>
      <c r="R99" s="104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C100" s="130"/>
      <c r="D100" s="130"/>
      <c r="E100" s="130"/>
      <c r="F100" s="130"/>
      <c r="G100" s="78"/>
      <c r="H100" s="78"/>
      <c r="I100" s="106"/>
      <c r="J100" s="106"/>
      <c r="K100" s="106"/>
      <c r="L100" s="106"/>
      <c r="M100" s="106"/>
      <c r="N100" s="106"/>
      <c r="O100" s="107"/>
      <c r="P100" s="102"/>
      <c r="R100" s="102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C101" s="130"/>
      <c r="D101" s="130"/>
      <c r="E101" s="130"/>
      <c r="F101" s="130"/>
      <c r="G101" s="78"/>
      <c r="H101" s="78"/>
      <c r="I101" s="106"/>
      <c r="J101" s="106"/>
      <c r="K101" s="106"/>
      <c r="L101" s="106"/>
      <c r="M101" s="106"/>
      <c r="N101" s="106"/>
      <c r="O101" s="107"/>
      <c r="P101" s="102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A102" s="105"/>
      <c r="C102" s="130"/>
      <c r="D102" s="130"/>
      <c r="E102" s="130"/>
      <c r="F102" s="130"/>
      <c r="G102" s="130"/>
      <c r="H102" s="130"/>
      <c r="I102" s="106"/>
      <c r="J102" s="106"/>
      <c r="K102" s="106"/>
      <c r="L102" s="106"/>
      <c r="M102" s="106"/>
      <c r="N102" s="106"/>
      <c r="O102" s="107"/>
      <c r="P102" s="102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A103" s="105"/>
      <c r="C103" s="130"/>
      <c r="D103" s="130"/>
      <c r="E103" s="130"/>
      <c r="F103" s="130"/>
      <c r="G103" s="130"/>
      <c r="H103" s="130"/>
      <c r="I103" s="106"/>
      <c r="J103" s="106"/>
      <c r="K103" s="106"/>
      <c r="L103" s="106"/>
      <c r="M103" s="106"/>
      <c r="N103" s="106"/>
      <c r="O103" s="107"/>
      <c r="P103" s="102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A104" s="105"/>
      <c r="C104" s="130"/>
      <c r="D104" s="130"/>
      <c r="E104" s="130"/>
      <c r="F104" s="130"/>
      <c r="G104" s="130"/>
      <c r="H104" s="130"/>
      <c r="I104" s="106"/>
      <c r="J104" s="106"/>
      <c r="K104" s="106"/>
      <c r="L104" s="106"/>
      <c r="M104" s="106"/>
      <c r="N104" s="106"/>
      <c r="O104" s="107"/>
      <c r="P104" s="102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A105" s="105"/>
      <c r="C105" s="130"/>
      <c r="D105" s="130"/>
      <c r="E105" s="130"/>
      <c r="F105" s="130"/>
      <c r="G105" s="130"/>
      <c r="H105" s="130"/>
      <c r="I105" s="106"/>
      <c r="J105" s="106"/>
      <c r="K105" s="106"/>
      <c r="L105" s="106"/>
      <c r="M105" s="106"/>
      <c r="N105" s="106"/>
      <c r="O105" s="107"/>
      <c r="P105" s="102"/>
      <c r="R105" s="78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A106" s="105"/>
      <c r="I106" s="106"/>
      <c r="J106" s="106"/>
      <c r="K106" s="106"/>
      <c r="L106" s="106"/>
      <c r="M106" s="106"/>
      <c r="N106" s="106"/>
      <c r="O106" s="107"/>
      <c r="R106" s="102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R107" s="102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R108" s="102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R109" s="102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R110" s="102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07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07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07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07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07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Q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1"/>
      <c r="P126" s="102"/>
      <c r="Q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Q127" s="102"/>
      <c r="R127" s="102"/>
      <c r="S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Q128" s="102"/>
      <c r="R128" s="102"/>
      <c r="S128" s="102"/>
      <c r="T128" s="102"/>
      <c r="AS128" s="100"/>
      <c r="AT128" s="100"/>
      <c r="AU128" s="100"/>
      <c r="AV128" s="100"/>
      <c r="AW128" s="100"/>
      <c r="AX128" s="100"/>
      <c r="AY128" s="100"/>
    </row>
    <row r="129" spans="15:51" x14ac:dyDescent="0.25">
      <c r="O129" s="11"/>
      <c r="P129" s="102"/>
      <c r="Q129" s="102"/>
      <c r="R129" s="102"/>
      <c r="S129" s="102"/>
      <c r="T129" s="102"/>
      <c r="AS129" s="100"/>
      <c r="AT129" s="100"/>
      <c r="AU129" s="100"/>
      <c r="AV129" s="100"/>
      <c r="AW129" s="100"/>
      <c r="AX129" s="100"/>
      <c r="AY129" s="100"/>
    </row>
    <row r="130" spans="15:51" x14ac:dyDescent="0.25">
      <c r="O130" s="11"/>
      <c r="P130" s="102"/>
      <c r="T130" s="102"/>
      <c r="AS130" s="100"/>
      <c r="AT130" s="100"/>
      <c r="AU130" s="100"/>
      <c r="AV130" s="100"/>
      <c r="AW130" s="100"/>
      <c r="AX130" s="100"/>
      <c r="AY130" s="100"/>
    </row>
    <row r="131" spans="15:51" x14ac:dyDescent="0.25">
      <c r="O131" s="102"/>
      <c r="Q131" s="102"/>
      <c r="R131" s="102"/>
      <c r="S131" s="102"/>
      <c r="AS131" s="100"/>
      <c r="AT131" s="100"/>
      <c r="AU131" s="100"/>
      <c r="AV131" s="100"/>
      <c r="AW131" s="100"/>
      <c r="AX131" s="100"/>
    </row>
    <row r="132" spans="15:51" x14ac:dyDescent="0.25">
      <c r="O132" s="11"/>
      <c r="P132" s="102"/>
      <c r="Q132" s="102"/>
      <c r="R132" s="102"/>
      <c r="S132" s="102"/>
      <c r="T132" s="102"/>
      <c r="AS132" s="100"/>
      <c r="AT132" s="100"/>
      <c r="AU132" s="100"/>
      <c r="AV132" s="100"/>
      <c r="AW132" s="100"/>
      <c r="AX132" s="100"/>
    </row>
    <row r="133" spans="15:51" x14ac:dyDescent="0.25">
      <c r="O133" s="11"/>
      <c r="P133" s="102"/>
      <c r="Q133" s="102"/>
      <c r="R133" s="102"/>
      <c r="S133" s="102"/>
      <c r="T133" s="102"/>
      <c r="U133" s="102"/>
      <c r="AS133" s="100"/>
      <c r="AT133" s="100"/>
      <c r="AU133" s="100"/>
      <c r="AV133" s="100"/>
      <c r="AW133" s="100"/>
      <c r="AX133" s="100"/>
    </row>
    <row r="134" spans="15:51" x14ac:dyDescent="0.25">
      <c r="O134" s="11"/>
      <c r="P134" s="102"/>
      <c r="T134" s="102"/>
      <c r="U134" s="102"/>
      <c r="AS134" s="100"/>
      <c r="AT134" s="100"/>
      <c r="AU134" s="100"/>
      <c r="AV134" s="100"/>
      <c r="AW134" s="100"/>
      <c r="AX134" s="100"/>
    </row>
    <row r="142" spans="15:51" x14ac:dyDescent="0.25">
      <c r="AY142" s="100"/>
    </row>
    <row r="146" spans="1:50" s="102" customFormat="1" x14ac:dyDescent="0.25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  <c r="AI146" s="100"/>
      <c r="AJ146" s="100"/>
      <c r="AK146" s="100"/>
      <c r="AL146" s="100"/>
      <c r="AM146" s="100"/>
      <c r="AN146" s="100"/>
      <c r="AO146" s="100"/>
      <c r="AP146" s="100"/>
      <c r="AQ146" s="100"/>
      <c r="AR146" s="100"/>
      <c r="AS146" s="100"/>
      <c r="AT146" s="100"/>
      <c r="AU146" s="100"/>
      <c r="AV146" s="100"/>
      <c r="AW146" s="100"/>
      <c r="AX146" s="100"/>
    </row>
  </sheetData>
  <protectedRanges>
    <protectedRange sqref="N90:R90 B97 S92:T98 B89:B94 S88:T89 N93:R98 T80:T87 T65:T71 T55:T63 R51:R53 S48:S50 S54" name="Range2_12_5_1_1"/>
    <protectedRange sqref="L10 L6 D6 D8 AD8 AF8 O8:U8 AJ8:AR8 AF10 L24:N31 N32:N34 E11:E34 G11:G34 N10:N23 O11:P34 X16 X11:AF15 Y16:AF34 R11:V34" name="Range1_16_3_1_1"/>
    <protectedRange sqref="I95 J93:M98 J90:M90 I98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9:H99 F98 E97" name="Range2_2_2_9_2_1_1"/>
    <protectedRange sqref="D95 D98:D99" name="Range2_1_1_1_1_1_9_2_1_1"/>
    <protectedRange sqref="AG11:AG34" name="Range1_18_1_1_1"/>
    <protectedRange sqref="C96 C98" name="Range2_4_1_1_1"/>
    <protectedRange sqref="AS16:AS34" name="Range1_1_1_1"/>
    <protectedRange sqref="P3:U5" name="Range1_16_1_1_1_1"/>
    <protectedRange sqref="C99 C97 C94" name="Range2_1_3_1_1"/>
    <protectedRange sqref="H11:H34" name="Range1_1_1_1_1_1_1"/>
    <protectedRange sqref="B95:B96 J91:R92 D96:D97 I96:I97 Z89:Z90 S90:Y91 AA90:AU91 E98:E99 G100:H101 F99" name="Range2_2_1_10_1_1_1_2"/>
    <protectedRange sqref="C95" name="Range2_2_1_10_2_1_1_1"/>
    <protectedRange sqref="N88:R89 G96:H96 D92 F95 E94" name="Range2_12_1_6_1_1"/>
    <protectedRange sqref="D87:D88 I92:I94 I88:M89 G97:H98 G90:H92 E95:E96 F96:F97 F89:F91 E88:E90" name="Range2_2_12_1_7_1_1"/>
    <protectedRange sqref="D93:D94" name="Range2_1_1_1_1_11_1_2_1_1"/>
    <protectedRange sqref="E91 G93:H93 F92" name="Range2_2_2_9_1_1_1_1"/>
    <protectedRange sqref="D89" name="Range2_1_1_1_1_1_9_1_1_1_1"/>
    <protectedRange sqref="C93 C88" name="Range2_1_1_2_1_1"/>
    <protectedRange sqref="C92" name="Range2_1_2_2_1_1"/>
    <protectedRange sqref="C91" name="Range2_3_2_1_1"/>
    <protectedRange sqref="F87:F88 E87 G89:H89" name="Range2_2_12_1_1_1_1_1"/>
    <protectedRange sqref="C87" name="Range2_1_4_2_1_1_1"/>
    <protectedRange sqref="C89:C90" name="Range2_5_1_1_1"/>
    <protectedRange sqref="E92:E93 F93:F94 G94:H95 I90:I91" name="Range2_2_1_1_1_1"/>
    <protectedRange sqref="D90:D91" name="Range2_1_1_1_1_1_1_1_1"/>
    <protectedRange sqref="AS11:AS15" name="Range1_4_1_1_1_1"/>
    <protectedRange sqref="J11:J15 J26:J34" name="Range1_1_2_1_10_1_1_1_1"/>
    <protectedRange sqref="R105" name="Range2_2_1_10_1_1_1_1_1"/>
    <protectedRange sqref="S38:S43" name="Range2_12_3_1_1_1_1"/>
    <protectedRange sqref="D38:H38 F39:G39 N38:R43" name="Range2_12_1_3_1_1_1_1"/>
    <protectedRange sqref="I38:M38 E39 H39:M39 E40:M43" name="Range2_2_12_1_6_1_1_1_1"/>
    <protectedRange sqref="D39:D43" name="Range2_1_1_1_1_11_1_1_1_1_1_1"/>
    <protectedRange sqref="C39:C43" name="Range2_1_2_1_1_1_1_1"/>
    <protectedRange sqref="C38" name="Range2_3_1_1_1_1_1"/>
    <protectedRange sqref="T77:T79" name="Range2_12_5_1_1_3"/>
    <protectedRange sqref="T73:T76" name="Range2_12_5_1_1_2_2"/>
    <protectedRange sqref="T72" name="Range2_12_5_1_1_2_1_1"/>
    <protectedRange sqref="S72" name="Range2_12_4_1_1_1_4_2_2_1_1"/>
    <protectedRange sqref="B86:B88" name="Range2_12_5_1_1_2"/>
    <protectedRange sqref="B85" name="Range2_12_5_1_1_2_1_4_1_1_1_2_1_1_1_1_1_1_1"/>
    <protectedRange sqref="F86 G88:H88" name="Range2_2_12_1_1_1_1_1_1"/>
    <protectedRange sqref="D86:E86" name="Range2_2_12_1_7_1_1_2_1"/>
    <protectedRange sqref="C86" name="Range2_1_1_2_1_1_1"/>
    <protectedRange sqref="B83:B84" name="Range2_12_5_1_1_2_1"/>
    <protectedRange sqref="B82" name="Range2_12_5_1_1_2_1_2_1"/>
    <protectedRange sqref="B81" name="Range2_12_5_1_1_2_1_2_2"/>
    <protectedRange sqref="S84:S87" name="Range2_12_5_1_1_5"/>
    <protectedRange sqref="N84:R87" name="Range2_12_1_6_1_1_1"/>
    <protectedRange sqref="J84:M87" name="Range2_2_12_1_7_1_1_2"/>
    <protectedRange sqref="S81:S83" name="Range2_12_2_1_1_1_2_1_1_1"/>
    <protectedRange sqref="Q82:R83" name="Range2_12_1_4_1_1_1_1_1_1_1_1_1_1_1_1_1_1_1"/>
    <protectedRange sqref="N82:P83" name="Range2_12_1_2_1_1_1_1_1_1_1_1_1_1_1_1_1_1_1_1"/>
    <protectedRange sqref="J82:M83" name="Range2_2_12_1_4_1_1_1_1_1_1_1_1_1_1_1_1_1_1_1_1"/>
    <protectedRange sqref="Q81:R81" name="Range2_12_1_6_1_1_1_2_3_1_1_3_1_1_1_1_1_1_1"/>
    <protectedRange sqref="N81:P81" name="Range2_12_1_2_3_1_1_1_2_3_1_1_3_1_1_1_1_1_1_1"/>
    <protectedRange sqref="J81:M81" name="Range2_2_12_1_4_3_1_1_1_3_3_1_1_3_1_1_1_1_1_1_1"/>
    <protectedRange sqref="S79:S80" name="Range2_12_4_1_1_1_4_2_2_2_1"/>
    <protectedRange sqref="Q79:R80" name="Range2_12_1_6_1_1_1_2_3_2_1_1_3_2"/>
    <protectedRange sqref="N79:P80" name="Range2_12_1_2_3_1_1_1_2_3_2_1_1_3_2"/>
    <protectedRange sqref="K79:M80" name="Range2_2_12_1_4_3_1_1_1_3_3_2_1_1_3_2"/>
    <protectedRange sqref="J79:J80" name="Range2_2_12_1_4_3_1_1_1_3_2_1_2_2_2"/>
    <protectedRange sqref="I79" name="Range2_2_12_1_4_3_1_1_1_3_3_1_1_3_1_1_1_1_1_1_2_2"/>
    <protectedRange sqref="I81:I87" name="Range2_2_12_1_7_1_1_2_2_1_1"/>
    <protectedRange sqref="I80" name="Range2_2_12_1_4_3_1_1_1_3_3_1_1_3_1_1_1_1_1_1_2_1_1"/>
    <protectedRange sqref="G87:H87" name="Range2_2_12_1_3_1_2_1_1_1_2_1_1_1_1_1_1_2_1_1_1_1_1_1_1_1_1"/>
    <protectedRange sqref="F85 G84:H86" name="Range2_2_12_1_3_3_1_1_1_2_1_1_1_1_1_1_1_1_1_1_1_1_1_1_1_1"/>
    <protectedRange sqref="G81:H81" name="Range2_2_12_1_3_1_2_1_1_1_2_1_1_1_1_1_1_2_1_1_1_1_1_2_1"/>
    <protectedRange sqref="F81:F84" name="Range2_2_12_1_3_1_2_1_1_1_3_1_1_1_1_1_3_1_1_1_1_1_1_1_1_1"/>
    <protectedRange sqref="G82:H83" name="Range2_2_12_1_3_1_2_1_1_1_1_2_1_1_1_1_1_1_1_1_1_1_1"/>
    <protectedRange sqref="D81:E82" name="Range2_2_12_1_3_1_2_1_1_1_3_1_1_1_1_1_1_1_2_1_1_1_1_1_1_1"/>
    <protectedRange sqref="B79" name="Range2_12_5_1_1_2_1_4_1_1_1_2_1_1_1_1_1_1_1_1_1_2_1_1_1_1_1"/>
    <protectedRange sqref="B80" name="Range2_12_5_1_1_2_1_2_2_1_1_1_1_1"/>
    <protectedRange sqref="D85:E85" name="Range2_2_12_1_7_1_1_2_1_1"/>
    <protectedRange sqref="C85" name="Range2_1_1_2_1_1_1_1"/>
    <protectedRange sqref="D84" name="Range2_2_12_1_7_1_1_2_1_1_1_1_1_1"/>
    <protectedRange sqref="E84" name="Range2_2_12_1_1_1_1_1_1_1_1_1_1_1_1"/>
    <protectedRange sqref="C84" name="Range2_1_4_2_1_1_1_1_1_1_1_1_1"/>
    <protectedRange sqref="D83:E83" name="Range2_2_12_1_3_1_2_1_1_1_3_1_1_1_1_1_1_1_2_1_1_1_1_1_1_1_1"/>
    <protectedRange sqref="B78" name="Range2_12_5_1_1_2_1_2_2_1_1_1_1"/>
    <protectedRange sqref="S73:S78" name="Range2_12_5_1_1_5_1"/>
    <protectedRange sqref="N75:R78" name="Range2_12_1_6_1_1_1_1"/>
    <protectedRange sqref="J77:M78 L75:M76" name="Range2_2_12_1_7_1_1_2_2"/>
    <protectedRange sqref="I77:I78" name="Range2_2_12_1_7_1_1_2_2_1_1_1"/>
    <protectedRange sqref="B77" name="Range2_12_5_1_1_2_1_2_2_1_1_1_1_2_1_1_1"/>
    <protectedRange sqref="B76" name="Range2_12_5_1_1_2_1_2_2_1_1_1_1_2_1_1_1_2"/>
    <protectedRange sqref="B75" name="Range2_12_5_1_1_2_1_2_2_1_1_1_1_2_1_1_1_2_1_1"/>
    <protectedRange sqref="G58:H61" name="Range2_2_12_1_3_1_1_1_1_1_4_1_1_2"/>
    <protectedRange sqref="E58:F61" name="Range2_2_12_1_7_1_1_3_1_1_2"/>
    <protectedRange sqref="S58:S63 S65:S71" name="Range2_12_5_1_1_2_3_1_1"/>
    <protectedRange sqref="Q58:R63" name="Range2_12_1_6_1_1_1_1_2_1_2"/>
    <protectedRange sqref="N58:P63" name="Range2_12_1_2_3_1_1_1_1_2_1_2"/>
    <protectedRange sqref="L62:M63 I58:M61" name="Range2_2_12_1_4_3_1_1_1_1_2_1_2"/>
    <protectedRange sqref="D58:D61" name="Range2_2_12_1_3_1_2_1_1_1_2_1_2_1_2"/>
    <protectedRange sqref="Q65:R67" name="Range2_12_1_6_1_1_1_1_2_1_1_1"/>
    <protectedRange sqref="N65:P67" name="Range2_12_1_2_3_1_1_1_1_2_1_1_1"/>
    <protectedRange sqref="L65:M67" name="Range2_2_12_1_4_3_1_1_1_1_2_1_1_1"/>
    <protectedRange sqref="B74" name="Range2_12_5_1_1_2_1_2_2_1_1_1_1_2_1_1_1_2_1_1_1_2"/>
    <protectedRange sqref="N68:R74" name="Range2_12_1_6_1_1_1_1_1"/>
    <protectedRange sqref="J70:M71 L72:M74 L68:M69" name="Range2_2_12_1_7_1_1_2_2_1"/>
    <protectedRange sqref="G70:H71" name="Range2_2_12_1_3_1_2_1_1_1_2_1_1_1_1_1_1_2_1_1_1_1"/>
    <protectedRange sqref="I70:I71" name="Range2_2_12_1_4_3_1_1_1_2_1_2_1_1_3_1_1_1_1_1_1_1_1"/>
    <protectedRange sqref="D70:E71" name="Range2_2_12_1_3_1_2_1_1_1_2_1_1_1_1_3_1_1_1_1_1_1_1"/>
    <protectedRange sqref="F70:F71" name="Range2_2_12_1_3_1_2_1_1_1_3_1_1_1_1_1_3_1_1_1_1_1_1_1"/>
    <protectedRange sqref="G80:H80" name="Range2_2_12_1_3_1_2_1_1_1_1_2_1_1_1_1_1_1_2_1_1_2"/>
    <protectedRange sqref="F80" name="Range2_2_12_1_3_1_2_1_1_1_1_2_1_1_1_1_1_1_1_1_1_1_1_2"/>
    <protectedRange sqref="D80:E80" name="Range2_2_12_1_3_1_2_1_1_1_2_1_1_1_1_3_1_1_1_1_1_1_1_1_1_1_2"/>
    <protectedRange sqref="G79:H79" name="Range2_2_12_1_3_1_2_1_1_1_1_2_1_1_1_1_1_1_2_1_1_1_1"/>
    <protectedRange sqref="F79" name="Range2_2_12_1_3_1_2_1_1_1_1_2_1_1_1_1_1_1_1_1_1_1_1_1_1"/>
    <protectedRange sqref="D79:E79" name="Range2_2_12_1_3_1_2_1_1_1_2_1_1_1_1_3_1_1_1_1_1_1_1_1_1_1_1_1"/>
    <protectedRange sqref="D78" name="Range2_2_12_1_7_1_1_1_1"/>
    <protectedRange sqref="E78:F78" name="Range2_2_12_1_1_1_1_1_2_1"/>
    <protectedRange sqref="C78" name="Range2_1_4_2_1_1_1_1_1"/>
    <protectedRange sqref="G78:H78" name="Range2_2_12_1_3_1_2_1_1_1_2_1_1_1_1_1_1_2_1_1_1_1_1_1_1_1_1_1_1"/>
    <protectedRange sqref="F77:H77" name="Range2_2_12_1_3_3_1_1_1_2_1_1_1_1_1_1_1_1_1_1_1_1_1_1_1_1_1_2"/>
    <protectedRange sqref="D77:E77" name="Range2_2_12_1_7_1_1_2_1_1_1_2"/>
    <protectedRange sqref="C77" name="Range2_1_1_2_1_1_1_1_1_2"/>
    <protectedRange sqref="B72" name="Range2_12_5_1_1_2_1_4_1_1_1_2_1_1_1_1_1_1_1_1_1_2_1_1_1_1_2_1_1_1_2_1_1_1_2_2_2_1"/>
    <protectedRange sqref="B73" name="Range2_12_5_1_1_2_1_2_2_1_1_1_1_2_1_1_1_2_1_1_1_2_2_2_1"/>
    <protectedRange sqref="J76:K76" name="Range2_2_12_1_4_3_1_1_1_3_3_1_1_3_1_1_1_1_1_1_1_1"/>
    <protectedRange sqref="K74:K75" name="Range2_2_12_1_4_3_1_1_1_3_3_2_1_1_3_2_1"/>
    <protectedRange sqref="J74:J75" name="Range2_2_12_1_4_3_1_1_1_3_2_1_2_2_2_1"/>
    <protectedRange sqref="I74" name="Range2_2_12_1_4_3_1_1_1_3_3_1_1_3_1_1_1_1_1_1_2_2_2"/>
    <protectedRange sqref="I76" name="Range2_2_12_1_7_1_1_2_2_1_1_2"/>
    <protectedRange sqref="I75" name="Range2_2_12_1_4_3_1_1_1_3_3_1_1_3_1_1_1_1_1_1_2_1_1_1"/>
    <protectedRange sqref="G76:H76" name="Range2_2_12_1_3_1_2_1_1_1_2_1_1_1_1_1_1_2_1_1_1_1_1_2_1_1"/>
    <protectedRange sqref="F76" name="Range2_2_12_1_3_1_2_1_1_1_3_1_1_1_1_1_3_1_1_1_1_1_1_1_1_1_2"/>
    <protectedRange sqref="D76:E76" name="Range2_2_12_1_3_1_2_1_1_1_3_1_1_1_1_1_1_1_2_1_1_1_1_1_1_1_2"/>
    <protectedRange sqref="J72:K73" name="Range2_2_12_1_7_1_1_2_2_2"/>
    <protectedRange sqref="I72:I73" name="Range2_2_12_1_7_1_1_2_2_1_1_1_2"/>
    <protectedRange sqref="G75:H75" name="Range2_2_12_1_3_1_2_1_1_1_1_2_1_1_1_1_1_1_2_1_1_2_1"/>
    <protectedRange sqref="F75" name="Range2_2_12_1_3_1_2_1_1_1_1_2_1_1_1_1_1_1_1_1_1_1_1_2_1"/>
    <protectedRange sqref="D75:E75" name="Range2_2_12_1_3_1_2_1_1_1_2_1_1_1_1_3_1_1_1_1_1_1_1_1_1_1_2_1"/>
    <protectedRange sqref="G74:H74" name="Range2_2_12_1_3_1_2_1_1_1_1_2_1_1_1_1_1_1_2_1_1_1_1_1"/>
    <protectedRange sqref="F74" name="Range2_2_12_1_3_1_2_1_1_1_1_2_1_1_1_1_1_1_1_1_1_1_1_1_1_1"/>
    <protectedRange sqref="D74:E74" name="Range2_2_12_1_3_1_2_1_1_1_2_1_1_1_1_3_1_1_1_1_1_1_1_1_1_1_1_1_1"/>
    <protectedRange sqref="D73" name="Range2_2_12_1_7_1_1_1_1_1"/>
    <protectedRange sqref="E73:F73" name="Range2_2_12_1_1_1_1_1_2_1_1"/>
    <protectedRange sqref="C73" name="Range2_1_4_2_1_1_1_1_1_1"/>
    <protectedRange sqref="G73:H73" name="Range2_2_12_1_3_1_2_1_1_1_2_1_1_1_1_1_1_2_1_1_1_1_1_1_1_1_1_1_1_1"/>
    <protectedRange sqref="F72:H72" name="Range2_2_12_1_3_3_1_1_1_2_1_1_1_1_1_1_1_1_1_1_1_1_1_1_1_1_1_2_1"/>
    <protectedRange sqref="D72:E72" name="Range2_2_12_1_7_1_1_2_1_1_1_2_1"/>
    <protectedRange sqref="C72" name="Range2_1_1_2_1_1_1_1_1_2_1"/>
    <protectedRange sqref="B68" name="Range2_12_5_1_1_2_1_4_1_1_1_2_1_1_1_1_1_1_1_1_1_2_1_1_1_1_2_1_1_1_2_1_1_1_2_2_2_1_1"/>
    <protectedRange sqref="B69" name="Range2_12_5_1_1_2_1_2_2_1_1_1_1_2_1_1_1_2_1_1_1_2_2_2_1_1"/>
    <protectedRange sqref="B65" name="Range2_12_5_1_1_2_1_4_1_1_1_2_1_1_1_1_1_1_1_1_1_2_1_1_1_1_2_1_1_1_2_1_1_1_2_2_2_1_1_1"/>
    <protectedRange sqref="B66" name="Range2_12_5_1_1_2_1_2_2_1_1_1_1_2_1_1_1_2_1_1_1_2_2_2_1_1_1"/>
    <protectedRange sqref="S44" name="Range2_12_3_1_1_1_1_2"/>
    <protectedRange sqref="N44:R44" name="Range2_12_1_3_1_1_1_1_2"/>
    <protectedRange sqref="E44:G44 I44:M44" name="Range2_2_12_1_6_1_1_1_1_2"/>
    <protectedRange sqref="D44" name="Range2_1_1_1_1_11_1_1_1_1_1_1_2"/>
    <protectedRange sqref="E45:F45" name="Range2_2_12_1_3_1_1_1_1_1_4_1_1"/>
    <protectedRange sqref="C45:D45" name="Range2_2_12_1_7_1_1_3_1_1"/>
    <protectedRange sqref="Q45:Q46 S55:S56 Q51:Q53 R47:R50 R54" name="Range2_12_5_1_1_2_3_1"/>
    <protectedRange sqref="O45:P45" name="Range2_12_1_6_1_1_1_1_2_1"/>
    <protectedRange sqref="L45:N45" name="Range2_12_1_2_3_1_1_1_1_2_1"/>
    <protectedRange sqref="G45:K45" name="Range2_2_12_1_4_3_1_1_1_1_2_1"/>
    <protectedRange sqref="S57" name="Range2_12_4_1_1_1_4_2_2_1_1_1"/>
    <protectedRange sqref="E46:F46 G55:H57 E51:F53 F47:G50 F54:G54" name="Range2_2_12_1_3_1_1_1_1_1_4_1_1_1"/>
    <protectedRange sqref="C46:D46 E55:F57 C51:D53 D47:E50 D54:E54" name="Range2_2_12_1_7_1_1_3_1_1_1"/>
    <protectedRange sqref="O46:P46 Q55:R56 O51:P53 P47:Q50 P54:Q54" name="Range2_12_1_6_1_1_1_1_2_1_1"/>
    <protectedRange sqref="L46:N46 N55:P56 L51:N53 M47:O50 M54:O54" name="Range2_12_1_2_3_1_1_1_1_2_1_1"/>
    <protectedRange sqref="G46:K46 I55:M56 G51:K53 H47:L50 H54:L54" name="Range2_2_12_1_4_3_1_1_1_1_2_1_1"/>
    <protectedRange sqref="D55:D57 C49:C50 C54" name="Range2_2_12_1_3_1_2_1_1_1_2_1_2_1_1"/>
    <protectedRange sqref="Q57:R57" name="Range2_12_1_6_1_1_1_2_3_2_1_1_1_1_1"/>
    <protectedRange sqref="N57:P57" name="Range2_12_1_2_3_1_1_1_2_3_2_1_1_1_1_1"/>
    <protectedRange sqref="K57:M57" name="Range2_2_12_1_4_3_1_1_1_3_3_2_1_1_1_1_1"/>
    <protectedRange sqref="J57" name="Range2_2_12_1_4_3_1_1_1_3_2_1_2_1_1_1"/>
    <protectedRange sqref="I57" name="Range2_2_12_1_4_2_1_1_1_4_1_2_1_1_1_2_1_1_1"/>
    <protectedRange sqref="C44" name="Range2_1_2_1_1_1_1_1_1_2"/>
    <protectedRange sqref="Q11:Q34" name="Range1_16_3_1_1_1"/>
    <protectedRange sqref="T64" name="Range2_12_5_1_1_1"/>
    <protectedRange sqref="S64" name="Range2_12_5_1_1_2_3_1_1_1"/>
    <protectedRange sqref="Q64:R64" name="Range2_12_1_6_1_1_1_1_2_1_1_1_1"/>
    <protectedRange sqref="N64:P64" name="Range2_12_1_2_3_1_1_1_1_2_1_1_1_1"/>
    <protectedRange sqref="L64:M64" name="Range2_2_12_1_4_3_1_1_1_1_2_1_1_1_1"/>
    <protectedRange sqref="J62:K63" name="Range2_2_12_1_7_1_1_2_2_3"/>
    <protectedRange sqref="G62:H63" name="Range2_2_12_1_3_1_2_1_1_1_2_1_1_1_1_1_1_2_1_1_1"/>
    <protectedRange sqref="I62:I63" name="Range2_2_12_1_4_3_1_1_1_2_1_2_1_1_3_1_1_1_1_1_1_1"/>
    <protectedRange sqref="D62:E63" name="Range2_2_12_1_3_1_2_1_1_1_2_1_1_1_1_3_1_1_1_1_1_1"/>
    <protectedRange sqref="F62:F63" name="Range2_2_12_1_3_1_2_1_1_1_3_1_1_1_1_1_3_1_1_1_1_1_1"/>
    <protectedRange sqref="F11:F34" name="Range1_16_3_1_1_2"/>
    <protectedRange sqref="W11:W34" name="Range1_16_3_1_1_4"/>
    <protectedRange sqref="X17:X34" name="Range1_16_3_1_1_6"/>
    <protectedRange sqref="G64:H68" name="Range2_2_12_1_3_1_1_1_1_1_4_1_1_1_1_2"/>
    <protectedRange sqref="E64:F68" name="Range2_2_12_1_7_1_1_3_1_1_1_1_2"/>
    <protectedRange sqref="I64:K68" name="Range2_2_12_1_4_3_1_1_1_1_2_1_1_1_2"/>
    <protectedRange sqref="D64:D68" name="Range2_2_12_1_3_1_2_1_1_1_2_1_2_1_1_1_2"/>
    <protectedRange sqref="J69:K69" name="Range2_2_12_1_7_1_1_2_2_1_2"/>
    <protectedRange sqref="I69" name="Range2_2_12_1_7_1_1_2_2_1_1_1_1_1"/>
    <protectedRange sqref="G69:H69" name="Range2_2_12_1_3_3_1_1_1_2_1_1_1_1_1_1_1_1_1_1_1_1_1_1_1_1_1_1_1"/>
    <protectedRange sqref="F69" name="Range2_2_12_1_3_1_2_1_1_1_3_1_1_1_1_1_3_1_1_1_1_1_1_1_1_1_1_1"/>
    <protectedRange sqref="D69" name="Range2_2_12_1_7_1_1_2_1_1_1_1_1_1_1_1"/>
    <protectedRange sqref="E69" name="Range2_2_12_1_1_1_1_1_1_1_1_1_1_1_1_1_1"/>
    <protectedRange sqref="C69" name="Range2_1_4_2_1_1_1_1_1_1_1_1_1_1_1"/>
    <protectedRange sqref="AR11:AR34" name="Range1_16_3_1_1_5"/>
    <protectedRange sqref="H44" name="Range2_12_5_1_1_1_2_1_1_1_1_1_1_1_1_1_1_1_1"/>
    <protectedRange sqref="B63" name="Range2_12_5_1_1_1_2_2_1_1_1_1_1_1_1_1_1_1_1_2_1_1_1_1_1_1_1_1_1_3_1_3_1_1"/>
    <protectedRange sqref="B64" name="Range2_12_5_1_1_2_1_4_1_1_1_2_1_1_1_1_1_1_1_1_1_2_1_1_1_1_2_1_1_1_2_1_1_1_2_2_2_1_1_4_1"/>
    <protectedRange sqref="B62" name="Range2_12_5_1_1_2_1_4_1_1_1_2_1_1_1_1_1_1_1_1_1_2_1_1_1_1_2_1_1_1_2_1_1_1_2_2_2_1_1_1_1_1_1_1_1_1_1_2_1"/>
    <protectedRange sqref="Q10" name="Range1_16_3_1_1_1_1"/>
    <protectedRange sqref="B60:B61 B58 B55:B56" name="Range2_12_5_1_1_1_1_1_2_1_2_1_1_1_1"/>
    <protectedRange sqref="B41" name="Range2_12_5_1_1_1_1_1_2_1"/>
    <protectedRange sqref="B42" name="Range2_12_5_1_1_1_1_1_2_1_3_1_2"/>
    <protectedRange sqref="C47" name="Range2_2_12_1_7_1_1_3_1_1_1_1"/>
    <protectedRange sqref="C48" name="Range2_2_12_1_3_1_2_1_1_1_2_1_2_1_1_1"/>
    <protectedRange sqref="B44" name="Range2_12_5_1_1_1_2_2_1_1_1_1_1_1_1_1_1_1_1_1_1_1_1_1_1_1_1_1_1_1_1_1_1_1_1_1_1"/>
    <protectedRange sqref="B45" name="Range2_12_5_1_1_1_2_2_1_1_1_1_1_1_1_1_1_1_1_2_1_1_1_1_1_1_1_1_1_1_1_1_1_1_1_1_1_1_1_1_1_1_1_1_1_1_1_1_1_1_1_1_1"/>
    <protectedRange sqref="B47" name="Range2_12_5_1_1_1_2_1_1_1_1_1_1_1_1_1_1_1_2_1_2_1_1_1_1_1_1_1_1_1_2_1_1_1_1_1_1_1_1_1_1"/>
    <protectedRange sqref="B46" name="Range2_12_5_1_1_1_2_2_1_1_1_1_1_1_1_1_1_1_1_2_1_1_1_2_1_1_1_2_1_1_1_3_1_1_1_1_1_1_1_1_1_1_1_1_1_1_1_1_1_1_1_1_1_1_1_1_1_1"/>
    <protectedRange sqref="B43" name="Range2_12_5_1_1_1_2_1_1_1_1_1_1_1_1_1_1_1_2_1_1_1_1_1_1_1_1_1_1_1_1_1_1"/>
    <protectedRange sqref="B49" name="Range2_12_5_1_1_1_1_1_2_1_1_2_1_1_1_1_1_1_1_1_1_1_1_1_1_1"/>
    <protectedRange sqref="B50" name="Range2_12_5_1_1_1_2_2_1_1_1_1_1_1_1_1_1_1_1_2_1_1_1_2_1_1_1_1_1_1_1_1_1_1_1_1_1"/>
    <protectedRange sqref="B48" name="Range2_12_5_1_1_1_1_1_2_1_1_1_1_1_1_1_1_1_1_1_1_1_1_1_1"/>
    <protectedRange sqref="B52" name="Range2_12_5_1_1_1_2_2_1_1_1_1_1_1_1_1_1_1_1_2_1_1_1_1_1_1_1_1_1_3_1_3_1_2_1_1_1_1_1_1_1_1_1_1_1_1_1_2_1_1"/>
    <protectedRange sqref="B51" name="Range2_12_5_1_1_1_1_1_2_1_2_1_1_1_2_1_1_1_1_1_1_1_1_1_1_2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6 X11:AE15 Y16:AE34">
    <cfRule type="containsText" dxfId="80" priority="9" operator="containsText" text="N/A">
      <formula>NOT(ISERROR(SEARCH("N/A",X11)))</formula>
    </cfRule>
    <cfRule type="cellIs" dxfId="79" priority="27" operator="equal">
      <formula>0</formula>
    </cfRule>
  </conditionalFormatting>
  <conditionalFormatting sqref="X16 X11:AE15 Y16:AE34">
    <cfRule type="cellIs" dxfId="78" priority="26" operator="greaterThanOrEqual">
      <formula>1185</formula>
    </cfRule>
  </conditionalFormatting>
  <conditionalFormatting sqref="X16 X11:AE15 Y16:AE34">
    <cfRule type="cellIs" dxfId="77" priority="25" operator="between">
      <formula>0.1</formula>
      <formula>1184</formula>
    </cfRule>
  </conditionalFormatting>
  <conditionalFormatting sqref="X8 AJ11:AO34">
    <cfRule type="cellIs" dxfId="76" priority="24" operator="equal">
      <formula>0</formula>
    </cfRule>
  </conditionalFormatting>
  <conditionalFormatting sqref="X8 AJ11:AO34">
    <cfRule type="cellIs" dxfId="75" priority="23" operator="greaterThan">
      <formula>1179</formula>
    </cfRule>
  </conditionalFormatting>
  <conditionalFormatting sqref="X8 AJ11:AO34">
    <cfRule type="cellIs" dxfId="74" priority="22" operator="greaterThan">
      <formula>99</formula>
    </cfRule>
  </conditionalFormatting>
  <conditionalFormatting sqref="X8 AJ11:AO34">
    <cfRule type="cellIs" dxfId="73" priority="21" operator="greaterThan">
      <formula>0.99</formula>
    </cfRule>
  </conditionalFormatting>
  <conditionalFormatting sqref="AB8">
    <cfRule type="cellIs" dxfId="72" priority="20" operator="equal">
      <formula>0</formula>
    </cfRule>
  </conditionalFormatting>
  <conditionalFormatting sqref="AB8">
    <cfRule type="cellIs" dxfId="71" priority="19" operator="greaterThan">
      <formula>1179</formula>
    </cfRule>
  </conditionalFormatting>
  <conditionalFormatting sqref="AB8">
    <cfRule type="cellIs" dxfId="70" priority="18" operator="greaterThan">
      <formula>99</formula>
    </cfRule>
  </conditionalFormatting>
  <conditionalFormatting sqref="AB8">
    <cfRule type="cellIs" dxfId="69" priority="17" operator="greaterThan">
      <formula>0.99</formula>
    </cfRule>
  </conditionalFormatting>
  <conditionalFormatting sqref="AQ11:AQ34">
    <cfRule type="cellIs" dxfId="68" priority="16" operator="equal">
      <formula>0</formula>
    </cfRule>
  </conditionalFormatting>
  <conditionalFormatting sqref="AQ11:AQ34">
    <cfRule type="cellIs" dxfId="67" priority="15" operator="greaterThan">
      <formula>1179</formula>
    </cfRule>
  </conditionalFormatting>
  <conditionalFormatting sqref="AQ11:AQ34">
    <cfRule type="cellIs" dxfId="66" priority="14" operator="greaterThan">
      <formula>99</formula>
    </cfRule>
  </conditionalFormatting>
  <conditionalFormatting sqref="AQ11:AQ34">
    <cfRule type="cellIs" dxfId="65" priority="13" operator="greaterThan">
      <formula>0.99</formula>
    </cfRule>
  </conditionalFormatting>
  <conditionalFormatting sqref="AI11:AI34">
    <cfRule type="cellIs" dxfId="64" priority="12" operator="greaterThan">
      <formula>$AI$8</formula>
    </cfRule>
  </conditionalFormatting>
  <conditionalFormatting sqref="AH11:AH34">
    <cfRule type="cellIs" dxfId="63" priority="10" operator="greaterThan">
      <formula>$AH$8</formula>
    </cfRule>
    <cfRule type="cellIs" dxfId="62" priority="11" operator="greaterThan">
      <formula>$AH$8</formula>
    </cfRule>
  </conditionalFormatting>
  <conditionalFormatting sqref="AP11:AP34">
    <cfRule type="cellIs" dxfId="61" priority="8" operator="equal">
      <formula>0</formula>
    </cfRule>
  </conditionalFormatting>
  <conditionalFormatting sqref="AP11:AP34">
    <cfRule type="cellIs" dxfId="60" priority="7" operator="greaterThan">
      <formula>1179</formula>
    </cfRule>
  </conditionalFormatting>
  <conditionalFormatting sqref="AP11:AP34">
    <cfRule type="cellIs" dxfId="59" priority="6" operator="greaterThan">
      <formula>99</formula>
    </cfRule>
  </conditionalFormatting>
  <conditionalFormatting sqref="AP11:AP34">
    <cfRule type="cellIs" dxfId="58" priority="5" operator="greaterThan">
      <formula>0.99</formula>
    </cfRule>
  </conditionalFormatting>
  <conditionalFormatting sqref="X17:X34">
    <cfRule type="containsText" dxfId="57" priority="1" operator="containsText" text="N/A">
      <formula>NOT(ISERROR(SEARCH("N/A",X17)))</formula>
    </cfRule>
    <cfRule type="cellIs" dxfId="56" priority="4" operator="equal">
      <formula>0</formula>
    </cfRule>
  </conditionalFormatting>
  <conditionalFormatting sqref="X17:X34">
    <cfRule type="cellIs" dxfId="55" priority="3" operator="greaterThanOrEqual">
      <formula>1185</formula>
    </cfRule>
  </conditionalFormatting>
  <conditionalFormatting sqref="X17:X34">
    <cfRule type="cellIs" dxfId="54" priority="2" operator="between">
      <formula>0.1</formula>
      <formula>1184</formula>
    </cfRule>
  </conditionalFormatting>
  <dataValidations count="4">
    <dataValidation type="list" allowBlank="1" showInputMessage="1" showErrorMessage="1" sqref="P3:P5">
      <formula1>$AY$10:$AY$35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45"/>
  <sheetViews>
    <sheetView showGridLines="0" topLeftCell="C3" zoomScaleNormal="100" workbookViewId="0">
      <selection activeCell="D17" sqref="D17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86" t="s">
        <v>232</v>
      </c>
      <c r="Q3" s="287"/>
      <c r="R3" s="287"/>
      <c r="S3" s="287"/>
      <c r="T3" s="287"/>
      <c r="U3" s="28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86" t="s">
        <v>149</v>
      </c>
      <c r="Q4" s="287"/>
      <c r="R4" s="287"/>
      <c r="S4" s="287"/>
      <c r="T4" s="287"/>
      <c r="U4" s="28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86" t="s">
        <v>158</v>
      </c>
      <c r="Q5" s="287"/>
      <c r="R5" s="287"/>
      <c r="S5" s="287"/>
      <c r="T5" s="287"/>
      <c r="U5" s="28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86" t="s">
        <v>6</v>
      </c>
      <c r="C6" s="288"/>
      <c r="D6" s="289" t="s">
        <v>7</v>
      </c>
      <c r="E6" s="290"/>
      <c r="F6" s="290"/>
      <c r="G6" s="290"/>
      <c r="H6" s="291"/>
      <c r="I6" s="102"/>
      <c r="J6" s="102"/>
      <c r="K6" s="236"/>
      <c r="L6" s="292">
        <v>41686</v>
      </c>
      <c r="M6" s="29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5" t="s">
        <v>8</v>
      </c>
      <c r="C7" s="276"/>
      <c r="D7" s="275" t="s">
        <v>9</v>
      </c>
      <c r="E7" s="277"/>
      <c r="F7" s="277"/>
      <c r="G7" s="276"/>
      <c r="H7" s="240" t="s">
        <v>10</v>
      </c>
      <c r="I7" s="239" t="s">
        <v>11</v>
      </c>
      <c r="J7" s="239" t="s">
        <v>12</v>
      </c>
      <c r="K7" s="239" t="s">
        <v>13</v>
      </c>
      <c r="L7" s="11"/>
      <c r="M7" s="11"/>
      <c r="N7" s="11"/>
      <c r="O7" s="240" t="s">
        <v>14</v>
      </c>
      <c r="P7" s="275" t="s">
        <v>15</v>
      </c>
      <c r="Q7" s="277"/>
      <c r="R7" s="277"/>
      <c r="S7" s="277"/>
      <c r="T7" s="276"/>
      <c r="U7" s="274" t="s">
        <v>16</v>
      </c>
      <c r="V7" s="274"/>
      <c r="W7" s="239" t="s">
        <v>17</v>
      </c>
      <c r="X7" s="275" t="s">
        <v>18</v>
      </c>
      <c r="Y7" s="276"/>
      <c r="Z7" s="275" t="s">
        <v>19</v>
      </c>
      <c r="AA7" s="276"/>
      <c r="AB7" s="275" t="s">
        <v>20</v>
      </c>
      <c r="AC7" s="276"/>
      <c r="AD7" s="275" t="s">
        <v>21</v>
      </c>
      <c r="AE7" s="276"/>
      <c r="AF7" s="239" t="s">
        <v>22</v>
      </c>
      <c r="AG7" s="239" t="s">
        <v>23</v>
      </c>
      <c r="AH7" s="239" t="s">
        <v>24</v>
      </c>
      <c r="AI7" s="239" t="s">
        <v>25</v>
      </c>
      <c r="AJ7" s="275" t="s">
        <v>26</v>
      </c>
      <c r="AK7" s="277"/>
      <c r="AL7" s="277"/>
      <c r="AM7" s="277"/>
      <c r="AN7" s="276"/>
      <c r="AO7" s="275" t="s">
        <v>27</v>
      </c>
      <c r="AP7" s="277"/>
      <c r="AQ7" s="276"/>
      <c r="AR7" s="239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78">
        <v>42184</v>
      </c>
      <c r="C8" s="279"/>
      <c r="D8" s="280" t="s">
        <v>29</v>
      </c>
      <c r="E8" s="281"/>
      <c r="F8" s="281"/>
      <c r="G8" s="282"/>
      <c r="H8" s="27"/>
      <c r="I8" s="280" t="s">
        <v>29</v>
      </c>
      <c r="J8" s="281"/>
      <c r="K8" s="28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3" t="s">
        <v>33</v>
      </c>
      <c r="V8" s="283"/>
      <c r="W8" s="29" t="s">
        <v>34</v>
      </c>
      <c r="X8" s="266">
        <v>0</v>
      </c>
      <c r="Y8" s="267"/>
      <c r="Z8" s="284" t="s">
        <v>35</v>
      </c>
      <c r="AA8" s="285"/>
      <c r="AB8" s="266">
        <v>1185</v>
      </c>
      <c r="AC8" s="267"/>
      <c r="AD8" s="268">
        <v>800</v>
      </c>
      <c r="AE8" s="269"/>
      <c r="AF8" s="27"/>
      <c r="AG8" s="29">
        <f>AG34-AG10</f>
        <v>27632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58" t="s">
        <v>39</v>
      </c>
      <c r="C9" s="258"/>
      <c r="D9" s="270" t="s">
        <v>40</v>
      </c>
      <c r="E9" s="271"/>
      <c r="F9" s="272" t="s">
        <v>41</v>
      </c>
      <c r="G9" s="271"/>
      <c r="H9" s="273" t="s">
        <v>42</v>
      </c>
      <c r="I9" s="258" t="s">
        <v>43</v>
      </c>
      <c r="J9" s="258"/>
      <c r="K9" s="258"/>
      <c r="L9" s="239" t="s">
        <v>44</v>
      </c>
      <c r="M9" s="274" t="s">
        <v>45</v>
      </c>
      <c r="N9" s="32" t="s">
        <v>46</v>
      </c>
      <c r="O9" s="264" t="s">
        <v>47</v>
      </c>
      <c r="P9" s="264" t="s">
        <v>48</v>
      </c>
      <c r="Q9" s="33" t="s">
        <v>49</v>
      </c>
      <c r="R9" s="252" t="s">
        <v>50</v>
      </c>
      <c r="S9" s="253"/>
      <c r="T9" s="254"/>
      <c r="U9" s="237" t="s">
        <v>51</v>
      </c>
      <c r="V9" s="237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235" t="s">
        <v>55</v>
      </c>
      <c r="AG9" s="235" t="s">
        <v>56</v>
      </c>
      <c r="AH9" s="247" t="s">
        <v>57</v>
      </c>
      <c r="AI9" s="262" t="s">
        <v>58</v>
      </c>
      <c r="AJ9" s="237" t="s">
        <v>59</v>
      </c>
      <c r="AK9" s="237" t="s">
        <v>60</v>
      </c>
      <c r="AL9" s="237" t="s">
        <v>61</v>
      </c>
      <c r="AM9" s="237" t="s">
        <v>62</v>
      </c>
      <c r="AN9" s="237" t="s">
        <v>63</v>
      </c>
      <c r="AO9" s="237" t="s">
        <v>64</v>
      </c>
      <c r="AP9" s="237" t="s">
        <v>65</v>
      </c>
      <c r="AQ9" s="264" t="s">
        <v>66</v>
      </c>
      <c r="AR9" s="237" t="s">
        <v>67</v>
      </c>
      <c r="AS9" s="24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237" t="s">
        <v>72</v>
      </c>
      <c r="C10" s="237" t="s">
        <v>73</v>
      </c>
      <c r="D10" s="237" t="s">
        <v>74</v>
      </c>
      <c r="E10" s="237" t="s">
        <v>75</v>
      </c>
      <c r="F10" s="237" t="s">
        <v>74</v>
      </c>
      <c r="G10" s="237" t="s">
        <v>75</v>
      </c>
      <c r="H10" s="273"/>
      <c r="I10" s="237" t="s">
        <v>75</v>
      </c>
      <c r="J10" s="237" t="s">
        <v>75</v>
      </c>
      <c r="K10" s="237" t="s">
        <v>75</v>
      </c>
      <c r="L10" s="27" t="s">
        <v>29</v>
      </c>
      <c r="M10" s="274"/>
      <c r="N10" s="27" t="s">
        <v>29</v>
      </c>
      <c r="O10" s="265"/>
      <c r="P10" s="265"/>
      <c r="Q10" s="143">
        <f>'JUNE 28'!Q34</f>
        <v>42196778</v>
      </c>
      <c r="R10" s="255"/>
      <c r="S10" s="256"/>
      <c r="T10" s="257"/>
      <c r="U10" s="237" t="s">
        <v>75</v>
      </c>
      <c r="V10" s="237" t="s">
        <v>75</v>
      </c>
      <c r="W10" s="25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 t="s">
        <v>90</v>
      </c>
      <c r="AG10" s="222">
        <f>'JUNE 28'!AG34</f>
        <v>38261668</v>
      </c>
      <c r="AH10" s="247"/>
      <c r="AI10" s="263"/>
      <c r="AJ10" s="237" t="s">
        <v>84</v>
      </c>
      <c r="AK10" s="237" t="s">
        <v>84</v>
      </c>
      <c r="AL10" s="237" t="s">
        <v>84</v>
      </c>
      <c r="AM10" s="237" t="s">
        <v>84</v>
      </c>
      <c r="AN10" s="237" t="s">
        <v>84</v>
      </c>
      <c r="AO10" s="237" t="s">
        <v>84</v>
      </c>
      <c r="AP10" s="144">
        <f>'JUNE 28'!AP34</f>
        <v>8634197</v>
      </c>
      <c r="AQ10" s="265"/>
      <c r="AR10" s="238" t="s">
        <v>85</v>
      </c>
      <c r="AS10" s="247"/>
      <c r="AV10" s="38" t="s">
        <v>86</v>
      </c>
      <c r="AW10" s="38" t="s">
        <v>87</v>
      </c>
      <c r="AY10" s="79" t="s">
        <v>126</v>
      </c>
    </row>
    <row r="11" spans="2:51" x14ac:dyDescent="0.25">
      <c r="B11" s="39">
        <v>2</v>
      </c>
      <c r="C11" s="39">
        <v>4.1666666666666664E-2</v>
      </c>
      <c r="D11" s="117">
        <v>7</v>
      </c>
      <c r="E11" s="40">
        <f>D11/1.42</f>
        <v>4.9295774647887329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132</v>
      </c>
      <c r="P11" s="118">
        <v>104</v>
      </c>
      <c r="Q11" s="118">
        <v>42199965</v>
      </c>
      <c r="R11" s="45">
        <f>Q11-Q10</f>
        <v>3187</v>
      </c>
      <c r="S11" s="46">
        <f>R11*24/1000</f>
        <v>76.488</v>
      </c>
      <c r="T11" s="46">
        <f>R11/1000</f>
        <v>3.1869999999999998</v>
      </c>
      <c r="U11" s="119">
        <v>5.6</v>
      </c>
      <c r="V11" s="119">
        <f>U11</f>
        <v>5.6</v>
      </c>
      <c r="W11" s="120" t="s">
        <v>124</v>
      </c>
      <c r="X11" s="122">
        <v>0</v>
      </c>
      <c r="Y11" s="122">
        <v>0</v>
      </c>
      <c r="Z11" s="122">
        <v>1098</v>
      </c>
      <c r="AA11" s="122">
        <v>0</v>
      </c>
      <c r="AB11" s="122">
        <v>1187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38262468</v>
      </c>
      <c r="AH11" s="48">
        <f>IF(ISBLANK(AG11),"-",AG11-AG10)</f>
        <v>800</v>
      </c>
      <c r="AI11" s="49">
        <f>AH11/T11</f>
        <v>251.01976780671478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0.75</v>
      </c>
      <c r="AP11" s="122">
        <v>8635260</v>
      </c>
      <c r="AQ11" s="122">
        <f>AP11-AP10</f>
        <v>1063</v>
      </c>
      <c r="AR11" s="50"/>
      <c r="AS11" s="51" t="s">
        <v>113</v>
      </c>
      <c r="AV11" s="38" t="s">
        <v>88</v>
      </c>
      <c r="AW11" s="38" t="s">
        <v>91</v>
      </c>
      <c r="AY11" s="79" t="s">
        <v>149</v>
      </c>
    </row>
    <row r="12" spans="2:51" x14ac:dyDescent="0.25">
      <c r="B12" s="39">
        <v>2.0416666666666701</v>
      </c>
      <c r="C12" s="39">
        <v>8.3333333333333329E-2</v>
      </c>
      <c r="D12" s="117">
        <v>9</v>
      </c>
      <c r="E12" s="40">
        <f t="shared" ref="E12:E34" si="0">D12/1.42</f>
        <v>6.3380281690140849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132</v>
      </c>
      <c r="P12" s="118">
        <v>102</v>
      </c>
      <c r="Q12" s="118">
        <v>42203061</v>
      </c>
      <c r="R12" s="45">
        <f t="shared" ref="R12:R34" si="3">Q12-Q11</f>
        <v>3096</v>
      </c>
      <c r="S12" s="46">
        <f t="shared" ref="S12:S34" si="4">R12*24/1000</f>
        <v>74.304000000000002</v>
      </c>
      <c r="T12" s="46">
        <f t="shared" ref="T12:T34" si="5">R12/1000</f>
        <v>3.0960000000000001</v>
      </c>
      <c r="U12" s="119">
        <v>6.8</v>
      </c>
      <c r="V12" s="119">
        <f t="shared" ref="V12:V34" si="6">U12</f>
        <v>6.8</v>
      </c>
      <c r="W12" s="120" t="s">
        <v>124</v>
      </c>
      <c r="X12" s="122">
        <v>0</v>
      </c>
      <c r="Y12" s="122">
        <v>0</v>
      </c>
      <c r="Z12" s="122">
        <v>1036</v>
      </c>
      <c r="AA12" s="122">
        <v>0</v>
      </c>
      <c r="AB12" s="122">
        <v>1188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38263284</v>
      </c>
      <c r="AH12" s="48">
        <f>IF(ISBLANK(AG12),"-",AG12-AG11)</f>
        <v>816</v>
      </c>
      <c r="AI12" s="49">
        <f t="shared" ref="AI12:AI34" si="7">AH12/T12</f>
        <v>263.5658914728682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0.75</v>
      </c>
      <c r="AP12" s="122">
        <v>8636478</v>
      </c>
      <c r="AQ12" s="122">
        <f>AP12-AP11</f>
        <v>1218</v>
      </c>
      <c r="AR12" s="52">
        <v>1.1200000000000001</v>
      </c>
      <c r="AS12" s="51" t="s">
        <v>113</v>
      </c>
      <c r="AV12" s="38" t="s">
        <v>92</v>
      </c>
      <c r="AW12" s="38" t="s">
        <v>93</v>
      </c>
      <c r="AY12" s="79" t="s">
        <v>127</v>
      </c>
    </row>
    <row r="13" spans="2:51" x14ac:dyDescent="0.25">
      <c r="B13" s="39">
        <v>2.0833333333333299</v>
      </c>
      <c r="C13" s="39">
        <v>0.125</v>
      </c>
      <c r="D13" s="117">
        <v>10</v>
      </c>
      <c r="E13" s="40">
        <f t="shared" si="0"/>
        <v>7.042253521126761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129</v>
      </c>
      <c r="P13" s="118">
        <v>92</v>
      </c>
      <c r="Q13" s="118">
        <v>42206255</v>
      </c>
      <c r="R13" s="45">
        <f t="shared" si="3"/>
        <v>3194</v>
      </c>
      <c r="S13" s="46">
        <f t="shared" si="4"/>
        <v>76.656000000000006</v>
      </c>
      <c r="T13" s="46">
        <f t="shared" si="5"/>
        <v>3.194</v>
      </c>
      <c r="U13" s="119">
        <v>8.1999999999999993</v>
      </c>
      <c r="V13" s="119">
        <f t="shared" si="6"/>
        <v>8.1999999999999993</v>
      </c>
      <c r="W13" s="120" t="s">
        <v>124</v>
      </c>
      <c r="X13" s="122">
        <v>0</v>
      </c>
      <c r="Y13" s="122">
        <v>0</v>
      </c>
      <c r="Z13" s="122">
        <v>1036</v>
      </c>
      <c r="AA13" s="122">
        <v>0</v>
      </c>
      <c r="AB13" s="122">
        <v>1188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38264064</v>
      </c>
      <c r="AH13" s="48">
        <f>IF(ISBLANK(AG13),"-",AG13-AG12)</f>
        <v>780</v>
      </c>
      <c r="AI13" s="49">
        <f t="shared" si="7"/>
        <v>244.20788979336257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0.75</v>
      </c>
      <c r="AP13" s="122">
        <v>8637816</v>
      </c>
      <c r="AQ13" s="122">
        <f>AP13-AP12</f>
        <v>1338</v>
      </c>
      <c r="AR13" s="50"/>
      <c r="AS13" s="51" t="s">
        <v>113</v>
      </c>
      <c r="AV13" s="38" t="s">
        <v>94</v>
      </c>
      <c r="AW13" s="38" t="s">
        <v>95</v>
      </c>
      <c r="AY13" s="79" t="s">
        <v>158</v>
      </c>
    </row>
    <row r="14" spans="2:51" x14ac:dyDescent="0.25">
      <c r="B14" s="39">
        <v>2.125</v>
      </c>
      <c r="C14" s="39">
        <v>0.16666666666666666</v>
      </c>
      <c r="D14" s="117">
        <v>11</v>
      </c>
      <c r="E14" s="40">
        <f t="shared" si="0"/>
        <v>7.746478873239437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109</v>
      </c>
      <c r="P14" s="118">
        <v>108</v>
      </c>
      <c r="Q14" s="118">
        <v>42209176</v>
      </c>
      <c r="R14" s="45">
        <f t="shared" si="3"/>
        <v>2921</v>
      </c>
      <c r="S14" s="46">
        <f t="shared" si="4"/>
        <v>70.103999999999999</v>
      </c>
      <c r="T14" s="46">
        <f t="shared" si="5"/>
        <v>2.9209999999999998</v>
      </c>
      <c r="U14" s="119">
        <v>9.3000000000000007</v>
      </c>
      <c r="V14" s="119">
        <f t="shared" si="6"/>
        <v>9.3000000000000007</v>
      </c>
      <c r="W14" s="120" t="s">
        <v>124</v>
      </c>
      <c r="X14" s="122">
        <v>0</v>
      </c>
      <c r="Y14" s="122">
        <v>0</v>
      </c>
      <c r="Z14" s="122">
        <v>1036</v>
      </c>
      <c r="AA14" s="122">
        <v>0</v>
      </c>
      <c r="AB14" s="122">
        <v>1187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38264812</v>
      </c>
      <c r="AH14" s="48">
        <f t="shared" ref="AH14:AH34" si="8">IF(ISBLANK(AG14),"-",AG14-AG13)</f>
        <v>748</v>
      </c>
      <c r="AI14" s="49">
        <f t="shared" si="7"/>
        <v>256.07668606641562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0.75</v>
      </c>
      <c r="AP14" s="122">
        <v>8638770</v>
      </c>
      <c r="AQ14" s="122">
        <f>AP14-AP13</f>
        <v>954</v>
      </c>
      <c r="AR14" s="50"/>
      <c r="AS14" s="51" t="s">
        <v>113</v>
      </c>
      <c r="AT14" s="53"/>
      <c r="AV14" s="38" t="s">
        <v>96</v>
      </c>
      <c r="AW14" s="38" t="s">
        <v>97</v>
      </c>
      <c r="AY14" s="79" t="s">
        <v>205</v>
      </c>
    </row>
    <row r="15" spans="2:51" x14ac:dyDescent="0.25">
      <c r="B15" s="39">
        <v>2.1666666666666701</v>
      </c>
      <c r="C15" s="39">
        <v>0.20833333333333301</v>
      </c>
      <c r="D15" s="117">
        <v>11</v>
      </c>
      <c r="E15" s="40">
        <f t="shared" si="0"/>
        <v>7.746478873239437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122</v>
      </c>
      <c r="P15" s="118">
        <v>101</v>
      </c>
      <c r="Q15" s="118">
        <v>42212189</v>
      </c>
      <c r="R15" s="45">
        <f t="shared" si="3"/>
        <v>3013</v>
      </c>
      <c r="S15" s="46">
        <f t="shared" si="4"/>
        <v>72.311999999999998</v>
      </c>
      <c r="T15" s="46">
        <f t="shared" si="5"/>
        <v>3.0129999999999999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1036</v>
      </c>
      <c r="AA15" s="122">
        <v>0</v>
      </c>
      <c r="AB15" s="122">
        <v>1187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38265556</v>
      </c>
      <c r="AH15" s="48">
        <f t="shared" si="8"/>
        <v>744</v>
      </c>
      <c r="AI15" s="49">
        <f t="shared" si="7"/>
        <v>246.92997012943911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0.75</v>
      </c>
      <c r="AP15" s="122">
        <v>8639159</v>
      </c>
      <c r="AQ15" s="122">
        <f>AP15-AP14</f>
        <v>389</v>
      </c>
      <c r="AR15" s="50"/>
      <c r="AS15" s="51" t="s">
        <v>113</v>
      </c>
      <c r="AV15" s="38" t="s">
        <v>98</v>
      </c>
      <c r="AW15" s="38" t="s">
        <v>99</v>
      </c>
      <c r="AY15" s="79" t="s">
        <v>232</v>
      </c>
    </row>
    <row r="16" spans="2:51" x14ac:dyDescent="0.25">
      <c r="B16" s="39">
        <v>2.2083333333333299</v>
      </c>
      <c r="C16" s="39">
        <v>0.25</v>
      </c>
      <c r="D16" s="117">
        <v>8</v>
      </c>
      <c r="E16" s="40">
        <f t="shared" si="0"/>
        <v>5.6338028169014089</v>
      </c>
      <c r="F16" s="103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130</v>
      </c>
      <c r="P16" s="118">
        <v>142</v>
      </c>
      <c r="Q16" s="118">
        <v>42215876</v>
      </c>
      <c r="R16" s="45">
        <f t="shared" si="3"/>
        <v>3687</v>
      </c>
      <c r="S16" s="46">
        <f t="shared" si="4"/>
        <v>88.488</v>
      </c>
      <c r="T16" s="46">
        <f t="shared" si="5"/>
        <v>3.6869999999999998</v>
      </c>
      <c r="U16" s="119">
        <v>9.5</v>
      </c>
      <c r="V16" s="119">
        <f t="shared" si="6"/>
        <v>9.5</v>
      </c>
      <c r="W16" s="120" t="s">
        <v>124</v>
      </c>
      <c r="X16" s="122">
        <v>0</v>
      </c>
      <c r="Y16" s="122">
        <v>0</v>
      </c>
      <c r="Z16" s="122">
        <v>1187</v>
      </c>
      <c r="AA16" s="122">
        <v>0</v>
      </c>
      <c r="AB16" s="122">
        <v>1188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38266404</v>
      </c>
      <c r="AH16" s="48">
        <f t="shared" si="8"/>
        <v>848</v>
      </c>
      <c r="AI16" s="49">
        <f t="shared" si="7"/>
        <v>229.99728776783294</v>
      </c>
      <c r="AJ16" s="101">
        <v>0</v>
      </c>
      <c r="AK16" s="101">
        <v>0</v>
      </c>
      <c r="AL16" s="101">
        <v>1</v>
      </c>
      <c r="AM16" s="101">
        <v>0</v>
      </c>
      <c r="AN16" s="101">
        <v>1</v>
      </c>
      <c r="AO16" s="101">
        <v>0</v>
      </c>
      <c r="AP16" s="122">
        <v>8639159</v>
      </c>
      <c r="AQ16" s="122">
        <f t="shared" ref="AQ16:AQ34" si="10">AP16-AP15</f>
        <v>0</v>
      </c>
      <c r="AR16" s="52">
        <v>1.23</v>
      </c>
      <c r="AS16" s="51" t="s">
        <v>101</v>
      </c>
      <c r="AV16" s="38" t="s">
        <v>102</v>
      </c>
      <c r="AW16" s="38" t="s">
        <v>103</v>
      </c>
      <c r="AY16" s="100"/>
    </row>
    <row r="17" spans="1:51" x14ac:dyDescent="0.25">
      <c r="B17" s="39">
        <v>2.25</v>
      </c>
      <c r="C17" s="39">
        <v>0.29166666666666702</v>
      </c>
      <c r="D17" s="117">
        <v>8</v>
      </c>
      <c r="E17" s="40">
        <f t="shared" si="0"/>
        <v>5.6338028169014089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143</v>
      </c>
      <c r="P17" s="118">
        <v>159</v>
      </c>
      <c r="Q17" s="118">
        <v>42221214</v>
      </c>
      <c r="R17" s="45">
        <f t="shared" si="3"/>
        <v>5338</v>
      </c>
      <c r="S17" s="46">
        <f t="shared" si="4"/>
        <v>128.11199999999999</v>
      </c>
      <c r="T17" s="46">
        <f t="shared" si="5"/>
        <v>5.3380000000000001</v>
      </c>
      <c r="U17" s="119">
        <v>9.1999999999999993</v>
      </c>
      <c r="V17" s="119">
        <f t="shared" si="6"/>
        <v>9.1999999999999993</v>
      </c>
      <c r="W17" s="120" t="s">
        <v>135</v>
      </c>
      <c r="X17" s="122">
        <v>0</v>
      </c>
      <c r="Y17" s="122">
        <v>1026</v>
      </c>
      <c r="Z17" s="122">
        <v>1187</v>
      </c>
      <c r="AA17" s="122">
        <v>1185</v>
      </c>
      <c r="AB17" s="122">
        <v>1188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38267804</v>
      </c>
      <c r="AH17" s="48">
        <f t="shared" si="8"/>
        <v>1400</v>
      </c>
      <c r="AI17" s="49">
        <f t="shared" si="7"/>
        <v>262.27051330086175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22">
        <v>8639159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0"/>
    </row>
    <row r="18" spans="1:51" x14ac:dyDescent="0.25">
      <c r="B18" s="39">
        <v>2.2916666666666701</v>
      </c>
      <c r="C18" s="39">
        <v>0.33333333333333298</v>
      </c>
      <c r="D18" s="117">
        <v>8</v>
      </c>
      <c r="E18" s="40">
        <f t="shared" si="0"/>
        <v>5.6338028169014089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143</v>
      </c>
      <c r="P18" s="118">
        <v>101</v>
      </c>
      <c r="Q18" s="118">
        <v>42226634</v>
      </c>
      <c r="R18" s="45">
        <f t="shared" si="3"/>
        <v>5420</v>
      </c>
      <c r="S18" s="46">
        <f t="shared" si="4"/>
        <v>130.08000000000001</v>
      </c>
      <c r="T18" s="46">
        <f t="shared" si="5"/>
        <v>5.42</v>
      </c>
      <c r="U18" s="119">
        <v>8.8000000000000007</v>
      </c>
      <c r="V18" s="119">
        <f t="shared" si="6"/>
        <v>8.8000000000000007</v>
      </c>
      <c r="W18" s="120" t="s">
        <v>135</v>
      </c>
      <c r="X18" s="122">
        <v>0</v>
      </c>
      <c r="Y18" s="122">
        <v>1027</v>
      </c>
      <c r="Z18" s="122">
        <v>1187</v>
      </c>
      <c r="AA18" s="122">
        <v>1185</v>
      </c>
      <c r="AB18" s="122">
        <v>1187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38269124</v>
      </c>
      <c r="AH18" s="48">
        <f t="shared" si="8"/>
        <v>1320</v>
      </c>
      <c r="AI18" s="49">
        <f t="shared" si="7"/>
        <v>243.54243542435424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22">
        <v>8639159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0"/>
    </row>
    <row r="19" spans="1:51" x14ac:dyDescent="0.25">
      <c r="B19" s="39">
        <v>2.3333333333333299</v>
      </c>
      <c r="C19" s="39">
        <v>0.375</v>
      </c>
      <c r="D19" s="117">
        <v>8</v>
      </c>
      <c r="E19" s="40">
        <f t="shared" si="0"/>
        <v>5.6338028169014089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145</v>
      </c>
      <c r="P19" s="118">
        <v>146</v>
      </c>
      <c r="Q19" s="118">
        <v>42232170</v>
      </c>
      <c r="R19" s="45">
        <f t="shared" si="3"/>
        <v>5536</v>
      </c>
      <c r="S19" s="46">
        <f t="shared" si="4"/>
        <v>132.864</v>
      </c>
      <c r="T19" s="46">
        <f t="shared" si="5"/>
        <v>5.5359999999999996</v>
      </c>
      <c r="U19" s="119">
        <v>8.1999999999999993</v>
      </c>
      <c r="V19" s="119">
        <f t="shared" si="6"/>
        <v>8.1999999999999993</v>
      </c>
      <c r="W19" s="120" t="s">
        <v>135</v>
      </c>
      <c r="X19" s="122">
        <v>0</v>
      </c>
      <c r="Y19" s="122">
        <v>1027</v>
      </c>
      <c r="Z19" s="122">
        <v>1187</v>
      </c>
      <c r="AA19" s="122">
        <v>1185</v>
      </c>
      <c r="AB19" s="122">
        <v>1187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38270532</v>
      </c>
      <c r="AH19" s="48">
        <f t="shared" si="8"/>
        <v>1408</v>
      </c>
      <c r="AI19" s="49">
        <f t="shared" si="7"/>
        <v>254.33526011560696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22">
        <v>8639159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0"/>
    </row>
    <row r="20" spans="1:51" x14ac:dyDescent="0.25">
      <c r="B20" s="39">
        <v>2.375</v>
      </c>
      <c r="C20" s="39">
        <v>0.41666666666666669</v>
      </c>
      <c r="D20" s="117">
        <v>8</v>
      </c>
      <c r="E20" s="40">
        <f t="shared" si="0"/>
        <v>5.6338028169014089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145</v>
      </c>
      <c r="P20" s="118">
        <v>114</v>
      </c>
      <c r="Q20" s="118">
        <v>42237372</v>
      </c>
      <c r="R20" s="45">
        <f t="shared" si="3"/>
        <v>5202</v>
      </c>
      <c r="S20" s="46">
        <f t="shared" si="4"/>
        <v>124.848</v>
      </c>
      <c r="T20" s="46">
        <f t="shared" si="5"/>
        <v>5.202</v>
      </c>
      <c r="U20" s="119">
        <v>7.6</v>
      </c>
      <c r="V20" s="119">
        <f t="shared" si="6"/>
        <v>7.6</v>
      </c>
      <c r="W20" s="120" t="s">
        <v>135</v>
      </c>
      <c r="X20" s="122">
        <v>0</v>
      </c>
      <c r="Y20" s="122">
        <v>1026</v>
      </c>
      <c r="Z20" s="122">
        <v>1188</v>
      </c>
      <c r="AA20" s="122">
        <v>1185</v>
      </c>
      <c r="AB20" s="122">
        <v>1187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38271844</v>
      </c>
      <c r="AH20" s="48">
        <f>IF(ISBLANK(AG20),"-",AG20-AG19)</f>
        <v>1312</v>
      </c>
      <c r="AI20" s="49">
        <f t="shared" si="7"/>
        <v>252.21068819684737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22">
        <v>8639159</v>
      </c>
      <c r="AQ20" s="122">
        <f t="shared" si="10"/>
        <v>0</v>
      </c>
      <c r="AR20" s="52">
        <v>0.93</v>
      </c>
      <c r="AS20" s="51" t="s">
        <v>101</v>
      </c>
      <c r="AY20" s="100"/>
    </row>
    <row r="21" spans="1:51" x14ac:dyDescent="0.25">
      <c r="B21" s="39">
        <v>2.4166666666666701</v>
      </c>
      <c r="C21" s="39">
        <v>0.45833333333333298</v>
      </c>
      <c r="D21" s="117">
        <v>8</v>
      </c>
      <c r="E21" s="40">
        <v>5.6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143</v>
      </c>
      <c r="P21" s="118">
        <v>143</v>
      </c>
      <c r="Q21" s="118">
        <v>42242951</v>
      </c>
      <c r="R21" s="45">
        <f>Q21-Q20</f>
        <v>5579</v>
      </c>
      <c r="S21" s="46">
        <f t="shared" si="4"/>
        <v>133.89599999999999</v>
      </c>
      <c r="T21" s="46">
        <f t="shared" si="5"/>
        <v>5.5789999999999997</v>
      </c>
      <c r="U21" s="119">
        <v>7.3</v>
      </c>
      <c r="V21" s="119">
        <f t="shared" si="6"/>
        <v>7.3</v>
      </c>
      <c r="W21" s="120" t="s">
        <v>135</v>
      </c>
      <c r="X21" s="122">
        <v>0</v>
      </c>
      <c r="Y21" s="122">
        <v>1026</v>
      </c>
      <c r="Z21" s="122">
        <v>1188</v>
      </c>
      <c r="AA21" s="122">
        <v>1185</v>
      </c>
      <c r="AB21" s="122">
        <v>1188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38273216</v>
      </c>
      <c r="AH21" s="48">
        <f>IF(ISBLANK(AG21),"-",AG21-AG20)</f>
        <v>1372</v>
      </c>
      <c r="AI21" s="49">
        <f t="shared" si="7"/>
        <v>245.92220828105397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22">
        <v>8639159</v>
      </c>
      <c r="AQ21" s="122">
        <f t="shared" si="10"/>
        <v>0</v>
      </c>
      <c r="AR21" s="50"/>
      <c r="AS21" s="51" t="s">
        <v>101</v>
      </c>
      <c r="AY21" s="100"/>
    </row>
    <row r="22" spans="1:51" x14ac:dyDescent="0.25">
      <c r="B22" s="39">
        <v>2.4583333333333299</v>
      </c>
      <c r="C22" s="39">
        <v>0.5</v>
      </c>
      <c r="D22" s="117">
        <v>9</v>
      </c>
      <c r="E22" s="40">
        <f t="shared" si="0"/>
        <v>6.3380281690140849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144</v>
      </c>
      <c r="P22" s="118">
        <v>149</v>
      </c>
      <c r="Q22" s="118">
        <v>42248405</v>
      </c>
      <c r="R22" s="45">
        <f t="shared" si="3"/>
        <v>5454</v>
      </c>
      <c r="S22" s="46">
        <f t="shared" si="4"/>
        <v>130.89599999999999</v>
      </c>
      <c r="T22" s="46">
        <f t="shared" si="5"/>
        <v>5.4539999999999997</v>
      </c>
      <c r="U22" s="119">
        <v>6.9</v>
      </c>
      <c r="V22" s="119">
        <f t="shared" si="6"/>
        <v>6.9</v>
      </c>
      <c r="W22" s="120" t="s">
        <v>135</v>
      </c>
      <c r="X22" s="122">
        <v>0</v>
      </c>
      <c r="Y22" s="122">
        <v>11027</v>
      </c>
      <c r="Z22" s="122">
        <v>1187</v>
      </c>
      <c r="AA22" s="122">
        <v>1185</v>
      </c>
      <c r="AB22" s="122">
        <v>1187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38274592</v>
      </c>
      <c r="AH22" s="48">
        <f t="shared" si="8"/>
        <v>1376</v>
      </c>
      <c r="AI22" s="49">
        <f t="shared" si="7"/>
        <v>252.2918958562523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22">
        <v>8639159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125</v>
      </c>
      <c r="B23" s="39">
        <v>2.5</v>
      </c>
      <c r="C23" s="39">
        <v>0.54166666666666696</v>
      </c>
      <c r="D23" s="117">
        <v>7</v>
      </c>
      <c r="E23" s="40">
        <f t="shared" si="0"/>
        <v>4.9295774647887329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139</v>
      </c>
      <c r="P23" s="118">
        <v>140</v>
      </c>
      <c r="Q23" s="118">
        <v>42253507</v>
      </c>
      <c r="R23" s="45">
        <f t="shared" si="3"/>
        <v>5102</v>
      </c>
      <c r="S23" s="46">
        <f t="shared" si="4"/>
        <v>122.44799999999999</v>
      </c>
      <c r="T23" s="46">
        <f t="shared" si="5"/>
        <v>5.1020000000000003</v>
      </c>
      <c r="U23" s="119">
        <v>6.5</v>
      </c>
      <c r="V23" s="119">
        <f t="shared" si="6"/>
        <v>6.5</v>
      </c>
      <c r="W23" s="120" t="s">
        <v>135</v>
      </c>
      <c r="X23" s="122">
        <v>0</v>
      </c>
      <c r="Y23" s="122">
        <v>11026</v>
      </c>
      <c r="Z23" s="122">
        <v>1188</v>
      </c>
      <c r="AA23" s="122">
        <v>1185</v>
      </c>
      <c r="AB23" s="122">
        <v>1188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38275924</v>
      </c>
      <c r="AH23" s="48">
        <f t="shared" si="8"/>
        <v>1332</v>
      </c>
      <c r="AI23" s="49">
        <f t="shared" si="7"/>
        <v>261.07408859270873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8639159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6</v>
      </c>
      <c r="E24" s="40">
        <f t="shared" si="0"/>
        <v>4.2253521126760569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136</v>
      </c>
      <c r="P24" s="118">
        <v>134</v>
      </c>
      <c r="Q24" s="118">
        <v>42258512</v>
      </c>
      <c r="R24" s="45">
        <f t="shared" si="3"/>
        <v>5005</v>
      </c>
      <c r="S24" s="46">
        <f t="shared" si="4"/>
        <v>120.12</v>
      </c>
      <c r="T24" s="46">
        <f t="shared" si="5"/>
        <v>5.0049999999999999</v>
      </c>
      <c r="U24" s="119">
        <v>6.1</v>
      </c>
      <c r="V24" s="119">
        <f t="shared" si="6"/>
        <v>6.1</v>
      </c>
      <c r="W24" s="120" t="s">
        <v>135</v>
      </c>
      <c r="X24" s="122">
        <v>0</v>
      </c>
      <c r="Y24" s="122">
        <v>1026</v>
      </c>
      <c r="Z24" s="122">
        <v>1188</v>
      </c>
      <c r="AA24" s="122">
        <v>1185</v>
      </c>
      <c r="AB24" s="122">
        <v>1188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38277312</v>
      </c>
      <c r="AH24" s="48">
        <f t="shared" si="8"/>
        <v>1388</v>
      </c>
      <c r="AI24" s="49">
        <f t="shared" si="7"/>
        <v>277.32267732267735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8639159</v>
      </c>
      <c r="AQ24" s="122">
        <f t="shared" si="10"/>
        <v>0</v>
      </c>
      <c r="AR24" s="52">
        <v>1.03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7</v>
      </c>
      <c r="E25" s="40">
        <f t="shared" si="0"/>
        <v>4.9295774647887329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137</v>
      </c>
      <c r="P25" s="118">
        <v>138</v>
      </c>
      <c r="Q25" s="118">
        <v>42263384</v>
      </c>
      <c r="R25" s="45">
        <f t="shared" si="3"/>
        <v>4872</v>
      </c>
      <c r="S25" s="46">
        <f t="shared" si="4"/>
        <v>116.928</v>
      </c>
      <c r="T25" s="46">
        <f t="shared" si="5"/>
        <v>4.8719999999999999</v>
      </c>
      <c r="U25" s="119">
        <v>5.7</v>
      </c>
      <c r="V25" s="119">
        <f t="shared" si="6"/>
        <v>5.7</v>
      </c>
      <c r="W25" s="120" t="s">
        <v>135</v>
      </c>
      <c r="X25" s="122">
        <v>0</v>
      </c>
      <c r="Y25" s="122">
        <v>1026</v>
      </c>
      <c r="Z25" s="122">
        <v>1188</v>
      </c>
      <c r="AA25" s="122">
        <v>1185</v>
      </c>
      <c r="AB25" s="122">
        <v>1188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38278660</v>
      </c>
      <c r="AH25" s="48">
        <f t="shared" si="8"/>
        <v>1348</v>
      </c>
      <c r="AI25" s="49">
        <f t="shared" si="7"/>
        <v>276.68308702791461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8639159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6</v>
      </c>
      <c r="E26" s="40">
        <f t="shared" si="0"/>
        <v>4.2253521126760569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136</v>
      </c>
      <c r="P26" s="118">
        <v>148</v>
      </c>
      <c r="Q26" s="118">
        <v>42268090</v>
      </c>
      <c r="R26" s="45">
        <f t="shared" si="3"/>
        <v>4706</v>
      </c>
      <c r="S26" s="46">
        <f t="shared" si="4"/>
        <v>112.944</v>
      </c>
      <c r="T26" s="46">
        <f t="shared" si="5"/>
        <v>4.7060000000000004</v>
      </c>
      <c r="U26" s="119">
        <v>5.4</v>
      </c>
      <c r="V26" s="119">
        <f t="shared" si="6"/>
        <v>5.4</v>
      </c>
      <c r="W26" s="120" t="s">
        <v>135</v>
      </c>
      <c r="X26" s="122">
        <v>0</v>
      </c>
      <c r="Y26" s="122">
        <v>1027</v>
      </c>
      <c r="Z26" s="122">
        <v>1188</v>
      </c>
      <c r="AA26" s="122">
        <v>1185</v>
      </c>
      <c r="AB26" s="122">
        <v>1188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38280008</v>
      </c>
      <c r="AH26" s="48">
        <f t="shared" si="8"/>
        <v>1348</v>
      </c>
      <c r="AI26" s="49">
        <f t="shared" si="7"/>
        <v>286.44283892902678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8639159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5</v>
      </c>
      <c r="E27" s="40">
        <f t="shared" si="0"/>
        <v>3.5211267605633805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136</v>
      </c>
      <c r="P27" s="118">
        <v>135</v>
      </c>
      <c r="Q27" s="118">
        <v>42272731</v>
      </c>
      <c r="R27" s="45">
        <f t="shared" si="3"/>
        <v>4641</v>
      </c>
      <c r="S27" s="46">
        <f t="shared" si="4"/>
        <v>111.384</v>
      </c>
      <c r="T27" s="46">
        <f t="shared" si="5"/>
        <v>4.641</v>
      </c>
      <c r="U27" s="119">
        <v>5</v>
      </c>
      <c r="V27" s="119">
        <f t="shared" si="6"/>
        <v>5</v>
      </c>
      <c r="W27" s="120" t="s">
        <v>135</v>
      </c>
      <c r="X27" s="122">
        <v>0</v>
      </c>
      <c r="Y27" s="122">
        <v>1026</v>
      </c>
      <c r="Z27" s="122">
        <v>1188</v>
      </c>
      <c r="AA27" s="122">
        <v>1185</v>
      </c>
      <c r="AB27" s="122">
        <v>1188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38281324</v>
      </c>
      <c r="AH27" s="48">
        <f t="shared" si="8"/>
        <v>1316</v>
      </c>
      <c r="AI27" s="49">
        <f t="shared" si="7"/>
        <v>283.55957767722475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8639159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5</v>
      </c>
      <c r="E28" s="40">
        <f t="shared" si="0"/>
        <v>3.5211267605633805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137</v>
      </c>
      <c r="P28" s="118">
        <v>138</v>
      </c>
      <c r="Q28" s="118">
        <v>42277454</v>
      </c>
      <c r="R28" s="45">
        <f t="shared" si="3"/>
        <v>4723</v>
      </c>
      <c r="S28" s="46">
        <f t="shared" si="4"/>
        <v>113.352</v>
      </c>
      <c r="T28" s="46">
        <f t="shared" si="5"/>
        <v>4.7229999999999999</v>
      </c>
      <c r="U28" s="119">
        <v>4.7</v>
      </c>
      <c r="V28" s="119">
        <f t="shared" si="6"/>
        <v>4.7</v>
      </c>
      <c r="W28" s="120" t="s">
        <v>135</v>
      </c>
      <c r="X28" s="122">
        <v>0</v>
      </c>
      <c r="Y28" s="122">
        <v>1026</v>
      </c>
      <c r="Z28" s="122">
        <v>1188</v>
      </c>
      <c r="AA28" s="122">
        <v>1185</v>
      </c>
      <c r="AB28" s="122">
        <v>1188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38282668</v>
      </c>
      <c r="AH28" s="48">
        <f t="shared" si="8"/>
        <v>1344</v>
      </c>
      <c r="AI28" s="49">
        <f t="shared" si="7"/>
        <v>284.56489519373281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22">
        <v>8639159</v>
      </c>
      <c r="AQ28" s="122">
        <f t="shared" si="10"/>
        <v>0</v>
      </c>
      <c r="AR28" s="52">
        <v>0.87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5</v>
      </c>
      <c r="E29" s="40">
        <f t="shared" si="0"/>
        <v>3.5211267605633805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137</v>
      </c>
      <c r="P29" s="118">
        <v>142</v>
      </c>
      <c r="Q29" s="118">
        <v>42282177</v>
      </c>
      <c r="R29" s="45">
        <f t="shared" si="3"/>
        <v>4723</v>
      </c>
      <c r="S29" s="46">
        <f t="shared" si="4"/>
        <v>113.352</v>
      </c>
      <c r="T29" s="46">
        <f t="shared" si="5"/>
        <v>4.7229999999999999</v>
      </c>
      <c r="U29" s="119">
        <v>4.3</v>
      </c>
      <c r="V29" s="119">
        <f t="shared" si="6"/>
        <v>4.3</v>
      </c>
      <c r="W29" s="120" t="s">
        <v>135</v>
      </c>
      <c r="X29" s="122">
        <v>0</v>
      </c>
      <c r="Y29" s="122">
        <v>1026</v>
      </c>
      <c r="Z29" s="122">
        <v>1188</v>
      </c>
      <c r="AA29" s="122">
        <v>1185</v>
      </c>
      <c r="AB29" s="122">
        <v>1188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38284012</v>
      </c>
      <c r="AH29" s="48">
        <f t="shared" si="8"/>
        <v>1344</v>
      </c>
      <c r="AI29" s="49">
        <f t="shared" si="7"/>
        <v>284.56489519373281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22">
        <v>8639159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4</v>
      </c>
      <c r="E30" s="40">
        <f t="shared" si="0"/>
        <v>2.8169014084507045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141</v>
      </c>
      <c r="P30" s="118">
        <v>131</v>
      </c>
      <c r="Q30" s="118">
        <v>42286866</v>
      </c>
      <c r="R30" s="45">
        <f t="shared" si="3"/>
        <v>4689</v>
      </c>
      <c r="S30" s="46">
        <f t="shared" si="4"/>
        <v>112.536</v>
      </c>
      <c r="T30" s="46">
        <f t="shared" si="5"/>
        <v>4.6890000000000001</v>
      </c>
      <c r="U30" s="119">
        <v>4.2</v>
      </c>
      <c r="V30" s="119">
        <f t="shared" si="6"/>
        <v>4.2</v>
      </c>
      <c r="W30" s="120" t="s">
        <v>135</v>
      </c>
      <c r="X30" s="122">
        <v>0</v>
      </c>
      <c r="Y30" s="122">
        <v>985</v>
      </c>
      <c r="Z30" s="122">
        <v>1188</v>
      </c>
      <c r="AA30" s="122">
        <v>1185</v>
      </c>
      <c r="AB30" s="122">
        <v>1188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38285340</v>
      </c>
      <c r="AH30" s="48">
        <f t="shared" si="8"/>
        <v>1328</v>
      </c>
      <c r="AI30" s="49">
        <f t="shared" si="7"/>
        <v>283.21603753465558</v>
      </c>
      <c r="AJ30" s="101">
        <v>0</v>
      </c>
      <c r="AK30" s="101">
        <v>1</v>
      </c>
      <c r="AL30" s="101">
        <v>1</v>
      </c>
      <c r="AM30" s="101">
        <v>1</v>
      </c>
      <c r="AN30" s="101">
        <v>1</v>
      </c>
      <c r="AO30" s="101">
        <v>0</v>
      </c>
      <c r="AP30" s="122">
        <v>8639159</v>
      </c>
      <c r="AQ30" s="122">
        <f t="shared" si="10"/>
        <v>0</v>
      </c>
      <c r="AR30" s="50"/>
      <c r="AS30" s="51" t="s">
        <v>113</v>
      </c>
      <c r="AV30" s="248" t="s">
        <v>117</v>
      </c>
      <c r="AW30" s="248"/>
      <c r="AY30" s="104"/>
    </row>
    <row r="31" spans="1:51" x14ac:dyDescent="0.25">
      <c r="B31" s="39">
        <v>2.8333333333333299</v>
      </c>
      <c r="C31" s="39">
        <v>0.875000000000004</v>
      </c>
      <c r="D31" s="117">
        <v>9</v>
      </c>
      <c r="E31" s="40">
        <f t="shared" si="0"/>
        <v>6.3380281690140849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114</v>
      </c>
      <c r="P31" s="118">
        <v>125</v>
      </c>
      <c r="Q31" s="118">
        <v>42291260</v>
      </c>
      <c r="R31" s="45">
        <f t="shared" si="3"/>
        <v>4394</v>
      </c>
      <c r="S31" s="46">
        <f t="shared" si="4"/>
        <v>105.456</v>
      </c>
      <c r="T31" s="46">
        <f t="shared" si="5"/>
        <v>4.3940000000000001</v>
      </c>
      <c r="U31" s="119">
        <v>3.6</v>
      </c>
      <c r="V31" s="119">
        <f t="shared" si="6"/>
        <v>3.6</v>
      </c>
      <c r="W31" s="120" t="s">
        <v>135</v>
      </c>
      <c r="X31" s="122">
        <v>0</v>
      </c>
      <c r="Y31" s="122">
        <v>1129</v>
      </c>
      <c r="Z31" s="122">
        <v>1188</v>
      </c>
      <c r="AA31" s="122">
        <v>1185</v>
      </c>
      <c r="AB31" s="122">
        <v>1188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38286436</v>
      </c>
      <c r="AH31" s="48">
        <f t="shared" si="8"/>
        <v>1096</v>
      </c>
      <c r="AI31" s="49">
        <f t="shared" si="7"/>
        <v>249.43104233045059</v>
      </c>
      <c r="AJ31" s="101">
        <v>0</v>
      </c>
      <c r="AK31" s="101">
        <v>1</v>
      </c>
      <c r="AL31" s="101">
        <v>1</v>
      </c>
      <c r="AM31" s="101">
        <v>0</v>
      </c>
      <c r="AN31" s="101">
        <v>1</v>
      </c>
      <c r="AO31" s="101">
        <v>0</v>
      </c>
      <c r="AP31" s="122">
        <v>8639159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10</v>
      </c>
      <c r="E32" s="40">
        <f t="shared" si="0"/>
        <v>7.042253521126761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110</v>
      </c>
      <c r="P32" s="118">
        <v>119</v>
      </c>
      <c r="Q32" s="118">
        <v>42295700</v>
      </c>
      <c r="R32" s="45">
        <f t="shared" si="3"/>
        <v>4440</v>
      </c>
      <c r="S32" s="46">
        <f t="shared" si="4"/>
        <v>106.56</v>
      </c>
      <c r="T32" s="46">
        <f t="shared" si="5"/>
        <v>4.4400000000000004</v>
      </c>
      <c r="U32" s="119">
        <v>2.5</v>
      </c>
      <c r="V32" s="119">
        <f t="shared" si="6"/>
        <v>2.5</v>
      </c>
      <c r="W32" s="120" t="s">
        <v>144</v>
      </c>
      <c r="X32" s="122">
        <v>0</v>
      </c>
      <c r="Y32" s="122">
        <v>1127</v>
      </c>
      <c r="Z32" s="122">
        <v>1187</v>
      </c>
      <c r="AA32" s="122">
        <v>0</v>
      </c>
      <c r="AB32" s="122">
        <v>1188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38287544</v>
      </c>
      <c r="AH32" s="48">
        <f t="shared" si="8"/>
        <v>1108</v>
      </c>
      <c r="AI32" s="49">
        <f t="shared" si="7"/>
        <v>249.54954954954954</v>
      </c>
      <c r="AJ32" s="101">
        <v>0</v>
      </c>
      <c r="AK32" s="101">
        <v>1</v>
      </c>
      <c r="AL32" s="101">
        <v>1</v>
      </c>
      <c r="AM32" s="101">
        <v>0</v>
      </c>
      <c r="AN32" s="101">
        <v>1</v>
      </c>
      <c r="AO32" s="101">
        <v>0</v>
      </c>
      <c r="AP32" s="122">
        <v>8639159</v>
      </c>
      <c r="AQ32" s="122">
        <f t="shared" si="10"/>
        <v>0</v>
      </c>
      <c r="AR32" s="52">
        <v>0.86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4</v>
      </c>
      <c r="E33" s="40">
        <f t="shared" si="0"/>
        <v>2.8169014084507045</v>
      </c>
      <c r="F33" s="103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130</v>
      </c>
      <c r="P33" s="118">
        <v>124</v>
      </c>
      <c r="Q33" s="118">
        <v>42299201</v>
      </c>
      <c r="R33" s="45">
        <f t="shared" si="3"/>
        <v>3501</v>
      </c>
      <c r="S33" s="46">
        <f t="shared" si="4"/>
        <v>84.024000000000001</v>
      </c>
      <c r="T33" s="46">
        <f t="shared" si="5"/>
        <v>3.5009999999999999</v>
      </c>
      <c r="U33" s="119">
        <v>3.1</v>
      </c>
      <c r="V33" s="119">
        <f t="shared" si="6"/>
        <v>3.1</v>
      </c>
      <c r="W33" s="120" t="s">
        <v>124</v>
      </c>
      <c r="X33" s="122">
        <v>0</v>
      </c>
      <c r="Y33" s="122">
        <v>0</v>
      </c>
      <c r="Z33" s="122">
        <v>1187</v>
      </c>
      <c r="AA33" s="122">
        <v>0</v>
      </c>
      <c r="AB33" s="122">
        <v>1187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38288456</v>
      </c>
      <c r="AH33" s="48">
        <f t="shared" si="8"/>
        <v>912</v>
      </c>
      <c r="AI33" s="49">
        <f t="shared" si="7"/>
        <v>260.49700085689801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0.65</v>
      </c>
      <c r="AP33" s="122">
        <v>8639971</v>
      </c>
      <c r="AQ33" s="122">
        <f t="shared" si="10"/>
        <v>812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6</v>
      </c>
      <c r="E34" s="40">
        <f t="shared" si="0"/>
        <v>4.2253521126760569</v>
      </c>
      <c r="F34" s="103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8">
        <v>143</v>
      </c>
      <c r="P34" s="118">
        <v>108</v>
      </c>
      <c r="Q34" s="118">
        <v>42302170</v>
      </c>
      <c r="R34" s="45">
        <f t="shared" si="3"/>
        <v>2969</v>
      </c>
      <c r="S34" s="46">
        <f t="shared" si="4"/>
        <v>71.256</v>
      </c>
      <c r="T34" s="46">
        <f t="shared" si="5"/>
        <v>2.9689999999999999</v>
      </c>
      <c r="U34" s="119">
        <v>4.4000000000000004</v>
      </c>
      <c r="V34" s="119">
        <f t="shared" si="6"/>
        <v>4.4000000000000004</v>
      </c>
      <c r="W34" s="120" t="s">
        <v>124</v>
      </c>
      <c r="X34" s="122">
        <v>0</v>
      </c>
      <c r="Y34" s="122">
        <v>0</v>
      </c>
      <c r="Z34" s="122">
        <v>1168</v>
      </c>
      <c r="AA34" s="122">
        <v>0</v>
      </c>
      <c r="AB34" s="122">
        <v>1187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38289300</v>
      </c>
      <c r="AH34" s="48">
        <f t="shared" si="8"/>
        <v>844</v>
      </c>
      <c r="AI34" s="49">
        <f t="shared" si="7"/>
        <v>284.27079824856855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0.65</v>
      </c>
      <c r="AP34" s="122">
        <v>8641107</v>
      </c>
      <c r="AQ34" s="122">
        <f t="shared" si="10"/>
        <v>1136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49" t="s">
        <v>120</v>
      </c>
      <c r="M35" s="250"/>
      <c r="N35" s="251"/>
      <c r="O35" s="62"/>
      <c r="P35" s="62"/>
      <c r="Q35" s="63">
        <f>Q34-Q10</f>
        <v>105392</v>
      </c>
      <c r="R35" s="64">
        <f>SUM(R11:R34)</f>
        <v>105392</v>
      </c>
      <c r="S35" s="123">
        <f>AVERAGE(S11:S34)</f>
        <v>105.392</v>
      </c>
      <c r="T35" s="123">
        <f>SUM(T11:T34)</f>
        <v>105.392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27632</v>
      </c>
      <c r="AH35" s="66">
        <f>SUM(AH11:AH34)</f>
        <v>27632</v>
      </c>
      <c r="AI35" s="67">
        <f>$AH$35/$T35</f>
        <v>262.18308790040993</v>
      </c>
      <c r="AJ35" s="92"/>
      <c r="AK35" s="93"/>
      <c r="AL35" s="93"/>
      <c r="AM35" s="93"/>
      <c r="AN35" s="94"/>
      <c r="AO35" s="68"/>
      <c r="AP35" s="69">
        <f>AP34-AP10</f>
        <v>6910</v>
      </c>
      <c r="AQ35" s="70">
        <f>SUM(AQ11:AQ34)</f>
        <v>6910</v>
      </c>
      <c r="AR35" s="145">
        <f>SUM(AR11:AR34)</f>
        <v>6.0400000000000009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0"/>
    </row>
    <row r="38" spans="2:51" x14ac:dyDescent="0.25">
      <c r="B38" s="81" t="s">
        <v>128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0"/>
    </row>
    <row r="39" spans="2:51" x14ac:dyDescent="0.25">
      <c r="B39" s="115" t="s">
        <v>129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0"/>
    </row>
    <row r="40" spans="2:51" x14ac:dyDescent="0.25">
      <c r="B40" s="80" t="s">
        <v>220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255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15" t="s">
        <v>140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15" t="s">
        <v>141</v>
      </c>
      <c r="C43" s="109"/>
      <c r="D43" s="109"/>
      <c r="E43" s="109"/>
      <c r="F43" s="109"/>
      <c r="G43" s="109"/>
      <c r="H43" s="115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84" t="s">
        <v>167</v>
      </c>
      <c r="C44" s="114"/>
      <c r="D44" s="114"/>
      <c r="E44" s="114"/>
      <c r="F44" s="109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3"/>
      <c r="R44" s="82"/>
      <c r="S44" s="82"/>
      <c r="T44" s="82"/>
      <c r="U44" s="105"/>
      <c r="V44" s="105"/>
      <c r="W44" s="105"/>
      <c r="X44" s="105"/>
      <c r="Y44" s="105"/>
      <c r="Z44" s="105"/>
      <c r="AA44" s="105"/>
      <c r="AB44" s="105"/>
      <c r="AC44" s="105"/>
      <c r="AK44" s="19"/>
      <c r="AL44" s="102"/>
      <c r="AM44" s="102"/>
      <c r="AN44" s="102"/>
      <c r="AO44" s="102"/>
      <c r="AP44" s="105"/>
      <c r="AQ44" s="11"/>
      <c r="AR44" s="102"/>
      <c r="AS44" s="102"/>
      <c r="AT44" s="136"/>
      <c r="AU44" s="136"/>
      <c r="AW44" s="100"/>
      <c r="AX44" s="100"/>
      <c r="AY44" s="100"/>
    </row>
    <row r="45" spans="2:51" x14ac:dyDescent="0.25">
      <c r="B45" s="84" t="s">
        <v>137</v>
      </c>
      <c r="C45" s="114"/>
      <c r="D45" s="114"/>
      <c r="E45" s="114"/>
      <c r="F45" s="114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3"/>
      <c r="R45" s="82"/>
      <c r="S45" s="82"/>
      <c r="T45" s="82"/>
      <c r="U45" s="105"/>
      <c r="V45" s="105"/>
      <c r="W45" s="105"/>
      <c r="X45" s="105"/>
      <c r="Y45" s="105"/>
      <c r="Z45" s="105"/>
      <c r="AA45" s="105"/>
      <c r="AB45" s="105"/>
      <c r="AC45" s="105"/>
      <c r="AK45" s="19"/>
      <c r="AL45" s="102"/>
      <c r="AM45" s="102"/>
      <c r="AN45" s="102"/>
      <c r="AO45" s="102"/>
      <c r="AP45" s="105"/>
      <c r="AQ45" s="11"/>
      <c r="AR45" s="102"/>
      <c r="AS45" s="102"/>
      <c r="AT45" s="136"/>
      <c r="AU45" s="136"/>
      <c r="AW45" s="100"/>
      <c r="AX45" s="100"/>
      <c r="AY45" s="100"/>
    </row>
    <row r="46" spans="2:51" x14ac:dyDescent="0.25">
      <c r="B46" s="115" t="s">
        <v>256</v>
      </c>
      <c r="C46" s="114"/>
      <c r="D46" s="114"/>
      <c r="E46" s="114"/>
      <c r="F46" s="114"/>
      <c r="G46" s="109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3"/>
      <c r="S46" s="82"/>
      <c r="T46" s="82"/>
      <c r="U46" s="82"/>
      <c r="V46" s="105"/>
      <c r="W46" s="105"/>
      <c r="X46" s="105"/>
      <c r="Y46" s="105"/>
      <c r="Z46" s="105"/>
      <c r="AA46" s="105"/>
      <c r="AB46" s="105"/>
      <c r="AC46" s="105"/>
      <c r="AD46" s="105"/>
      <c r="AL46" s="19"/>
      <c r="AM46" s="102"/>
      <c r="AN46" s="102"/>
      <c r="AO46" s="102"/>
      <c r="AP46" s="102"/>
      <c r="AQ46" s="105"/>
      <c r="AR46" s="11"/>
      <c r="AS46" s="102"/>
      <c r="AU46" s="136"/>
      <c r="AV46" s="136"/>
      <c r="AX46" s="100"/>
      <c r="AY46" s="100"/>
    </row>
    <row r="47" spans="2:51" x14ac:dyDescent="0.25">
      <c r="B47" s="115" t="s">
        <v>145</v>
      </c>
      <c r="C47" s="109"/>
      <c r="D47" s="114"/>
      <c r="E47" s="114"/>
      <c r="F47" s="114"/>
      <c r="G47" s="114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77"/>
      <c r="S47" s="112"/>
      <c r="T47" s="112"/>
      <c r="U47" s="112"/>
      <c r="V47" s="105"/>
      <c r="W47" s="105"/>
      <c r="X47" s="105"/>
      <c r="Y47" s="105"/>
      <c r="Z47" s="105"/>
      <c r="AA47" s="105"/>
      <c r="AB47" s="105"/>
      <c r="AC47" s="105"/>
      <c r="AD47" s="105"/>
      <c r="AL47" s="106"/>
      <c r="AM47" s="106"/>
      <c r="AN47" s="106"/>
      <c r="AO47" s="106"/>
      <c r="AP47" s="106"/>
      <c r="AQ47" s="106"/>
      <c r="AR47" s="107"/>
      <c r="AS47" s="102"/>
      <c r="AU47" s="104"/>
      <c r="AV47" s="100"/>
      <c r="AW47" s="100"/>
      <c r="AX47" s="100"/>
      <c r="AY47" s="100"/>
    </row>
    <row r="48" spans="2:51" x14ac:dyDescent="0.25">
      <c r="B48" s="115" t="s">
        <v>142</v>
      </c>
      <c r="C48" s="109"/>
      <c r="D48" s="109"/>
      <c r="E48" s="109"/>
      <c r="F48" s="109"/>
      <c r="G48" s="109"/>
      <c r="H48" s="124"/>
      <c r="I48" s="110"/>
      <c r="J48" s="110"/>
      <c r="K48" s="110"/>
      <c r="L48" s="110"/>
      <c r="M48" s="110"/>
      <c r="N48" s="110"/>
      <c r="O48" s="110"/>
      <c r="P48" s="110"/>
      <c r="Q48" s="110"/>
      <c r="R48" s="113"/>
      <c r="S48" s="112"/>
      <c r="T48" s="112"/>
      <c r="U48" s="112"/>
      <c r="V48" s="105"/>
      <c r="W48" s="105"/>
      <c r="X48" s="105"/>
      <c r="Y48" s="105"/>
      <c r="Z48" s="105"/>
      <c r="AA48" s="105"/>
      <c r="AB48" s="105"/>
      <c r="AC48" s="105"/>
      <c r="AD48" s="105"/>
      <c r="AL48" s="106"/>
      <c r="AM48" s="106"/>
      <c r="AN48" s="106"/>
      <c r="AO48" s="106"/>
      <c r="AP48" s="106"/>
      <c r="AQ48" s="106"/>
      <c r="AR48" s="107"/>
      <c r="AS48" s="102"/>
      <c r="AU48" s="104"/>
      <c r="AV48" s="100"/>
      <c r="AW48" s="100"/>
      <c r="AX48" s="100"/>
      <c r="AY48" s="100"/>
    </row>
    <row r="49" spans="2:51" x14ac:dyDescent="0.25">
      <c r="B49" s="115" t="s">
        <v>143</v>
      </c>
      <c r="C49" s="109"/>
      <c r="D49" s="109"/>
      <c r="E49" s="109"/>
      <c r="F49" s="109"/>
      <c r="G49" s="109"/>
      <c r="H49" s="124"/>
      <c r="I49" s="110"/>
      <c r="J49" s="110"/>
      <c r="K49" s="110"/>
      <c r="L49" s="110"/>
      <c r="M49" s="110"/>
      <c r="N49" s="110"/>
      <c r="O49" s="110"/>
      <c r="P49" s="110"/>
      <c r="Q49" s="110"/>
      <c r="R49" s="113"/>
      <c r="S49" s="113"/>
      <c r="T49" s="112"/>
      <c r="U49" s="112"/>
      <c r="V49" s="105"/>
      <c r="W49" s="105"/>
      <c r="X49" s="105"/>
      <c r="Y49" s="105"/>
      <c r="Z49" s="105"/>
      <c r="AA49" s="105"/>
      <c r="AB49" s="105"/>
      <c r="AC49" s="105"/>
      <c r="AD49" s="105"/>
      <c r="AL49" s="106"/>
      <c r="AM49" s="106"/>
      <c r="AN49" s="106"/>
      <c r="AO49" s="106"/>
      <c r="AP49" s="106"/>
      <c r="AQ49" s="106"/>
      <c r="AR49" s="107"/>
      <c r="AS49" s="102"/>
      <c r="AU49" s="104"/>
      <c r="AV49" s="100"/>
      <c r="AW49" s="100"/>
      <c r="AX49" s="100"/>
      <c r="AY49" s="100"/>
    </row>
    <row r="50" spans="2:51" x14ac:dyDescent="0.25">
      <c r="B50" s="84" t="s">
        <v>152</v>
      </c>
      <c r="C50" s="109"/>
      <c r="D50" s="109"/>
      <c r="E50" s="109"/>
      <c r="F50" s="109"/>
      <c r="G50" s="124"/>
      <c r="H50" s="110"/>
      <c r="I50" s="110"/>
      <c r="J50" s="110"/>
      <c r="K50" s="110"/>
      <c r="L50" s="110"/>
      <c r="M50" s="110"/>
      <c r="N50" s="110"/>
      <c r="O50" s="110"/>
      <c r="P50" s="110"/>
      <c r="Q50" s="113"/>
      <c r="R50" s="113"/>
      <c r="S50" s="112"/>
      <c r="T50" s="112"/>
      <c r="U50" s="105"/>
      <c r="V50" s="105"/>
      <c r="W50" s="105"/>
      <c r="X50" s="105"/>
      <c r="Y50" s="105"/>
      <c r="Z50" s="105"/>
      <c r="AA50" s="105"/>
      <c r="AB50" s="105"/>
      <c r="AC50" s="105"/>
      <c r="AK50" s="106"/>
      <c r="AL50" s="106"/>
      <c r="AM50" s="106"/>
      <c r="AN50" s="106"/>
      <c r="AO50" s="106"/>
      <c r="AP50" s="106"/>
      <c r="AQ50" s="107"/>
      <c r="AR50" s="102"/>
      <c r="AS50" s="102"/>
      <c r="AT50" s="104"/>
      <c r="AU50" s="100"/>
      <c r="AV50" s="100"/>
      <c r="AW50" s="100"/>
      <c r="AX50" s="100"/>
      <c r="AY50" s="100"/>
    </row>
    <row r="51" spans="2:51" x14ac:dyDescent="0.25">
      <c r="B51" s="115" t="s">
        <v>254</v>
      </c>
      <c r="C51" s="109"/>
      <c r="D51" s="109"/>
      <c r="E51" s="109"/>
      <c r="F51" s="109"/>
      <c r="G51" s="124"/>
      <c r="H51" s="110"/>
      <c r="I51" s="110"/>
      <c r="J51" s="110"/>
      <c r="K51" s="110"/>
      <c r="L51" s="110"/>
      <c r="M51" s="110"/>
      <c r="N51" s="110"/>
      <c r="O51" s="110"/>
      <c r="P51" s="110"/>
      <c r="Q51" s="113"/>
      <c r="R51" s="113"/>
      <c r="S51" s="112"/>
      <c r="T51" s="112"/>
      <c r="U51" s="105"/>
      <c r="V51" s="105"/>
      <c r="W51" s="105"/>
      <c r="X51" s="105"/>
      <c r="Y51" s="105"/>
      <c r="Z51" s="105"/>
      <c r="AA51" s="105"/>
      <c r="AB51" s="105"/>
      <c r="AC51" s="105"/>
      <c r="AK51" s="106"/>
      <c r="AL51" s="106"/>
      <c r="AM51" s="106"/>
      <c r="AN51" s="106"/>
      <c r="AO51" s="106"/>
      <c r="AP51" s="106"/>
      <c r="AQ51" s="107"/>
      <c r="AR51" s="102"/>
      <c r="AS51" s="102"/>
      <c r="AT51" s="104"/>
      <c r="AU51" s="100"/>
      <c r="AV51" s="100"/>
      <c r="AW51" s="100"/>
      <c r="AX51" s="100"/>
      <c r="AY51" s="100"/>
    </row>
    <row r="52" spans="2:51" x14ac:dyDescent="0.25">
      <c r="B52" s="111" t="s">
        <v>148</v>
      </c>
      <c r="C52" s="109"/>
      <c r="D52" s="109"/>
      <c r="E52" s="109"/>
      <c r="F52" s="109"/>
      <c r="G52" s="124"/>
      <c r="H52" s="110"/>
      <c r="I52" s="110"/>
      <c r="J52" s="110"/>
      <c r="K52" s="110"/>
      <c r="L52" s="110"/>
      <c r="M52" s="110"/>
      <c r="N52" s="110"/>
      <c r="O52" s="110"/>
      <c r="P52" s="110"/>
      <c r="Q52" s="113"/>
      <c r="R52" s="113"/>
      <c r="S52" s="112"/>
      <c r="T52" s="112"/>
      <c r="U52" s="105"/>
      <c r="V52" s="105"/>
      <c r="W52" s="105"/>
      <c r="X52" s="105"/>
      <c r="Y52" s="105"/>
      <c r="Z52" s="105"/>
      <c r="AA52" s="105"/>
      <c r="AB52" s="105"/>
      <c r="AC52" s="105"/>
      <c r="AK52" s="106"/>
      <c r="AL52" s="106"/>
      <c r="AM52" s="106"/>
      <c r="AN52" s="106"/>
      <c r="AO52" s="106"/>
      <c r="AP52" s="106"/>
      <c r="AQ52" s="107"/>
      <c r="AR52" s="102"/>
      <c r="AS52" s="102"/>
      <c r="AT52" s="104"/>
      <c r="AU52" s="100"/>
      <c r="AV52" s="100"/>
      <c r="AW52" s="100"/>
      <c r="AX52" s="100"/>
      <c r="AY52" s="100"/>
    </row>
    <row r="53" spans="2:51" x14ac:dyDescent="0.25">
      <c r="B53" s="84" t="s">
        <v>219</v>
      </c>
      <c r="C53" s="109"/>
      <c r="D53" s="109"/>
      <c r="E53" s="109"/>
      <c r="F53" s="109"/>
      <c r="G53" s="109"/>
      <c r="H53" s="124"/>
      <c r="I53" s="110"/>
      <c r="J53" s="110"/>
      <c r="K53" s="110"/>
      <c r="L53" s="110"/>
      <c r="M53" s="110"/>
      <c r="N53" s="110"/>
      <c r="O53" s="110"/>
      <c r="P53" s="110"/>
      <c r="Q53" s="110"/>
      <c r="R53" s="113"/>
      <c r="S53" s="113"/>
      <c r="T53" s="112"/>
      <c r="U53" s="112"/>
      <c r="V53" s="105"/>
      <c r="W53" s="105"/>
      <c r="X53" s="105"/>
      <c r="Y53" s="105"/>
      <c r="Z53" s="105"/>
      <c r="AA53" s="105"/>
      <c r="AB53" s="105"/>
      <c r="AC53" s="105"/>
      <c r="AD53" s="105"/>
      <c r="AL53" s="106"/>
      <c r="AM53" s="106"/>
      <c r="AN53" s="106"/>
      <c r="AO53" s="106"/>
      <c r="AP53" s="106"/>
      <c r="AQ53" s="106"/>
      <c r="AR53" s="107"/>
      <c r="AS53" s="102"/>
      <c r="AU53" s="104"/>
      <c r="AV53" s="100"/>
      <c r="AW53" s="100"/>
      <c r="AX53" s="100"/>
      <c r="AY53" s="100"/>
    </row>
    <row r="54" spans="2:51" x14ac:dyDescent="0.25">
      <c r="B54" s="84"/>
      <c r="C54" s="114"/>
      <c r="D54" s="114"/>
      <c r="E54" s="114"/>
      <c r="F54" s="114"/>
      <c r="G54" s="114"/>
      <c r="H54" s="147"/>
      <c r="I54" s="148"/>
      <c r="J54" s="148"/>
      <c r="K54" s="110"/>
      <c r="L54" s="110"/>
      <c r="M54" s="110"/>
      <c r="N54" s="110"/>
      <c r="O54" s="110"/>
      <c r="P54" s="110"/>
      <c r="Q54" s="110"/>
      <c r="R54" s="110"/>
      <c r="S54" s="113"/>
      <c r="T54" s="112"/>
      <c r="U54" s="112"/>
      <c r="V54" s="112"/>
      <c r="W54" s="105"/>
      <c r="X54" s="105"/>
      <c r="Y54" s="105"/>
      <c r="Z54" s="105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2:51" x14ac:dyDescent="0.25">
      <c r="B55" s="84"/>
      <c r="C55" s="147"/>
      <c r="D55" s="147"/>
      <c r="E55" s="146"/>
      <c r="F55" s="146"/>
      <c r="G55" s="146"/>
      <c r="H55" s="147"/>
      <c r="I55" s="148"/>
      <c r="J55" s="148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C56" s="147"/>
      <c r="D56" s="147"/>
      <c r="E56" s="146"/>
      <c r="F56" s="146"/>
      <c r="G56" s="146"/>
      <c r="H56" s="147"/>
      <c r="I56" s="148"/>
      <c r="J56" s="148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B57" s="84"/>
      <c r="C57" s="147"/>
      <c r="D57" s="147"/>
      <c r="E57" s="146"/>
      <c r="F57" s="146"/>
      <c r="G57" s="146"/>
      <c r="H57" s="147"/>
      <c r="I57" s="148"/>
      <c r="J57" s="148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84"/>
      <c r="C58" s="147"/>
      <c r="D58" s="147"/>
      <c r="E58" s="146"/>
      <c r="F58" s="146"/>
      <c r="G58" s="146"/>
      <c r="H58" s="147"/>
      <c r="I58" s="148"/>
      <c r="J58" s="148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84"/>
      <c r="C59" s="147"/>
      <c r="D59" s="147"/>
      <c r="E59" s="146"/>
      <c r="F59" s="146"/>
      <c r="G59" s="146"/>
      <c r="H59" s="147"/>
      <c r="I59" s="148"/>
      <c r="J59" s="148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84"/>
      <c r="C60" s="147"/>
      <c r="D60" s="147"/>
      <c r="E60" s="146"/>
      <c r="F60" s="146"/>
      <c r="G60" s="146"/>
      <c r="H60" s="147"/>
      <c r="I60" s="148"/>
      <c r="J60" s="148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88"/>
      <c r="C61" s="109"/>
      <c r="D61" s="109"/>
      <c r="E61" s="109"/>
      <c r="F61" s="109"/>
      <c r="G61" s="109"/>
      <c r="H61" s="109"/>
      <c r="I61" s="124"/>
      <c r="J61" s="110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108"/>
      <c r="C62" s="109"/>
      <c r="D62" s="109"/>
      <c r="E62" s="109"/>
      <c r="F62" s="109"/>
      <c r="G62" s="109"/>
      <c r="H62" s="109"/>
      <c r="I62" s="124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88"/>
      <c r="C63" s="109"/>
      <c r="D63" s="109"/>
      <c r="E63" s="114"/>
      <c r="F63" s="114"/>
      <c r="G63" s="114"/>
      <c r="H63" s="109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88"/>
      <c r="C64" s="109"/>
      <c r="D64" s="109"/>
      <c r="E64" s="114"/>
      <c r="F64" s="114"/>
      <c r="G64" s="114"/>
      <c r="H64" s="109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88"/>
      <c r="C65" s="109"/>
      <c r="D65" s="109"/>
      <c r="E65" s="114"/>
      <c r="F65" s="114"/>
      <c r="G65" s="114"/>
      <c r="H65" s="109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4"/>
      <c r="C66" s="109"/>
      <c r="D66" s="109"/>
      <c r="E66" s="114"/>
      <c r="F66" s="114"/>
      <c r="G66" s="114"/>
      <c r="H66" s="109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88"/>
      <c r="C67" s="109"/>
      <c r="D67" s="109"/>
      <c r="E67" s="114"/>
      <c r="F67" s="114"/>
      <c r="G67" s="114"/>
      <c r="H67" s="109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8"/>
      <c r="C68" s="111"/>
      <c r="D68" s="109"/>
      <c r="E68" s="87"/>
      <c r="F68" s="109"/>
      <c r="G68" s="109"/>
      <c r="H68" s="109"/>
      <c r="I68" s="109"/>
      <c r="J68" s="110"/>
      <c r="K68" s="110"/>
      <c r="L68" s="110"/>
      <c r="M68" s="110"/>
      <c r="N68" s="110"/>
      <c r="O68" s="110"/>
      <c r="P68" s="110"/>
      <c r="Q68" s="110"/>
      <c r="R68" s="110"/>
      <c r="S68" s="113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115"/>
      <c r="C69" s="109"/>
      <c r="D69" s="109"/>
      <c r="E69" s="109"/>
      <c r="F69" s="109"/>
      <c r="G69" s="109"/>
      <c r="H69" s="109"/>
      <c r="I69" s="124"/>
      <c r="J69" s="110"/>
      <c r="K69" s="110"/>
      <c r="L69" s="110"/>
      <c r="M69" s="110"/>
      <c r="N69" s="110"/>
      <c r="O69" s="110"/>
      <c r="P69" s="110"/>
      <c r="Q69" s="110"/>
      <c r="R69" s="110"/>
      <c r="S69" s="113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84"/>
      <c r="C70" s="109"/>
      <c r="D70" s="109"/>
      <c r="E70" s="109"/>
      <c r="F70" s="109"/>
      <c r="G70" s="109"/>
      <c r="H70" s="109"/>
      <c r="I70" s="124"/>
      <c r="J70" s="110"/>
      <c r="K70" s="110"/>
      <c r="L70" s="110"/>
      <c r="M70" s="110"/>
      <c r="N70" s="110"/>
      <c r="O70" s="110"/>
      <c r="P70" s="110"/>
      <c r="Q70" s="110"/>
      <c r="R70" s="110"/>
      <c r="S70" s="113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8"/>
      <c r="C71" s="111"/>
      <c r="D71" s="109"/>
      <c r="E71" s="109"/>
      <c r="F71" s="109"/>
      <c r="G71" s="109"/>
      <c r="H71" s="109"/>
      <c r="I71" s="109"/>
      <c r="J71" s="110"/>
      <c r="K71" s="110"/>
      <c r="L71" s="110"/>
      <c r="M71" s="110"/>
      <c r="N71" s="110"/>
      <c r="O71" s="110"/>
      <c r="P71" s="110"/>
      <c r="Q71" s="110"/>
      <c r="R71" s="110"/>
      <c r="S71" s="113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11"/>
      <c r="D72" s="109"/>
      <c r="E72" s="87"/>
      <c r="F72" s="109"/>
      <c r="G72" s="109"/>
      <c r="H72" s="109"/>
      <c r="I72" s="109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09"/>
      <c r="D73" s="109"/>
      <c r="E73" s="109"/>
      <c r="F73" s="109"/>
      <c r="G73" s="87"/>
      <c r="H73" s="87"/>
      <c r="I73" s="124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09"/>
      <c r="D74" s="109"/>
      <c r="E74" s="109"/>
      <c r="F74" s="109"/>
      <c r="G74" s="87"/>
      <c r="H74" s="87"/>
      <c r="I74" s="116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15"/>
      <c r="D75" s="109"/>
      <c r="E75" s="87"/>
      <c r="F75" s="109"/>
      <c r="G75" s="109"/>
      <c r="H75" s="109"/>
      <c r="I75" s="109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2"/>
      <c r="U75" s="112"/>
      <c r="V75" s="112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11"/>
      <c r="D76" s="109"/>
      <c r="E76" s="109"/>
      <c r="F76" s="109"/>
      <c r="G76" s="109"/>
      <c r="H76" s="109"/>
      <c r="I76" s="109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2"/>
      <c r="U76" s="112"/>
      <c r="V76" s="112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11"/>
      <c r="D77" s="109"/>
      <c r="E77" s="87"/>
      <c r="F77" s="109"/>
      <c r="G77" s="109"/>
      <c r="H77" s="109"/>
      <c r="I77" s="109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2"/>
      <c r="U77" s="112"/>
      <c r="V77" s="112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09"/>
      <c r="D78" s="109"/>
      <c r="E78" s="109"/>
      <c r="F78" s="109"/>
      <c r="G78" s="87"/>
      <c r="H78" s="87"/>
      <c r="I78" s="124"/>
      <c r="J78" s="110"/>
      <c r="K78" s="110"/>
      <c r="L78" s="110"/>
      <c r="M78" s="110"/>
      <c r="N78" s="110"/>
      <c r="O78" s="110"/>
      <c r="P78" s="110"/>
      <c r="Q78" s="110"/>
      <c r="R78" s="110"/>
      <c r="S78" s="113"/>
      <c r="T78" s="112"/>
      <c r="U78" s="112"/>
      <c r="V78" s="112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09"/>
      <c r="D79" s="109"/>
      <c r="E79" s="109"/>
      <c r="F79" s="109"/>
      <c r="G79" s="87"/>
      <c r="H79" s="87"/>
      <c r="I79" s="116"/>
      <c r="J79" s="110"/>
      <c r="K79" s="110"/>
      <c r="L79" s="110"/>
      <c r="M79" s="110"/>
      <c r="N79" s="110"/>
      <c r="O79" s="110"/>
      <c r="P79" s="110"/>
      <c r="Q79" s="110"/>
      <c r="R79" s="110"/>
      <c r="S79" s="113"/>
      <c r="T79" s="113"/>
      <c r="U79" s="113"/>
      <c r="V79" s="113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15"/>
      <c r="D80" s="109"/>
      <c r="E80" s="87"/>
      <c r="F80" s="109"/>
      <c r="G80" s="109"/>
      <c r="H80" s="109"/>
      <c r="I80" s="109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3"/>
      <c r="U80" s="113"/>
      <c r="V80" s="113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2:51" x14ac:dyDescent="0.25">
      <c r="B81" s="88"/>
      <c r="C81" s="115"/>
      <c r="D81" s="109"/>
      <c r="E81" s="87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77"/>
      <c r="V81" s="77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2:51" x14ac:dyDescent="0.25">
      <c r="B82" s="88"/>
      <c r="C82" s="115"/>
      <c r="D82" s="109"/>
      <c r="E82" s="87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2:51" x14ac:dyDescent="0.25">
      <c r="B83" s="88"/>
      <c r="C83" s="111"/>
      <c r="D83" s="109"/>
      <c r="E83" s="87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2:51" x14ac:dyDescent="0.25">
      <c r="B84" s="88"/>
      <c r="C84" s="111"/>
      <c r="D84" s="109"/>
      <c r="E84" s="109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10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2:51" x14ac:dyDescent="0.25">
      <c r="B85" s="88"/>
      <c r="C85" s="111"/>
      <c r="D85" s="109"/>
      <c r="E85" s="109"/>
      <c r="F85" s="109"/>
      <c r="G85" s="109"/>
      <c r="H85" s="109"/>
      <c r="I85" s="109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3"/>
      <c r="U85" s="77"/>
      <c r="V85" s="77"/>
      <c r="W85" s="105"/>
      <c r="X85" s="105"/>
      <c r="Y85" s="105"/>
      <c r="Z85" s="105"/>
      <c r="AA85" s="105"/>
      <c r="AB85" s="105"/>
      <c r="AC85" s="105"/>
      <c r="AD85" s="105"/>
      <c r="AE85" s="105"/>
      <c r="AM85" s="106"/>
      <c r="AN85" s="106"/>
      <c r="AO85" s="106"/>
      <c r="AP85" s="106"/>
      <c r="AQ85" s="106"/>
      <c r="AR85" s="106"/>
      <c r="AS85" s="107"/>
      <c r="AV85" s="104"/>
      <c r="AW85" s="100"/>
      <c r="AX85" s="100"/>
      <c r="AY85" s="100"/>
    </row>
    <row r="86" spans="2:51" x14ac:dyDescent="0.25">
      <c r="B86" s="88"/>
      <c r="C86" s="111"/>
      <c r="D86" s="109"/>
      <c r="E86" s="87"/>
      <c r="F86" s="109"/>
      <c r="G86" s="109"/>
      <c r="H86" s="109"/>
      <c r="I86" s="109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3"/>
      <c r="U86" s="77"/>
      <c r="V86" s="77"/>
      <c r="W86" s="105"/>
      <c r="X86" s="105"/>
      <c r="Y86" s="105"/>
      <c r="Z86" s="105"/>
      <c r="AA86" s="105"/>
      <c r="AB86" s="105"/>
      <c r="AC86" s="105"/>
      <c r="AD86" s="105"/>
      <c r="AE86" s="105"/>
      <c r="AM86" s="106"/>
      <c r="AN86" s="106"/>
      <c r="AO86" s="106"/>
      <c r="AP86" s="106"/>
      <c r="AQ86" s="106"/>
      <c r="AR86" s="106"/>
      <c r="AS86" s="107"/>
      <c r="AV86" s="104"/>
      <c r="AW86" s="100"/>
      <c r="AX86" s="100"/>
      <c r="AY86" s="100"/>
    </row>
    <row r="87" spans="2:51" x14ac:dyDescent="0.25">
      <c r="B87" s="88"/>
      <c r="C87" s="111"/>
      <c r="D87" s="109"/>
      <c r="E87" s="109"/>
      <c r="F87" s="109"/>
      <c r="G87" s="109"/>
      <c r="H87" s="109"/>
      <c r="I87" s="109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3"/>
      <c r="U87" s="77"/>
      <c r="V87" s="77"/>
      <c r="W87" s="105"/>
      <c r="X87" s="105"/>
      <c r="Y87" s="105"/>
      <c r="Z87" s="105"/>
      <c r="AA87" s="105"/>
      <c r="AB87" s="105"/>
      <c r="AC87" s="105"/>
      <c r="AD87" s="105"/>
      <c r="AE87" s="105"/>
      <c r="AM87" s="106"/>
      <c r="AN87" s="106"/>
      <c r="AO87" s="106"/>
      <c r="AP87" s="106"/>
      <c r="AQ87" s="106"/>
      <c r="AR87" s="106"/>
      <c r="AS87" s="107"/>
      <c r="AV87" s="104"/>
      <c r="AW87" s="100"/>
      <c r="AX87" s="100"/>
      <c r="AY87" s="100"/>
    </row>
    <row r="88" spans="2:51" x14ac:dyDescent="0.25">
      <c r="B88" s="125"/>
      <c r="C88" s="108"/>
      <c r="D88" s="109"/>
      <c r="E88" s="109"/>
      <c r="F88" s="109"/>
      <c r="G88" s="109"/>
      <c r="H88" s="109"/>
      <c r="I88" s="109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3"/>
      <c r="U88" s="77"/>
      <c r="V88" s="77"/>
      <c r="W88" s="105"/>
      <c r="X88" s="105"/>
      <c r="Y88" s="105"/>
      <c r="Z88" s="8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2:51" x14ac:dyDescent="0.25">
      <c r="B89" s="125"/>
      <c r="C89" s="108"/>
      <c r="D89" s="87"/>
      <c r="E89" s="109"/>
      <c r="F89" s="109"/>
      <c r="G89" s="109"/>
      <c r="H89" s="109"/>
      <c r="I89" s="87"/>
      <c r="J89" s="110"/>
      <c r="K89" s="110"/>
      <c r="L89" s="110"/>
      <c r="M89" s="110"/>
      <c r="N89" s="110"/>
      <c r="O89" s="110"/>
      <c r="P89" s="110"/>
      <c r="Q89" s="110"/>
      <c r="R89" s="110"/>
      <c r="S89" s="85"/>
      <c r="T89" s="85"/>
      <c r="U89" s="85"/>
      <c r="V89" s="85"/>
      <c r="W89" s="85"/>
      <c r="X89" s="85"/>
      <c r="Y89" s="85"/>
      <c r="Z89" s="78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104"/>
      <c r="AW89" s="100"/>
      <c r="AX89" s="100"/>
      <c r="AY89" s="100"/>
    </row>
    <row r="90" spans="2:51" x14ac:dyDescent="0.25">
      <c r="B90" s="128"/>
      <c r="C90" s="115"/>
      <c r="D90" s="87"/>
      <c r="E90" s="109"/>
      <c r="F90" s="109"/>
      <c r="G90" s="109"/>
      <c r="H90" s="109"/>
      <c r="I90" s="87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78"/>
      <c r="X90" s="78"/>
      <c r="Y90" s="78"/>
      <c r="Z90" s="105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104"/>
      <c r="AW90" s="100"/>
      <c r="AX90" s="100"/>
      <c r="AY90" s="100"/>
    </row>
    <row r="91" spans="2:51" x14ac:dyDescent="0.25">
      <c r="B91" s="128"/>
      <c r="C91" s="115"/>
      <c r="D91" s="109"/>
      <c r="E91" s="87"/>
      <c r="F91" s="109"/>
      <c r="G91" s="109"/>
      <c r="H91" s="109"/>
      <c r="I91" s="109"/>
      <c r="J91" s="85"/>
      <c r="K91" s="85"/>
      <c r="L91" s="85"/>
      <c r="M91" s="85"/>
      <c r="N91" s="85"/>
      <c r="O91" s="85"/>
      <c r="P91" s="85"/>
      <c r="Q91" s="85"/>
      <c r="R91" s="85"/>
      <c r="S91" s="110"/>
      <c r="T91" s="113"/>
      <c r="U91" s="77"/>
      <c r="V91" s="77"/>
      <c r="W91" s="105"/>
      <c r="X91" s="105"/>
      <c r="Y91" s="105"/>
      <c r="Z91" s="105"/>
      <c r="AA91" s="105"/>
      <c r="AB91" s="105"/>
      <c r="AC91" s="105"/>
      <c r="AD91" s="105"/>
      <c r="AE91" s="105"/>
      <c r="AM91" s="106"/>
      <c r="AN91" s="106"/>
      <c r="AO91" s="106"/>
      <c r="AP91" s="106"/>
      <c r="AQ91" s="106"/>
      <c r="AR91" s="106"/>
      <c r="AS91" s="107"/>
      <c r="AV91" s="104"/>
      <c r="AW91" s="100"/>
      <c r="AX91" s="100"/>
      <c r="AY91" s="100"/>
    </row>
    <row r="92" spans="2:51" x14ac:dyDescent="0.25">
      <c r="B92" s="128"/>
      <c r="C92" s="111"/>
      <c r="D92" s="109"/>
      <c r="E92" s="87"/>
      <c r="F92" s="87"/>
      <c r="G92" s="109"/>
      <c r="H92" s="109"/>
      <c r="I92" s="109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3"/>
      <c r="U92" s="77"/>
      <c r="V92" s="77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V92" s="104"/>
      <c r="AW92" s="100"/>
      <c r="AX92" s="100"/>
      <c r="AY92" s="100"/>
    </row>
    <row r="93" spans="2:51" x14ac:dyDescent="0.25">
      <c r="B93" s="128"/>
      <c r="C93" s="111"/>
      <c r="D93" s="109"/>
      <c r="E93" s="109"/>
      <c r="F93" s="87"/>
      <c r="G93" s="87"/>
      <c r="H93" s="87"/>
      <c r="I93" s="109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3"/>
      <c r="U93" s="77"/>
      <c r="V93" s="77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V93" s="104"/>
      <c r="AW93" s="100"/>
      <c r="AX93" s="100"/>
      <c r="AY93" s="130"/>
    </row>
    <row r="94" spans="2:51" x14ac:dyDescent="0.25">
      <c r="B94" s="78"/>
      <c r="C94" s="85"/>
      <c r="D94" s="109"/>
      <c r="E94" s="109"/>
      <c r="F94" s="109"/>
      <c r="G94" s="87"/>
      <c r="H94" s="87"/>
      <c r="I94" s="109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3"/>
      <c r="U94" s="77"/>
      <c r="V94" s="77"/>
      <c r="W94" s="105"/>
      <c r="X94" s="105"/>
      <c r="Y94" s="105"/>
      <c r="Z94" s="105"/>
      <c r="AA94" s="105"/>
      <c r="AB94" s="105"/>
      <c r="AC94" s="105"/>
      <c r="AD94" s="105"/>
      <c r="AE94" s="105"/>
      <c r="AM94" s="106"/>
      <c r="AN94" s="106"/>
      <c r="AO94" s="106"/>
      <c r="AP94" s="106"/>
      <c r="AQ94" s="106"/>
      <c r="AR94" s="106"/>
      <c r="AS94" s="107"/>
      <c r="AV94" s="104"/>
      <c r="AW94" s="100"/>
      <c r="AX94" s="100"/>
      <c r="AY94" s="100"/>
    </row>
    <row r="95" spans="2:51" x14ac:dyDescent="0.25">
      <c r="B95" s="78"/>
      <c r="C95" s="115"/>
      <c r="D95" s="85"/>
      <c r="E95" s="109"/>
      <c r="F95" s="109"/>
      <c r="G95" s="109"/>
      <c r="H95" s="109"/>
      <c r="I95" s="85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3"/>
      <c r="U95" s="77"/>
      <c r="V95" s="77"/>
      <c r="W95" s="105"/>
      <c r="X95" s="105"/>
      <c r="Y95" s="105"/>
      <c r="Z95" s="105"/>
      <c r="AA95" s="105"/>
      <c r="AB95" s="105"/>
      <c r="AC95" s="105"/>
      <c r="AD95" s="105"/>
      <c r="AE95" s="105"/>
      <c r="AM95" s="106"/>
      <c r="AN95" s="106"/>
      <c r="AO95" s="106"/>
      <c r="AP95" s="106"/>
      <c r="AQ95" s="106"/>
      <c r="AR95" s="106"/>
      <c r="AS95" s="107"/>
      <c r="AV95" s="104"/>
      <c r="AW95" s="100"/>
      <c r="AX95" s="100"/>
      <c r="AY95" s="100"/>
    </row>
    <row r="96" spans="2:51" x14ac:dyDescent="0.25">
      <c r="B96" s="128"/>
      <c r="C96" s="131"/>
      <c r="D96" s="78"/>
      <c r="E96" s="126"/>
      <c r="F96" s="126"/>
      <c r="G96" s="126"/>
      <c r="H96" s="126"/>
      <c r="I96" s="78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32"/>
      <c r="U96" s="133"/>
      <c r="V96" s="133"/>
      <c r="W96" s="105"/>
      <c r="X96" s="105"/>
      <c r="Y96" s="105"/>
      <c r="Z96" s="105"/>
      <c r="AA96" s="105"/>
      <c r="AB96" s="105"/>
      <c r="AC96" s="105"/>
      <c r="AD96" s="105"/>
      <c r="AE96" s="105"/>
      <c r="AM96" s="106"/>
      <c r="AN96" s="106"/>
      <c r="AO96" s="106"/>
      <c r="AP96" s="106"/>
      <c r="AQ96" s="106"/>
      <c r="AR96" s="106"/>
      <c r="AS96" s="107"/>
      <c r="AU96" s="100"/>
      <c r="AV96" s="104"/>
      <c r="AW96" s="100"/>
      <c r="AX96" s="100"/>
      <c r="AY96" s="100"/>
    </row>
    <row r="97" spans="1:51" s="130" customFormat="1" x14ac:dyDescent="0.25">
      <c r="B97" s="100"/>
      <c r="C97" s="134"/>
      <c r="D97" s="126"/>
      <c r="E97" s="78"/>
      <c r="F97" s="126"/>
      <c r="G97" s="126"/>
      <c r="H97" s="126"/>
      <c r="I97" s="126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32"/>
      <c r="U97" s="133"/>
      <c r="V97" s="133"/>
      <c r="W97" s="105"/>
      <c r="X97" s="105"/>
      <c r="Y97" s="105"/>
      <c r="Z97" s="105"/>
      <c r="AA97" s="105"/>
      <c r="AB97" s="105"/>
      <c r="AC97" s="105"/>
      <c r="AD97" s="105"/>
      <c r="AE97" s="105"/>
      <c r="AM97" s="106"/>
      <c r="AN97" s="106"/>
      <c r="AO97" s="106"/>
      <c r="AP97" s="106"/>
      <c r="AQ97" s="106"/>
      <c r="AR97" s="106"/>
      <c r="AS97" s="107"/>
      <c r="AT97" s="19"/>
      <c r="AV97" s="104"/>
      <c r="AY97" s="100"/>
    </row>
    <row r="98" spans="1:51" x14ac:dyDescent="0.25">
      <c r="A98" s="105"/>
      <c r="C98" s="129"/>
      <c r="D98" s="126"/>
      <c r="E98" s="78"/>
      <c r="F98" s="78"/>
      <c r="G98" s="126"/>
      <c r="H98" s="126"/>
      <c r="I98" s="106"/>
      <c r="J98" s="106"/>
      <c r="K98" s="106"/>
      <c r="L98" s="106"/>
      <c r="M98" s="106"/>
      <c r="N98" s="106"/>
      <c r="O98" s="107"/>
      <c r="P98" s="102"/>
      <c r="R98" s="104"/>
      <c r="AS98" s="100"/>
      <c r="AT98" s="100"/>
      <c r="AU98" s="100"/>
      <c r="AV98" s="100"/>
      <c r="AW98" s="100"/>
      <c r="AX98" s="100"/>
      <c r="AY98" s="100"/>
    </row>
    <row r="99" spans="1:51" x14ac:dyDescent="0.25">
      <c r="A99" s="105"/>
      <c r="C99" s="130"/>
      <c r="D99" s="130"/>
      <c r="E99" s="130"/>
      <c r="F99" s="130"/>
      <c r="G99" s="78"/>
      <c r="H99" s="78"/>
      <c r="I99" s="106"/>
      <c r="J99" s="106"/>
      <c r="K99" s="106"/>
      <c r="L99" s="106"/>
      <c r="M99" s="106"/>
      <c r="N99" s="106"/>
      <c r="O99" s="107"/>
      <c r="P99" s="102"/>
      <c r="R99" s="102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C100" s="130"/>
      <c r="D100" s="130"/>
      <c r="E100" s="130"/>
      <c r="F100" s="130"/>
      <c r="G100" s="78"/>
      <c r="H100" s="78"/>
      <c r="I100" s="106"/>
      <c r="J100" s="106"/>
      <c r="K100" s="106"/>
      <c r="L100" s="106"/>
      <c r="M100" s="106"/>
      <c r="N100" s="106"/>
      <c r="O100" s="107"/>
      <c r="P100" s="102"/>
      <c r="R100" s="102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C101" s="130"/>
      <c r="D101" s="130"/>
      <c r="E101" s="130"/>
      <c r="F101" s="130"/>
      <c r="G101" s="130"/>
      <c r="H101" s="130"/>
      <c r="I101" s="106"/>
      <c r="J101" s="106"/>
      <c r="K101" s="106"/>
      <c r="L101" s="106"/>
      <c r="M101" s="106"/>
      <c r="N101" s="106"/>
      <c r="O101" s="107"/>
      <c r="P101" s="102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A102" s="105"/>
      <c r="C102" s="130"/>
      <c r="D102" s="130"/>
      <c r="E102" s="130"/>
      <c r="F102" s="130"/>
      <c r="G102" s="130"/>
      <c r="H102" s="130"/>
      <c r="I102" s="106"/>
      <c r="J102" s="106"/>
      <c r="K102" s="106"/>
      <c r="L102" s="106"/>
      <c r="M102" s="106"/>
      <c r="N102" s="106"/>
      <c r="O102" s="107"/>
      <c r="P102" s="102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A103" s="105"/>
      <c r="C103" s="130"/>
      <c r="D103" s="130"/>
      <c r="E103" s="130"/>
      <c r="F103" s="130"/>
      <c r="G103" s="130"/>
      <c r="H103" s="130"/>
      <c r="I103" s="106"/>
      <c r="J103" s="106"/>
      <c r="K103" s="106"/>
      <c r="L103" s="106"/>
      <c r="M103" s="106"/>
      <c r="N103" s="106"/>
      <c r="O103" s="107"/>
      <c r="P103" s="102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A104" s="105"/>
      <c r="C104" s="130"/>
      <c r="D104" s="130"/>
      <c r="E104" s="130"/>
      <c r="F104" s="130"/>
      <c r="G104" s="130"/>
      <c r="H104" s="130"/>
      <c r="I104" s="106"/>
      <c r="J104" s="106"/>
      <c r="K104" s="106"/>
      <c r="L104" s="106"/>
      <c r="M104" s="106"/>
      <c r="N104" s="106"/>
      <c r="O104" s="107"/>
      <c r="P104" s="102"/>
      <c r="R104" s="78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A105" s="105"/>
      <c r="I105" s="106"/>
      <c r="J105" s="106"/>
      <c r="K105" s="106"/>
      <c r="L105" s="106"/>
      <c r="M105" s="106"/>
      <c r="N105" s="106"/>
      <c r="O105" s="107"/>
      <c r="R105" s="102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O106" s="107"/>
      <c r="R106" s="102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R107" s="102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R108" s="102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R109" s="102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07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07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07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07"/>
      <c r="Q116" s="102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1"/>
      <c r="P117" s="102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Q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1"/>
      <c r="P126" s="102"/>
      <c r="Q126" s="102"/>
      <c r="R126" s="102"/>
      <c r="S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Q127" s="102"/>
      <c r="R127" s="102"/>
      <c r="S127" s="102"/>
      <c r="T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Q128" s="102"/>
      <c r="R128" s="102"/>
      <c r="S128" s="102"/>
      <c r="T128" s="102"/>
      <c r="AS128" s="100"/>
      <c r="AT128" s="100"/>
      <c r="AU128" s="100"/>
      <c r="AV128" s="100"/>
      <c r="AW128" s="100"/>
      <c r="AX128" s="100"/>
      <c r="AY128" s="100"/>
    </row>
    <row r="129" spans="15:51" x14ac:dyDescent="0.25">
      <c r="O129" s="11"/>
      <c r="P129" s="102"/>
      <c r="T129" s="102"/>
      <c r="AS129" s="100"/>
      <c r="AT129" s="100"/>
      <c r="AU129" s="100"/>
      <c r="AV129" s="100"/>
      <c r="AW129" s="100"/>
      <c r="AX129" s="100"/>
      <c r="AY129" s="100"/>
    </row>
    <row r="130" spans="15:51" x14ac:dyDescent="0.25">
      <c r="O130" s="102"/>
      <c r="Q130" s="102"/>
      <c r="R130" s="102"/>
      <c r="S130" s="102"/>
      <c r="AS130" s="100"/>
      <c r="AT130" s="100"/>
      <c r="AU130" s="100"/>
      <c r="AV130" s="100"/>
      <c r="AW130" s="100"/>
      <c r="AX130" s="100"/>
    </row>
    <row r="131" spans="15:51" x14ac:dyDescent="0.25">
      <c r="O131" s="11"/>
      <c r="P131" s="102"/>
      <c r="Q131" s="102"/>
      <c r="R131" s="102"/>
      <c r="S131" s="102"/>
      <c r="T131" s="102"/>
      <c r="AS131" s="100"/>
      <c r="AT131" s="100"/>
      <c r="AU131" s="100"/>
      <c r="AV131" s="100"/>
      <c r="AW131" s="100"/>
      <c r="AX131" s="100"/>
    </row>
    <row r="132" spans="15:51" x14ac:dyDescent="0.25">
      <c r="O132" s="11"/>
      <c r="P132" s="102"/>
      <c r="Q132" s="102"/>
      <c r="R132" s="102"/>
      <c r="S132" s="102"/>
      <c r="T132" s="102"/>
      <c r="U132" s="102"/>
      <c r="AS132" s="100"/>
      <c r="AT132" s="100"/>
      <c r="AU132" s="100"/>
      <c r="AV132" s="100"/>
      <c r="AW132" s="100"/>
      <c r="AX132" s="100"/>
    </row>
    <row r="133" spans="15:51" x14ac:dyDescent="0.25">
      <c r="O133" s="11"/>
      <c r="P133" s="102"/>
      <c r="T133" s="102"/>
      <c r="U133" s="102"/>
      <c r="AS133" s="100"/>
      <c r="AT133" s="100"/>
      <c r="AU133" s="100"/>
      <c r="AV133" s="100"/>
      <c r="AW133" s="100"/>
      <c r="AX133" s="100"/>
    </row>
    <row r="141" spans="15:51" x14ac:dyDescent="0.25">
      <c r="AY141" s="100"/>
    </row>
    <row r="145" spans="1:50" s="102" customFormat="1" x14ac:dyDescent="0.25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  <c r="AA145" s="100"/>
      <c r="AB145" s="100"/>
      <c r="AC145" s="100"/>
      <c r="AD145" s="100"/>
      <c r="AE145" s="100"/>
      <c r="AF145" s="100"/>
      <c r="AG145" s="100"/>
      <c r="AH145" s="100"/>
      <c r="AI145" s="100"/>
      <c r="AJ145" s="100"/>
      <c r="AK145" s="100"/>
      <c r="AL145" s="100"/>
      <c r="AM145" s="100"/>
      <c r="AN145" s="100"/>
      <c r="AO145" s="100"/>
      <c r="AP145" s="100"/>
      <c r="AQ145" s="100"/>
      <c r="AR145" s="100"/>
      <c r="AS145" s="100"/>
      <c r="AT145" s="100"/>
      <c r="AU145" s="100"/>
      <c r="AV145" s="100"/>
      <c r="AW145" s="100"/>
      <c r="AX145" s="100"/>
    </row>
  </sheetData>
  <protectedRanges>
    <protectedRange sqref="N89:R89 B96 S91:T97 B88:B93 S87:T88 N92:R97 T79:T86 T64:T70 T54:T62 R50:R52 S47:S49 S53" name="Range2_12_5_1_1"/>
    <protectedRange sqref="L10 L6 D6 D8 AD8 AF8 O8:U8 AJ8:AR8 AF10 L24:N31 N32:N34 E11:E34 G11:G34 N10:N23 O11:P34 X16 X11:AF15 R11:V34 Y16:AF34" name="Range1_16_3_1_1"/>
    <protectedRange sqref="I94 J92:M97 J89:M89 I97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8:H98 F97 E96" name="Range2_2_2_9_2_1_1"/>
    <protectedRange sqref="D94 D97:D98" name="Range2_1_1_1_1_1_9_2_1_1"/>
    <protectedRange sqref="AG11:AG34" name="Range1_18_1_1_1"/>
    <protectedRange sqref="C95 C97" name="Range2_4_1_1_1"/>
    <protectedRange sqref="AS16:AS34" name="Range1_1_1_1"/>
    <protectedRange sqref="P3:U5" name="Range1_16_1_1_1_1"/>
    <protectedRange sqref="C98 C96 C93" name="Range2_1_3_1_1"/>
    <protectedRange sqref="H11:H34" name="Range1_1_1_1_1_1_1"/>
    <protectedRange sqref="B94:B95 J90:R91 D95:D96 I95:I96 Z88:Z89 S89:Y90 AA89:AU90 E97:E98 G99:H100 F98" name="Range2_2_1_10_1_1_1_2"/>
    <protectedRange sqref="C94" name="Range2_2_1_10_2_1_1_1"/>
    <protectedRange sqref="N87:R88 G95:H95 D91 F94 E93" name="Range2_12_1_6_1_1"/>
    <protectedRange sqref="D86:D87 I91:I93 I87:M88 G96:H97 G89:H91 E94:E95 F95:F96 F88:F90 E87:E89" name="Range2_2_12_1_7_1_1"/>
    <protectedRange sqref="D92:D93" name="Range2_1_1_1_1_11_1_2_1_1"/>
    <protectedRange sqref="E90 G92:H92 F91" name="Range2_2_2_9_1_1_1_1"/>
    <protectedRange sqref="D88" name="Range2_1_1_1_1_1_9_1_1_1_1"/>
    <protectedRange sqref="C92 C87" name="Range2_1_1_2_1_1"/>
    <protectedRange sqref="C91" name="Range2_1_2_2_1_1"/>
    <protectedRange sqref="C90" name="Range2_3_2_1_1"/>
    <protectedRange sqref="F86:F87 E86 G88:H88" name="Range2_2_12_1_1_1_1_1"/>
    <protectedRange sqref="C86" name="Range2_1_4_2_1_1_1"/>
    <protectedRange sqref="C88:C89" name="Range2_5_1_1_1"/>
    <protectedRange sqref="E91:E92 F92:F93 G93:H94 I89:I90" name="Range2_2_1_1_1_1"/>
    <protectedRange sqref="D89:D90" name="Range2_1_1_1_1_1_1_1_1"/>
    <protectedRange sqref="AS11:AS15" name="Range1_4_1_1_1_1"/>
    <protectedRange sqref="J11:J15 J26:J34" name="Range1_1_2_1_10_1_1_1_1"/>
    <protectedRange sqref="R104" name="Range2_2_1_10_1_1_1_1_1"/>
    <protectedRange sqref="S38:S42" name="Range2_12_3_1_1_1_1"/>
    <protectedRange sqref="D38:H38 F39:G39 N38:R42" name="Range2_12_1_3_1_1_1_1"/>
    <protectedRange sqref="I38:M38 E39 H39:M39 E40:M42" name="Range2_2_12_1_6_1_1_1_1"/>
    <protectedRange sqref="D39:D42" name="Range2_1_1_1_1_11_1_1_1_1_1_1"/>
    <protectedRange sqref="C39:C42" name="Range2_1_2_1_1_1_1_1"/>
    <protectedRange sqref="C38" name="Range2_3_1_1_1_1_1"/>
    <protectedRange sqref="T76:T78" name="Range2_12_5_1_1_3"/>
    <protectedRange sqref="T72:T75" name="Range2_12_5_1_1_2_2"/>
    <protectedRange sqref="T71" name="Range2_12_5_1_1_2_1_1"/>
    <protectedRange sqref="S71" name="Range2_12_4_1_1_1_4_2_2_1_1"/>
    <protectedRange sqref="B85:B87" name="Range2_12_5_1_1_2"/>
    <protectedRange sqref="B84" name="Range2_12_5_1_1_2_1_4_1_1_1_2_1_1_1_1_1_1_1"/>
    <protectedRange sqref="F85 G87:H87" name="Range2_2_12_1_1_1_1_1_1"/>
    <protectedRange sqref="D85:E85" name="Range2_2_12_1_7_1_1_2_1"/>
    <protectedRange sqref="C85" name="Range2_1_1_2_1_1_1"/>
    <protectedRange sqref="B82:B83" name="Range2_12_5_1_1_2_1"/>
    <protectedRange sqref="B81" name="Range2_12_5_1_1_2_1_2_1"/>
    <protectedRange sqref="B80" name="Range2_12_5_1_1_2_1_2_2"/>
    <protectedRange sqref="S83:S86" name="Range2_12_5_1_1_5"/>
    <protectedRange sqref="N83:R86" name="Range2_12_1_6_1_1_1"/>
    <protectedRange sqref="J83:M86" name="Range2_2_12_1_7_1_1_2"/>
    <protectedRange sqref="S80:S82" name="Range2_12_2_1_1_1_2_1_1_1"/>
    <protectedRange sqref="Q81:R82" name="Range2_12_1_4_1_1_1_1_1_1_1_1_1_1_1_1_1_1_1"/>
    <protectedRange sqref="N81:P82" name="Range2_12_1_2_1_1_1_1_1_1_1_1_1_1_1_1_1_1_1_1"/>
    <protectedRange sqref="J81:M82" name="Range2_2_12_1_4_1_1_1_1_1_1_1_1_1_1_1_1_1_1_1_1"/>
    <protectedRange sqref="Q80:R80" name="Range2_12_1_6_1_1_1_2_3_1_1_3_1_1_1_1_1_1_1"/>
    <protectedRange sqref="N80:P80" name="Range2_12_1_2_3_1_1_1_2_3_1_1_3_1_1_1_1_1_1_1"/>
    <protectedRange sqref="J80:M80" name="Range2_2_12_1_4_3_1_1_1_3_3_1_1_3_1_1_1_1_1_1_1"/>
    <protectedRange sqref="S78:S79" name="Range2_12_4_1_1_1_4_2_2_2_1"/>
    <protectedRange sqref="Q78:R79" name="Range2_12_1_6_1_1_1_2_3_2_1_1_3_2"/>
    <protectedRange sqref="N78:P79" name="Range2_12_1_2_3_1_1_1_2_3_2_1_1_3_2"/>
    <protectedRange sqref="K78:M79" name="Range2_2_12_1_4_3_1_1_1_3_3_2_1_1_3_2"/>
    <protectedRange sqref="J78:J79" name="Range2_2_12_1_4_3_1_1_1_3_2_1_2_2_2"/>
    <protectedRange sqref="I78" name="Range2_2_12_1_4_3_1_1_1_3_3_1_1_3_1_1_1_1_1_1_2_2"/>
    <protectedRange sqref="I80:I86" name="Range2_2_12_1_7_1_1_2_2_1_1"/>
    <protectedRange sqref="I79" name="Range2_2_12_1_4_3_1_1_1_3_3_1_1_3_1_1_1_1_1_1_2_1_1"/>
    <protectedRange sqref="G86:H86" name="Range2_2_12_1_3_1_2_1_1_1_2_1_1_1_1_1_1_2_1_1_1_1_1_1_1_1_1"/>
    <protectedRange sqref="F84 G83:H85" name="Range2_2_12_1_3_3_1_1_1_2_1_1_1_1_1_1_1_1_1_1_1_1_1_1_1_1"/>
    <protectedRange sqref="G80:H80" name="Range2_2_12_1_3_1_2_1_1_1_2_1_1_1_1_1_1_2_1_1_1_1_1_2_1"/>
    <protectedRange sqref="F80:F83" name="Range2_2_12_1_3_1_2_1_1_1_3_1_1_1_1_1_3_1_1_1_1_1_1_1_1_1"/>
    <protectedRange sqref="G81:H82" name="Range2_2_12_1_3_1_2_1_1_1_1_2_1_1_1_1_1_1_1_1_1_1_1"/>
    <protectedRange sqref="D80:E81" name="Range2_2_12_1_3_1_2_1_1_1_3_1_1_1_1_1_1_1_2_1_1_1_1_1_1_1"/>
    <protectedRange sqref="B78" name="Range2_12_5_1_1_2_1_4_1_1_1_2_1_1_1_1_1_1_1_1_1_2_1_1_1_1_1"/>
    <protectedRange sqref="B79" name="Range2_12_5_1_1_2_1_2_2_1_1_1_1_1"/>
    <protectedRange sqref="D84:E84" name="Range2_2_12_1_7_1_1_2_1_1"/>
    <protectedRange sqref="C84" name="Range2_1_1_2_1_1_1_1"/>
    <protectedRange sqref="D83" name="Range2_2_12_1_7_1_1_2_1_1_1_1_1_1"/>
    <protectedRange sqref="E83" name="Range2_2_12_1_1_1_1_1_1_1_1_1_1_1_1"/>
    <protectedRange sqref="C83" name="Range2_1_4_2_1_1_1_1_1_1_1_1_1"/>
    <protectedRange sqref="D82:E82" name="Range2_2_12_1_3_1_2_1_1_1_3_1_1_1_1_1_1_1_2_1_1_1_1_1_1_1_1"/>
    <protectedRange sqref="B77" name="Range2_12_5_1_1_2_1_2_2_1_1_1_1"/>
    <protectedRange sqref="S72:S77" name="Range2_12_5_1_1_5_1"/>
    <protectedRange sqref="N74:R77" name="Range2_12_1_6_1_1_1_1"/>
    <protectedRange sqref="J76:M77 L74:M75" name="Range2_2_12_1_7_1_1_2_2"/>
    <protectedRange sqref="I76:I77" name="Range2_2_12_1_7_1_1_2_2_1_1_1"/>
    <protectedRange sqref="B76" name="Range2_12_5_1_1_2_1_2_2_1_1_1_1_2_1_1_1"/>
    <protectedRange sqref="B75" name="Range2_12_5_1_1_2_1_2_2_1_1_1_1_2_1_1_1_2"/>
    <protectedRange sqref="B74" name="Range2_12_5_1_1_2_1_2_2_1_1_1_1_2_1_1_1_2_1_1"/>
    <protectedRange sqref="G57:H60" name="Range2_2_12_1_3_1_1_1_1_1_4_1_1_2"/>
    <protectedRange sqref="E57:F60" name="Range2_2_12_1_7_1_1_3_1_1_2"/>
    <protectedRange sqref="S57:S62 S64:S70" name="Range2_12_5_1_1_2_3_1_1"/>
    <protectedRange sqref="Q57:R62" name="Range2_12_1_6_1_1_1_1_2_1_2"/>
    <protectedRange sqref="N57:P62" name="Range2_12_1_2_3_1_1_1_1_2_1_2"/>
    <protectedRange sqref="L61:M62 I57:M60" name="Range2_2_12_1_4_3_1_1_1_1_2_1_2"/>
    <protectedRange sqref="D57:D60" name="Range2_2_12_1_3_1_2_1_1_1_2_1_2_1_2"/>
    <protectedRange sqref="Q64:R66" name="Range2_12_1_6_1_1_1_1_2_1_1_1"/>
    <protectedRange sqref="N64:P66" name="Range2_12_1_2_3_1_1_1_1_2_1_1_1"/>
    <protectedRange sqref="L64:M66" name="Range2_2_12_1_4_3_1_1_1_1_2_1_1_1"/>
    <protectedRange sqref="B73" name="Range2_12_5_1_1_2_1_2_2_1_1_1_1_2_1_1_1_2_1_1_1_2"/>
    <protectedRange sqref="N67:R73" name="Range2_12_1_6_1_1_1_1_1"/>
    <protectedRange sqref="J69:M70 L71:M73 L67:M68" name="Range2_2_12_1_7_1_1_2_2_1"/>
    <protectedRange sqref="G69:H70" name="Range2_2_12_1_3_1_2_1_1_1_2_1_1_1_1_1_1_2_1_1_1_1"/>
    <protectedRange sqref="I69:I70" name="Range2_2_12_1_4_3_1_1_1_2_1_2_1_1_3_1_1_1_1_1_1_1_1"/>
    <protectedRange sqref="D69:E70" name="Range2_2_12_1_3_1_2_1_1_1_2_1_1_1_1_3_1_1_1_1_1_1_1"/>
    <protectedRange sqref="F69:F70" name="Range2_2_12_1_3_1_2_1_1_1_3_1_1_1_1_1_3_1_1_1_1_1_1_1"/>
    <protectedRange sqref="G79:H79" name="Range2_2_12_1_3_1_2_1_1_1_1_2_1_1_1_1_1_1_2_1_1_2"/>
    <protectedRange sqref="F79" name="Range2_2_12_1_3_1_2_1_1_1_1_2_1_1_1_1_1_1_1_1_1_1_1_2"/>
    <protectedRange sqref="D79:E79" name="Range2_2_12_1_3_1_2_1_1_1_2_1_1_1_1_3_1_1_1_1_1_1_1_1_1_1_2"/>
    <protectedRange sqref="G78:H78" name="Range2_2_12_1_3_1_2_1_1_1_1_2_1_1_1_1_1_1_2_1_1_1_1"/>
    <protectedRange sqref="F78" name="Range2_2_12_1_3_1_2_1_1_1_1_2_1_1_1_1_1_1_1_1_1_1_1_1_1"/>
    <protectedRange sqref="D78:E78" name="Range2_2_12_1_3_1_2_1_1_1_2_1_1_1_1_3_1_1_1_1_1_1_1_1_1_1_1_1"/>
    <protectedRange sqref="D77" name="Range2_2_12_1_7_1_1_1_1"/>
    <protectedRange sqref="E77:F77" name="Range2_2_12_1_1_1_1_1_2_1"/>
    <protectedRange sqref="C77" name="Range2_1_4_2_1_1_1_1_1"/>
    <protectedRange sqref="G77:H77" name="Range2_2_12_1_3_1_2_1_1_1_2_1_1_1_1_1_1_2_1_1_1_1_1_1_1_1_1_1_1"/>
    <protectedRange sqref="F76:H76" name="Range2_2_12_1_3_3_1_1_1_2_1_1_1_1_1_1_1_1_1_1_1_1_1_1_1_1_1_2"/>
    <protectedRange sqref="D76:E76" name="Range2_2_12_1_7_1_1_2_1_1_1_2"/>
    <protectedRange sqref="C76" name="Range2_1_1_2_1_1_1_1_1_2"/>
    <protectedRange sqref="B71" name="Range2_12_5_1_1_2_1_4_1_1_1_2_1_1_1_1_1_1_1_1_1_2_1_1_1_1_2_1_1_1_2_1_1_1_2_2_2_1"/>
    <protectedRange sqref="B72" name="Range2_12_5_1_1_2_1_2_2_1_1_1_1_2_1_1_1_2_1_1_1_2_2_2_1"/>
    <protectedRange sqref="J75:K75" name="Range2_2_12_1_4_3_1_1_1_3_3_1_1_3_1_1_1_1_1_1_1_1"/>
    <protectedRange sqref="K73:K74" name="Range2_2_12_1_4_3_1_1_1_3_3_2_1_1_3_2_1"/>
    <protectedRange sqref="J73:J74" name="Range2_2_12_1_4_3_1_1_1_3_2_1_2_2_2_1"/>
    <protectedRange sqref="I73" name="Range2_2_12_1_4_3_1_1_1_3_3_1_1_3_1_1_1_1_1_1_2_2_2"/>
    <protectedRange sqref="I75" name="Range2_2_12_1_7_1_1_2_2_1_1_2"/>
    <protectedRange sqref="I74" name="Range2_2_12_1_4_3_1_1_1_3_3_1_1_3_1_1_1_1_1_1_2_1_1_1"/>
    <protectedRange sqref="G75:H75" name="Range2_2_12_1_3_1_2_1_1_1_2_1_1_1_1_1_1_2_1_1_1_1_1_2_1_1"/>
    <protectedRange sqref="F75" name="Range2_2_12_1_3_1_2_1_1_1_3_1_1_1_1_1_3_1_1_1_1_1_1_1_1_1_2"/>
    <protectedRange sqref="D75:E75" name="Range2_2_12_1_3_1_2_1_1_1_3_1_1_1_1_1_1_1_2_1_1_1_1_1_1_1_2"/>
    <protectedRange sqref="J71:K72" name="Range2_2_12_1_7_1_1_2_2_2"/>
    <protectedRange sqref="I71:I72" name="Range2_2_12_1_7_1_1_2_2_1_1_1_2"/>
    <protectedRange sqref="G74:H74" name="Range2_2_12_1_3_1_2_1_1_1_1_2_1_1_1_1_1_1_2_1_1_2_1"/>
    <protectedRange sqref="F74" name="Range2_2_12_1_3_1_2_1_1_1_1_2_1_1_1_1_1_1_1_1_1_1_1_2_1"/>
    <protectedRange sqref="D74:E74" name="Range2_2_12_1_3_1_2_1_1_1_2_1_1_1_1_3_1_1_1_1_1_1_1_1_1_1_2_1"/>
    <protectedRange sqref="G73:H73" name="Range2_2_12_1_3_1_2_1_1_1_1_2_1_1_1_1_1_1_2_1_1_1_1_1"/>
    <protectedRange sqref="F73" name="Range2_2_12_1_3_1_2_1_1_1_1_2_1_1_1_1_1_1_1_1_1_1_1_1_1_1"/>
    <protectedRange sqref="D73:E73" name="Range2_2_12_1_3_1_2_1_1_1_2_1_1_1_1_3_1_1_1_1_1_1_1_1_1_1_1_1_1"/>
    <protectedRange sqref="D72" name="Range2_2_12_1_7_1_1_1_1_1"/>
    <protectedRange sqref="E72:F72" name="Range2_2_12_1_1_1_1_1_2_1_1"/>
    <protectedRange sqref="C72" name="Range2_1_4_2_1_1_1_1_1_1"/>
    <protectedRange sqref="G72:H72" name="Range2_2_12_1_3_1_2_1_1_1_2_1_1_1_1_1_1_2_1_1_1_1_1_1_1_1_1_1_1_1"/>
    <protectedRange sqref="F71:H71" name="Range2_2_12_1_3_3_1_1_1_2_1_1_1_1_1_1_1_1_1_1_1_1_1_1_1_1_1_2_1"/>
    <protectedRange sqref="D71:E71" name="Range2_2_12_1_7_1_1_2_1_1_1_2_1"/>
    <protectedRange sqref="C71" name="Range2_1_1_2_1_1_1_1_1_2_1"/>
    <protectedRange sqref="B67" name="Range2_12_5_1_1_2_1_4_1_1_1_2_1_1_1_1_1_1_1_1_1_2_1_1_1_1_2_1_1_1_2_1_1_1_2_2_2_1_1"/>
    <protectedRange sqref="B68" name="Range2_12_5_1_1_2_1_2_2_1_1_1_1_2_1_1_1_2_1_1_1_2_2_2_1_1"/>
    <protectedRange sqref="B64" name="Range2_12_5_1_1_2_1_4_1_1_1_2_1_1_1_1_1_1_1_1_1_2_1_1_1_1_2_1_1_1_2_1_1_1_2_2_2_1_1_1"/>
    <protectedRange sqref="B65" name="Range2_12_5_1_1_2_1_2_2_1_1_1_1_2_1_1_1_2_1_1_1_2_2_2_1_1_1"/>
    <protectedRange sqref="S43" name="Range2_12_3_1_1_1_1_2"/>
    <protectedRange sqref="N43:R43" name="Range2_12_1_3_1_1_1_1_2"/>
    <protectedRange sqref="E43:G43 I43:M43" name="Range2_2_12_1_6_1_1_1_1_2"/>
    <protectedRange sqref="D43" name="Range2_1_1_1_1_11_1_1_1_1_1_1_2"/>
    <protectedRange sqref="E44:F44" name="Range2_2_12_1_3_1_1_1_1_1_4_1_1"/>
    <protectedRange sqref="C44:D44" name="Range2_2_12_1_7_1_1_3_1_1"/>
    <protectedRange sqref="Q44:Q45 S54:S55 Q50:Q52 R46:R49 R53" name="Range2_12_5_1_1_2_3_1"/>
    <protectedRange sqref="O44:P44" name="Range2_12_1_6_1_1_1_1_2_1"/>
    <protectedRange sqref="L44:N44" name="Range2_12_1_2_3_1_1_1_1_2_1"/>
    <protectedRange sqref="G44:K44" name="Range2_2_12_1_4_3_1_1_1_1_2_1"/>
    <protectedRange sqref="S56" name="Range2_12_4_1_1_1_4_2_2_1_1_1"/>
    <protectedRange sqref="E45:F45 G54:H56 E50:F52 F46:G49 F53:G53" name="Range2_2_12_1_3_1_1_1_1_1_4_1_1_1"/>
    <protectedRange sqref="C45:D45 E54:F56 C50:D52 D46:E49 D53:E53" name="Range2_2_12_1_7_1_1_3_1_1_1"/>
    <protectedRange sqref="O45:P45 Q54:R55 O50:P52 P46:Q49 P53:Q53" name="Range2_12_1_6_1_1_1_1_2_1_1"/>
    <protectedRange sqref="L45:N45 N54:P55 L50:N52 M46:O49 M53:O53" name="Range2_12_1_2_3_1_1_1_1_2_1_1"/>
    <protectedRange sqref="G45:K45 I54:M55 G50:K52 H46:L49 H53:L53" name="Range2_2_12_1_4_3_1_1_1_1_2_1_1"/>
    <protectedRange sqref="D54:D56 C48:C49 C53" name="Range2_2_12_1_3_1_2_1_1_1_2_1_2_1_1"/>
    <protectedRange sqref="Q56:R56" name="Range2_12_1_6_1_1_1_2_3_2_1_1_1_1_1"/>
    <protectedRange sqref="N56:P56" name="Range2_12_1_2_3_1_1_1_2_3_2_1_1_1_1_1"/>
    <protectedRange sqref="K56:M56" name="Range2_2_12_1_4_3_1_1_1_3_3_2_1_1_1_1_1"/>
    <protectedRange sqref="J56" name="Range2_2_12_1_4_3_1_1_1_3_2_1_2_1_1_1"/>
    <protectedRange sqref="I56" name="Range2_2_12_1_4_2_1_1_1_4_1_2_1_1_1_2_1_1_1"/>
    <protectedRange sqref="C43" name="Range2_1_2_1_1_1_1_1_1_2"/>
    <protectedRange sqref="Q11:Q34" name="Range1_16_3_1_1_1"/>
    <protectedRange sqref="T63" name="Range2_12_5_1_1_1"/>
    <protectedRange sqref="S63" name="Range2_12_5_1_1_2_3_1_1_1"/>
    <protectedRange sqref="Q63:R63" name="Range2_12_1_6_1_1_1_1_2_1_1_1_1"/>
    <protectedRange sqref="N63:P63" name="Range2_12_1_2_3_1_1_1_1_2_1_1_1_1"/>
    <protectedRange sqref="L63:M63" name="Range2_2_12_1_4_3_1_1_1_1_2_1_1_1_1"/>
    <protectedRange sqref="J61:K62" name="Range2_2_12_1_7_1_1_2_2_3"/>
    <protectedRange sqref="G61:H62" name="Range2_2_12_1_3_1_2_1_1_1_2_1_1_1_1_1_1_2_1_1_1"/>
    <protectedRange sqref="I61:I62" name="Range2_2_12_1_4_3_1_1_1_2_1_2_1_1_3_1_1_1_1_1_1_1"/>
    <protectedRange sqref="D61:E62" name="Range2_2_12_1_3_1_2_1_1_1_2_1_1_1_1_3_1_1_1_1_1_1"/>
    <protectedRange sqref="F61:F62" name="Range2_2_12_1_3_1_2_1_1_1_3_1_1_1_1_1_3_1_1_1_1_1_1"/>
    <protectedRange sqref="F11:F34" name="Range1_16_3_1_1_2"/>
    <protectedRange sqref="W11:W34" name="Range1_16_3_1_1_4"/>
    <protectedRange sqref="X17:X34" name="Range1_16_3_1_1_6"/>
    <protectedRange sqref="G63:H67" name="Range2_2_12_1_3_1_1_1_1_1_4_1_1_1_1_2"/>
    <protectedRange sqref="E63:F67" name="Range2_2_12_1_7_1_1_3_1_1_1_1_2"/>
    <protectedRange sqref="I63:K67" name="Range2_2_12_1_4_3_1_1_1_1_2_1_1_1_2"/>
    <protectedRange sqref="D63:D67" name="Range2_2_12_1_3_1_2_1_1_1_2_1_2_1_1_1_2"/>
    <protectedRange sqref="J68:K68" name="Range2_2_12_1_7_1_1_2_2_1_2"/>
    <protectedRange sqref="I68" name="Range2_2_12_1_7_1_1_2_2_1_1_1_1_1"/>
    <protectedRange sqref="G68:H68" name="Range2_2_12_1_3_3_1_1_1_2_1_1_1_1_1_1_1_1_1_1_1_1_1_1_1_1_1_1_1"/>
    <protectedRange sqref="F68" name="Range2_2_12_1_3_1_2_1_1_1_3_1_1_1_1_1_3_1_1_1_1_1_1_1_1_1_1_1"/>
    <protectedRange sqref="D68" name="Range2_2_12_1_7_1_1_2_1_1_1_1_1_1_1_1"/>
    <protectedRange sqref="E68" name="Range2_2_12_1_1_1_1_1_1_1_1_1_1_1_1_1_1"/>
    <protectedRange sqref="C68" name="Range2_1_4_2_1_1_1_1_1_1_1_1_1_1_1"/>
    <protectedRange sqref="AR11:AR34" name="Range1_16_3_1_1_5"/>
    <protectedRange sqref="H43" name="Range2_12_5_1_1_1_2_1_1_1_1_1_1_1_1_1_1_1_1"/>
    <protectedRange sqref="B62" name="Range2_12_5_1_1_1_2_2_1_1_1_1_1_1_1_1_1_1_1_2_1_1_1_1_1_1_1_1_1_3_1_3_1_1"/>
    <protectedRange sqref="B63" name="Range2_12_5_1_1_2_1_4_1_1_1_2_1_1_1_1_1_1_1_1_1_2_1_1_1_1_2_1_1_1_2_1_1_1_2_2_2_1_1_4_1"/>
    <protectedRange sqref="B61" name="Range2_12_5_1_1_2_1_4_1_1_1_2_1_1_1_1_1_1_1_1_1_2_1_1_1_1_2_1_1_1_2_1_1_1_2_2_2_1_1_1_1_1_1_1_1_1_1_2_1"/>
    <protectedRange sqref="Q10" name="Range1_16_3_1_1_1_1"/>
    <protectedRange sqref="B59:B60 B57 B54:B55" name="Range2_12_5_1_1_1_1_1_2_1_2_1_1_1_1"/>
    <protectedRange sqref="C46" name="Range2_2_12_1_7_1_1_3_1_1_1_1"/>
    <protectedRange sqref="C47" name="Range2_2_12_1_3_1_2_1_1_1_2_1_2_1_1_1"/>
    <protectedRange sqref="B41" name="Range2_12_5_1_1_1_1_1_2_1_1"/>
    <protectedRange sqref="B42" name="Range2_12_5_1_1_1_1_1_2_1_3_1_2_1"/>
    <protectedRange sqref="B44" name="Range2_12_5_1_1_1_2_2_1_1_1_1_1_1_1_1_1_1_1_1_1_1_1_1_1_1_1_1_1_1_1_1_1_1_1_1_1"/>
    <protectedRange sqref="B45" name="Range2_12_5_1_1_1_2_2_1_1_1_1_1_1_1_1_1_1_1_2_1_1_1_1_1_1_1_1_1_1_1_1_1_1_1_1_1_1_1_1_1_1_1_1_1_1_1_1_1_1_1_1_1"/>
    <protectedRange sqref="B47" name="Range2_12_5_1_1_1_2_1_1_1_1_1_1_1_1_1_1_1_2_1_2_1_1_1_1_1_1_1_1_1_2_1_1_1_1_1_1_1_1_1_1"/>
    <protectedRange sqref="B46" name="Range2_12_5_1_1_1_2_2_1_1_1_1_1_1_1_1_1_1_1_2_1_1_1_2_1_1_1_2_1_1_1_3_1_1_1_1_1_1_1_1_1_1_1_1_1_1_1_1_1_1_1_1_1_1_1_1_1_1"/>
    <protectedRange sqref="B43" name="Range2_12_5_1_1_1_2_1_1_1_1_1_1_1_1_1_1_1_2_1_1_1_1_1_1_1_1_1_1_1_1_1_1"/>
    <protectedRange sqref="B49" name="Range2_12_5_1_1_1_1_1_2_1_1_2_1_1_1_1_1_1_1_1_1_1_1_1_1_1"/>
    <protectedRange sqref="B50" name="Range2_12_5_1_1_1_2_2_1_1_1_1_1_1_1_1_1_1_1_2_1_1_1_2_1_1_1_1_1_1_1_1_1_1_1_1_1"/>
    <protectedRange sqref="B48" name="Range2_12_5_1_1_1_1_1_2_1_1_1_1_1_1_1_1_1_1_1_1_1_1_1_1"/>
    <protectedRange sqref="B52" name="Range2_12_5_1_1_1_2_2_1_1_1_1_1_1_1_1_1_1_1_2_1_1_1_1_1_1_1_1_1_3_1_3_1_2_1_1_1_1_1_1_1_1_1_1_1_1_1_2_1_1"/>
    <protectedRange sqref="B51" name="Range2_12_5_1_1_1_1_1_2_1_2_1_1_1_2_1_1_1_1_1_1_1_1_1_1_2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6 X11:AE15 Y16:AE34">
    <cfRule type="containsText" dxfId="53" priority="9" operator="containsText" text="N/A">
      <formula>NOT(ISERROR(SEARCH("N/A",X11)))</formula>
    </cfRule>
    <cfRule type="cellIs" dxfId="52" priority="27" operator="equal">
      <formula>0</formula>
    </cfRule>
  </conditionalFormatting>
  <conditionalFormatting sqref="X16 X11:AE15 Y16:AE34">
    <cfRule type="cellIs" dxfId="51" priority="26" operator="greaterThanOrEqual">
      <formula>1185</formula>
    </cfRule>
  </conditionalFormatting>
  <conditionalFormatting sqref="X16 X11:AE15 Y16:AE34">
    <cfRule type="cellIs" dxfId="50" priority="25" operator="between">
      <formula>0.1</formula>
      <formula>1184</formula>
    </cfRule>
  </conditionalFormatting>
  <conditionalFormatting sqref="X8 AJ11:AO34">
    <cfRule type="cellIs" dxfId="49" priority="24" operator="equal">
      <formula>0</formula>
    </cfRule>
  </conditionalFormatting>
  <conditionalFormatting sqref="X8 AJ11:AO34">
    <cfRule type="cellIs" dxfId="48" priority="23" operator="greaterThan">
      <formula>1179</formula>
    </cfRule>
  </conditionalFormatting>
  <conditionalFormatting sqref="X8 AJ11:AO34">
    <cfRule type="cellIs" dxfId="47" priority="22" operator="greaterThan">
      <formula>99</formula>
    </cfRule>
  </conditionalFormatting>
  <conditionalFormatting sqref="X8 AJ11:AO34">
    <cfRule type="cellIs" dxfId="46" priority="21" operator="greaterThan">
      <formula>0.99</formula>
    </cfRule>
  </conditionalFormatting>
  <conditionalFormatting sqref="AB8">
    <cfRule type="cellIs" dxfId="45" priority="20" operator="equal">
      <formula>0</formula>
    </cfRule>
  </conditionalFormatting>
  <conditionalFormatting sqref="AB8">
    <cfRule type="cellIs" dxfId="44" priority="19" operator="greaterThan">
      <formula>1179</formula>
    </cfRule>
  </conditionalFormatting>
  <conditionalFormatting sqref="AB8">
    <cfRule type="cellIs" dxfId="43" priority="18" operator="greaterThan">
      <formula>99</formula>
    </cfRule>
  </conditionalFormatting>
  <conditionalFormatting sqref="AB8">
    <cfRule type="cellIs" dxfId="42" priority="17" operator="greaterThan">
      <formula>0.99</formula>
    </cfRule>
  </conditionalFormatting>
  <conditionalFormatting sqref="AQ11:AQ34">
    <cfRule type="cellIs" dxfId="41" priority="16" operator="equal">
      <formula>0</formula>
    </cfRule>
  </conditionalFormatting>
  <conditionalFormatting sqref="AQ11:AQ34">
    <cfRule type="cellIs" dxfId="40" priority="15" operator="greaterThan">
      <formula>1179</formula>
    </cfRule>
  </conditionalFormatting>
  <conditionalFormatting sqref="AQ11:AQ34">
    <cfRule type="cellIs" dxfId="39" priority="14" operator="greaterThan">
      <formula>99</formula>
    </cfRule>
  </conditionalFormatting>
  <conditionalFormatting sqref="AQ11:AQ34">
    <cfRule type="cellIs" dxfId="38" priority="13" operator="greaterThan">
      <formula>0.99</formula>
    </cfRule>
  </conditionalFormatting>
  <conditionalFormatting sqref="AI11:AI34">
    <cfRule type="cellIs" dxfId="37" priority="12" operator="greaterThan">
      <formula>$AI$8</formula>
    </cfRule>
  </conditionalFormatting>
  <conditionalFormatting sqref="AH11:AH34">
    <cfRule type="cellIs" dxfId="36" priority="10" operator="greaterThan">
      <formula>$AH$8</formula>
    </cfRule>
    <cfRule type="cellIs" dxfId="35" priority="11" operator="greaterThan">
      <formula>$AH$8</formula>
    </cfRule>
  </conditionalFormatting>
  <conditionalFormatting sqref="AP11:AP34">
    <cfRule type="cellIs" dxfId="34" priority="8" operator="equal">
      <formula>0</formula>
    </cfRule>
  </conditionalFormatting>
  <conditionalFormatting sqref="AP11:AP34">
    <cfRule type="cellIs" dxfId="33" priority="7" operator="greaterThan">
      <formula>1179</formula>
    </cfRule>
  </conditionalFormatting>
  <conditionalFormatting sqref="AP11:AP34">
    <cfRule type="cellIs" dxfId="32" priority="6" operator="greaterThan">
      <formula>99</formula>
    </cfRule>
  </conditionalFormatting>
  <conditionalFormatting sqref="AP11:AP34">
    <cfRule type="cellIs" dxfId="31" priority="5" operator="greaterThan">
      <formula>0.99</formula>
    </cfRule>
  </conditionalFormatting>
  <conditionalFormatting sqref="X17:X34">
    <cfRule type="containsText" dxfId="30" priority="1" operator="containsText" text="N/A">
      <formula>NOT(ISERROR(SEARCH("N/A",X17)))</formula>
    </cfRule>
    <cfRule type="cellIs" dxfId="29" priority="4" operator="equal">
      <formula>0</formula>
    </cfRule>
  </conditionalFormatting>
  <conditionalFormatting sqref="X17:X34">
    <cfRule type="cellIs" dxfId="28" priority="3" operator="greaterThanOrEqual">
      <formula>1185</formula>
    </cfRule>
  </conditionalFormatting>
  <conditionalFormatting sqref="X17:X34">
    <cfRule type="cellIs" dxfId="27" priority="2" operator="between">
      <formula>0.1</formula>
      <formula>1184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$AY$10:$AY$35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42"/>
  <sheetViews>
    <sheetView showGridLines="0" zoomScaleNormal="100" workbookViewId="0">
      <selection activeCell="H51" sqref="H51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86" t="s">
        <v>126</v>
      </c>
      <c r="Q3" s="287"/>
      <c r="R3" s="287"/>
      <c r="S3" s="287"/>
      <c r="T3" s="287"/>
      <c r="U3" s="28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86" t="s">
        <v>126</v>
      </c>
      <c r="Q4" s="287"/>
      <c r="R4" s="287"/>
      <c r="S4" s="287"/>
      <c r="T4" s="287"/>
      <c r="U4" s="28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86" t="s">
        <v>158</v>
      </c>
      <c r="Q5" s="287"/>
      <c r="R5" s="287"/>
      <c r="S5" s="287"/>
      <c r="T5" s="287"/>
      <c r="U5" s="28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86" t="s">
        <v>6</v>
      </c>
      <c r="C6" s="288"/>
      <c r="D6" s="289" t="s">
        <v>7</v>
      </c>
      <c r="E6" s="290"/>
      <c r="F6" s="290"/>
      <c r="G6" s="290"/>
      <c r="H6" s="291"/>
      <c r="I6" s="102"/>
      <c r="J6" s="102"/>
      <c r="K6" s="150"/>
      <c r="L6" s="292">
        <v>41686</v>
      </c>
      <c r="M6" s="29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5" t="s">
        <v>8</v>
      </c>
      <c r="C7" s="276"/>
      <c r="D7" s="275" t="s">
        <v>9</v>
      </c>
      <c r="E7" s="277"/>
      <c r="F7" s="277"/>
      <c r="G7" s="276"/>
      <c r="H7" s="154" t="s">
        <v>10</v>
      </c>
      <c r="I7" s="153" t="s">
        <v>11</v>
      </c>
      <c r="J7" s="153" t="s">
        <v>12</v>
      </c>
      <c r="K7" s="153" t="s">
        <v>13</v>
      </c>
      <c r="L7" s="11"/>
      <c r="M7" s="11"/>
      <c r="N7" s="11"/>
      <c r="O7" s="154" t="s">
        <v>14</v>
      </c>
      <c r="P7" s="275" t="s">
        <v>15</v>
      </c>
      <c r="Q7" s="277"/>
      <c r="R7" s="277"/>
      <c r="S7" s="277"/>
      <c r="T7" s="276"/>
      <c r="U7" s="274" t="s">
        <v>16</v>
      </c>
      <c r="V7" s="274"/>
      <c r="W7" s="153" t="s">
        <v>17</v>
      </c>
      <c r="X7" s="275" t="s">
        <v>18</v>
      </c>
      <c r="Y7" s="276"/>
      <c r="Z7" s="275" t="s">
        <v>19</v>
      </c>
      <c r="AA7" s="276"/>
      <c r="AB7" s="275" t="s">
        <v>20</v>
      </c>
      <c r="AC7" s="276"/>
      <c r="AD7" s="275" t="s">
        <v>21</v>
      </c>
      <c r="AE7" s="276"/>
      <c r="AF7" s="153" t="s">
        <v>22</v>
      </c>
      <c r="AG7" s="153" t="s">
        <v>23</v>
      </c>
      <c r="AH7" s="153" t="s">
        <v>24</v>
      </c>
      <c r="AI7" s="153" t="s">
        <v>25</v>
      </c>
      <c r="AJ7" s="275" t="s">
        <v>26</v>
      </c>
      <c r="AK7" s="277"/>
      <c r="AL7" s="277"/>
      <c r="AM7" s="277"/>
      <c r="AN7" s="276"/>
      <c r="AO7" s="275" t="s">
        <v>27</v>
      </c>
      <c r="AP7" s="277"/>
      <c r="AQ7" s="276"/>
      <c r="AR7" s="153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78">
        <v>42158</v>
      </c>
      <c r="C8" s="279"/>
      <c r="D8" s="280" t="s">
        <v>29</v>
      </c>
      <c r="E8" s="281"/>
      <c r="F8" s="281"/>
      <c r="G8" s="282"/>
      <c r="H8" s="27"/>
      <c r="I8" s="280" t="s">
        <v>29</v>
      </c>
      <c r="J8" s="281"/>
      <c r="K8" s="28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3" t="s">
        <v>33</v>
      </c>
      <c r="V8" s="283"/>
      <c r="W8" s="29" t="s">
        <v>34</v>
      </c>
      <c r="X8" s="266">
        <v>0</v>
      </c>
      <c r="Y8" s="267"/>
      <c r="Z8" s="284" t="s">
        <v>35</v>
      </c>
      <c r="AA8" s="285"/>
      <c r="AB8" s="266">
        <v>1185</v>
      </c>
      <c r="AC8" s="267"/>
      <c r="AD8" s="268">
        <v>800</v>
      </c>
      <c r="AE8" s="269"/>
      <c r="AF8" s="27"/>
      <c r="AG8" s="29">
        <f>AG34-AG10</f>
        <v>27192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58" t="s">
        <v>39</v>
      </c>
      <c r="C9" s="258"/>
      <c r="D9" s="270" t="s">
        <v>40</v>
      </c>
      <c r="E9" s="271"/>
      <c r="F9" s="272" t="s">
        <v>41</v>
      </c>
      <c r="G9" s="271"/>
      <c r="H9" s="273" t="s">
        <v>42</v>
      </c>
      <c r="I9" s="258" t="s">
        <v>43</v>
      </c>
      <c r="J9" s="258"/>
      <c r="K9" s="258"/>
      <c r="L9" s="153" t="s">
        <v>44</v>
      </c>
      <c r="M9" s="274" t="s">
        <v>45</v>
      </c>
      <c r="N9" s="32" t="s">
        <v>46</v>
      </c>
      <c r="O9" s="264" t="s">
        <v>47</v>
      </c>
      <c r="P9" s="264" t="s">
        <v>48</v>
      </c>
      <c r="Q9" s="33" t="s">
        <v>49</v>
      </c>
      <c r="R9" s="252" t="s">
        <v>50</v>
      </c>
      <c r="S9" s="253"/>
      <c r="T9" s="254"/>
      <c r="U9" s="151" t="s">
        <v>51</v>
      </c>
      <c r="V9" s="151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49" t="s">
        <v>55</v>
      </c>
      <c r="AG9" s="149" t="s">
        <v>56</v>
      </c>
      <c r="AH9" s="247" t="s">
        <v>57</v>
      </c>
      <c r="AI9" s="262" t="s">
        <v>58</v>
      </c>
      <c r="AJ9" s="151" t="s">
        <v>59</v>
      </c>
      <c r="AK9" s="151" t="s">
        <v>60</v>
      </c>
      <c r="AL9" s="151" t="s">
        <v>61</v>
      </c>
      <c r="AM9" s="151" t="s">
        <v>62</v>
      </c>
      <c r="AN9" s="151" t="s">
        <v>63</v>
      </c>
      <c r="AO9" s="151" t="s">
        <v>64</v>
      </c>
      <c r="AP9" s="151" t="s">
        <v>65</v>
      </c>
      <c r="AQ9" s="264" t="s">
        <v>66</v>
      </c>
      <c r="AR9" s="151" t="s">
        <v>67</v>
      </c>
      <c r="AS9" s="24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51" t="s">
        <v>72</v>
      </c>
      <c r="C10" s="151" t="s">
        <v>73</v>
      </c>
      <c r="D10" s="151" t="s">
        <v>74</v>
      </c>
      <c r="E10" s="151" t="s">
        <v>75</v>
      </c>
      <c r="F10" s="151" t="s">
        <v>74</v>
      </c>
      <c r="G10" s="151" t="s">
        <v>75</v>
      </c>
      <c r="H10" s="273"/>
      <c r="I10" s="151" t="s">
        <v>75</v>
      </c>
      <c r="J10" s="151" t="s">
        <v>75</v>
      </c>
      <c r="K10" s="151" t="s">
        <v>75</v>
      </c>
      <c r="L10" s="27" t="s">
        <v>29</v>
      </c>
      <c r="M10" s="274"/>
      <c r="N10" s="27" t="s">
        <v>29</v>
      </c>
      <c r="O10" s="265"/>
      <c r="P10" s="265"/>
      <c r="Q10" s="143">
        <f>'JUNE 2'!Q34</f>
        <v>39032568</v>
      </c>
      <c r="R10" s="255"/>
      <c r="S10" s="256"/>
      <c r="T10" s="257"/>
      <c r="U10" s="151" t="s">
        <v>75</v>
      </c>
      <c r="V10" s="151" t="s">
        <v>75</v>
      </c>
      <c r="W10" s="25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 t="s">
        <v>90</v>
      </c>
      <c r="AG10" s="118">
        <f>'JUNE 2'!AG34</f>
        <v>37541956</v>
      </c>
      <c r="AH10" s="247"/>
      <c r="AI10" s="263"/>
      <c r="AJ10" s="151" t="s">
        <v>84</v>
      </c>
      <c r="AK10" s="151" t="s">
        <v>84</v>
      </c>
      <c r="AL10" s="151" t="s">
        <v>84</v>
      </c>
      <c r="AM10" s="151" t="s">
        <v>84</v>
      </c>
      <c r="AN10" s="151" t="s">
        <v>84</v>
      </c>
      <c r="AO10" s="151" t="s">
        <v>84</v>
      </c>
      <c r="AP10" s="144">
        <f>'JUNE 2'!AP34</f>
        <v>8457078</v>
      </c>
      <c r="AQ10" s="265"/>
      <c r="AR10" s="152" t="s">
        <v>85</v>
      </c>
      <c r="AS10" s="247"/>
      <c r="AV10" s="38" t="s">
        <v>86</v>
      </c>
      <c r="AW10" s="38" t="s">
        <v>87</v>
      </c>
      <c r="AY10" s="79" t="s">
        <v>126</v>
      </c>
    </row>
    <row r="11" spans="2:51" x14ac:dyDescent="0.25">
      <c r="B11" s="39">
        <v>2</v>
      </c>
      <c r="C11" s="39">
        <v>4.1666666666666664E-2</v>
      </c>
      <c r="D11" s="117">
        <v>7</v>
      </c>
      <c r="E11" s="40">
        <f>D11/1.42</f>
        <v>4.9295774647887329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134</v>
      </c>
      <c r="P11" s="118">
        <v>105</v>
      </c>
      <c r="Q11" s="118">
        <v>39037206</v>
      </c>
      <c r="R11" s="45">
        <f>Q11-Q10</f>
        <v>4638</v>
      </c>
      <c r="S11" s="46">
        <f>R11*24/1000</f>
        <v>111.312</v>
      </c>
      <c r="T11" s="46">
        <f>R11/1000</f>
        <v>4.6379999999999999</v>
      </c>
      <c r="U11" s="119">
        <v>4.7</v>
      </c>
      <c r="V11" s="119">
        <f>U11</f>
        <v>4.7</v>
      </c>
      <c r="W11" s="120" t="s">
        <v>124</v>
      </c>
      <c r="X11" s="122">
        <v>0</v>
      </c>
      <c r="Y11" s="122">
        <v>0</v>
      </c>
      <c r="Z11" s="122">
        <v>1189</v>
      </c>
      <c r="AA11" s="122">
        <v>0</v>
      </c>
      <c r="AB11" s="122">
        <v>1189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37542876</v>
      </c>
      <c r="AH11" s="48">
        <f>IF(ISBLANK(AG11),"-",AG11-AG10)</f>
        <v>920</v>
      </c>
      <c r="AI11" s="49">
        <f>AH11/T11</f>
        <v>198.3613626563174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0.46</v>
      </c>
      <c r="AP11" s="122">
        <v>8458081</v>
      </c>
      <c r="AQ11" s="122">
        <f>AP11-AP10</f>
        <v>1003</v>
      </c>
      <c r="AR11" s="50"/>
      <c r="AS11" s="51" t="s">
        <v>113</v>
      </c>
      <c r="AV11" s="38" t="s">
        <v>88</v>
      </c>
      <c r="AW11" s="38" t="s">
        <v>91</v>
      </c>
      <c r="AY11" s="79" t="s">
        <v>149</v>
      </c>
    </row>
    <row r="12" spans="2:51" x14ac:dyDescent="0.25">
      <c r="B12" s="39">
        <v>2.0416666666666701</v>
      </c>
      <c r="C12" s="39">
        <v>8.3333333333333329E-2</v>
      </c>
      <c r="D12" s="117">
        <v>9</v>
      </c>
      <c r="E12" s="40">
        <f t="shared" ref="E12:E34" si="0">D12/1.42</f>
        <v>6.3380281690140849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128</v>
      </c>
      <c r="P12" s="118">
        <v>100</v>
      </c>
      <c r="Q12" s="118">
        <v>39041060</v>
      </c>
      <c r="R12" s="45">
        <f t="shared" ref="R12:R34" si="3">Q12-Q11</f>
        <v>3854</v>
      </c>
      <c r="S12" s="46">
        <f t="shared" ref="S12:S34" si="4">R12*24/1000</f>
        <v>92.495999999999995</v>
      </c>
      <c r="T12" s="46">
        <f t="shared" ref="T12:T34" si="5">R12/1000</f>
        <v>3.8540000000000001</v>
      </c>
      <c r="U12" s="119">
        <v>5.9</v>
      </c>
      <c r="V12" s="119">
        <f t="shared" ref="V12:V34" si="6">U12</f>
        <v>5.9</v>
      </c>
      <c r="W12" s="120" t="s">
        <v>124</v>
      </c>
      <c r="X12" s="122">
        <v>0</v>
      </c>
      <c r="Y12" s="122">
        <v>0</v>
      </c>
      <c r="Z12" s="122">
        <v>1069</v>
      </c>
      <c r="AA12" s="122">
        <v>0</v>
      </c>
      <c r="AB12" s="122">
        <v>1069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37543568</v>
      </c>
      <c r="AH12" s="48">
        <f>IF(ISBLANK(AG12),"-",AG12-AG11)</f>
        <v>692</v>
      </c>
      <c r="AI12" s="49">
        <f t="shared" ref="AI12:AI34" si="7">AH12/T12</f>
        <v>179.55371043072134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0.46</v>
      </c>
      <c r="AP12" s="122">
        <v>8459329</v>
      </c>
      <c r="AQ12" s="122">
        <f>AP12-AP11</f>
        <v>1248</v>
      </c>
      <c r="AR12" s="52">
        <v>0.89</v>
      </c>
      <c r="AS12" s="51" t="s">
        <v>113</v>
      </c>
      <c r="AV12" s="38" t="s">
        <v>92</v>
      </c>
      <c r="AW12" s="38" t="s">
        <v>93</v>
      </c>
      <c r="AY12" s="79" t="s">
        <v>127</v>
      </c>
    </row>
    <row r="13" spans="2:51" x14ac:dyDescent="0.25">
      <c r="B13" s="39">
        <v>2.0833333333333299</v>
      </c>
      <c r="C13" s="39">
        <v>0.125</v>
      </c>
      <c r="D13" s="117">
        <v>11</v>
      </c>
      <c r="E13" s="40">
        <f t="shared" si="0"/>
        <v>7.746478873239437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128</v>
      </c>
      <c r="P13" s="118">
        <v>113</v>
      </c>
      <c r="Q13" s="118">
        <v>39044911</v>
      </c>
      <c r="R13" s="45">
        <f t="shared" si="3"/>
        <v>3851</v>
      </c>
      <c r="S13" s="46">
        <f t="shared" si="4"/>
        <v>92.424000000000007</v>
      </c>
      <c r="T13" s="46">
        <f t="shared" si="5"/>
        <v>3.851</v>
      </c>
      <c r="U13" s="119">
        <v>7.3</v>
      </c>
      <c r="V13" s="119">
        <f t="shared" si="6"/>
        <v>7.3</v>
      </c>
      <c r="W13" s="120" t="s">
        <v>124</v>
      </c>
      <c r="X13" s="122">
        <v>0</v>
      </c>
      <c r="Y13" s="122">
        <v>0</v>
      </c>
      <c r="Z13" s="122">
        <v>1069</v>
      </c>
      <c r="AA13" s="122">
        <v>0</v>
      </c>
      <c r="AB13" s="122">
        <v>1069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37544236</v>
      </c>
      <c r="AH13" s="48">
        <f>IF(ISBLANK(AG13),"-",AG13-AG12)</f>
        <v>668</v>
      </c>
      <c r="AI13" s="49">
        <f t="shared" si="7"/>
        <v>173.46143858737992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0.46</v>
      </c>
      <c r="AP13" s="122">
        <v>8460628</v>
      </c>
      <c r="AQ13" s="122">
        <f>AP13-AP12</f>
        <v>1299</v>
      </c>
      <c r="AR13" s="50"/>
      <c r="AS13" s="51" t="s">
        <v>113</v>
      </c>
      <c r="AV13" s="38" t="s">
        <v>94</v>
      </c>
      <c r="AW13" s="38" t="s">
        <v>95</v>
      </c>
      <c r="AY13" s="79" t="s">
        <v>158</v>
      </c>
    </row>
    <row r="14" spans="2:51" x14ac:dyDescent="0.25">
      <c r="B14" s="39">
        <v>2.125</v>
      </c>
      <c r="C14" s="39">
        <v>0.16666666666666666</v>
      </c>
      <c r="D14" s="117">
        <v>12</v>
      </c>
      <c r="E14" s="40">
        <f t="shared" si="0"/>
        <v>8.4507042253521139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130</v>
      </c>
      <c r="P14" s="118">
        <v>117</v>
      </c>
      <c r="Q14" s="118">
        <v>39048755</v>
      </c>
      <c r="R14" s="45">
        <f t="shared" si="3"/>
        <v>3844</v>
      </c>
      <c r="S14" s="46">
        <f t="shared" si="4"/>
        <v>92.256</v>
      </c>
      <c r="T14" s="46">
        <f t="shared" si="5"/>
        <v>3.8439999999999999</v>
      </c>
      <c r="U14" s="119">
        <v>8.4</v>
      </c>
      <c r="V14" s="119">
        <f t="shared" si="6"/>
        <v>8.4</v>
      </c>
      <c r="W14" s="120" t="s">
        <v>124</v>
      </c>
      <c r="X14" s="122">
        <v>0</v>
      </c>
      <c r="Y14" s="122">
        <v>0</v>
      </c>
      <c r="Z14" s="122">
        <v>1069</v>
      </c>
      <c r="AA14" s="122">
        <v>0</v>
      </c>
      <c r="AB14" s="122">
        <v>1069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37544888</v>
      </c>
      <c r="AH14" s="48">
        <f t="shared" ref="AH14:AH34" si="8">IF(ISBLANK(AG14),"-",AG14-AG13)</f>
        <v>652</v>
      </c>
      <c r="AI14" s="49">
        <f t="shared" si="7"/>
        <v>169.6149843912591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0.46</v>
      </c>
      <c r="AP14" s="122">
        <v>8461761</v>
      </c>
      <c r="AQ14" s="122">
        <f>AP14-AP13</f>
        <v>1133</v>
      </c>
      <c r="AR14" s="50"/>
      <c r="AS14" s="51" t="s">
        <v>113</v>
      </c>
      <c r="AT14" s="53"/>
      <c r="AV14" s="38" t="s">
        <v>96</v>
      </c>
      <c r="AW14" s="38" t="s">
        <v>97</v>
      </c>
      <c r="AY14" s="100"/>
    </row>
    <row r="15" spans="2:51" x14ac:dyDescent="0.25">
      <c r="B15" s="39">
        <v>2.1666666666666701</v>
      </c>
      <c r="C15" s="39">
        <v>0.20833333333333301</v>
      </c>
      <c r="D15" s="117">
        <v>12</v>
      </c>
      <c r="E15" s="40">
        <f t="shared" si="0"/>
        <v>8.4507042253521139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129</v>
      </c>
      <c r="P15" s="118">
        <v>115</v>
      </c>
      <c r="Q15" s="118">
        <v>39052643</v>
      </c>
      <c r="R15" s="45">
        <f t="shared" si="3"/>
        <v>3888</v>
      </c>
      <c r="S15" s="46">
        <f t="shared" si="4"/>
        <v>93.311999999999998</v>
      </c>
      <c r="T15" s="46">
        <f t="shared" si="5"/>
        <v>3.8879999999999999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1069</v>
      </c>
      <c r="AA15" s="122">
        <v>0</v>
      </c>
      <c r="AB15" s="122">
        <v>1069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37545532</v>
      </c>
      <c r="AH15" s="48">
        <f t="shared" si="8"/>
        <v>644</v>
      </c>
      <c r="AI15" s="49">
        <f t="shared" si="7"/>
        <v>165.63786008230454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0.46</v>
      </c>
      <c r="AP15" s="122">
        <v>8462323</v>
      </c>
      <c r="AQ15" s="122">
        <f>AP15-AP14</f>
        <v>562</v>
      </c>
      <c r="AR15" s="50"/>
      <c r="AS15" s="51" t="s">
        <v>113</v>
      </c>
      <c r="AV15" s="38" t="s">
        <v>98</v>
      </c>
      <c r="AW15" s="38" t="s">
        <v>99</v>
      </c>
      <c r="AY15" s="100"/>
    </row>
    <row r="16" spans="2:51" x14ac:dyDescent="0.25">
      <c r="B16" s="39">
        <v>2.2083333333333299</v>
      </c>
      <c r="C16" s="39">
        <v>0.25</v>
      </c>
      <c r="D16" s="117">
        <v>8</v>
      </c>
      <c r="E16" s="40">
        <f t="shared" si="0"/>
        <v>5.6338028169014089</v>
      </c>
      <c r="F16" s="103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130</v>
      </c>
      <c r="P16" s="118">
        <v>122</v>
      </c>
      <c r="Q16" s="118">
        <v>39057710</v>
      </c>
      <c r="R16" s="45">
        <f t="shared" si="3"/>
        <v>5067</v>
      </c>
      <c r="S16" s="46">
        <f t="shared" si="4"/>
        <v>121.608</v>
      </c>
      <c r="T16" s="46">
        <f t="shared" si="5"/>
        <v>5.0670000000000002</v>
      </c>
      <c r="U16" s="119">
        <v>9.5</v>
      </c>
      <c r="V16" s="119">
        <f t="shared" si="6"/>
        <v>9.5</v>
      </c>
      <c r="W16" s="120" t="s">
        <v>124</v>
      </c>
      <c r="X16" s="122">
        <v>0</v>
      </c>
      <c r="Y16" s="122">
        <v>0</v>
      </c>
      <c r="Z16" s="122">
        <v>1066</v>
      </c>
      <c r="AA16" s="122">
        <v>0</v>
      </c>
      <c r="AB16" s="122">
        <v>1066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37546348</v>
      </c>
      <c r="AH16" s="48">
        <f t="shared" si="8"/>
        <v>816</v>
      </c>
      <c r="AI16" s="49">
        <f t="shared" si="7"/>
        <v>161.04203670811131</v>
      </c>
      <c r="AJ16" s="101">
        <v>0</v>
      </c>
      <c r="AK16" s="101">
        <v>0</v>
      </c>
      <c r="AL16" s="101">
        <v>1</v>
      </c>
      <c r="AM16" s="101">
        <v>0</v>
      </c>
      <c r="AN16" s="101">
        <v>1</v>
      </c>
      <c r="AO16" s="101"/>
      <c r="AP16" s="122">
        <v>8462323</v>
      </c>
      <c r="AQ16" s="122">
        <f t="shared" ref="AQ16:AQ34" si="10">AP16-AP15</f>
        <v>0</v>
      </c>
      <c r="AR16" s="52">
        <v>0.93</v>
      </c>
      <c r="AS16" s="51" t="s">
        <v>101</v>
      </c>
      <c r="AV16" s="38" t="s">
        <v>102</v>
      </c>
      <c r="AW16" s="38" t="s">
        <v>103</v>
      </c>
      <c r="AY16" s="100"/>
    </row>
    <row r="17" spans="1:51" x14ac:dyDescent="0.25">
      <c r="B17" s="39">
        <v>2.25</v>
      </c>
      <c r="C17" s="39">
        <v>0.29166666666666702</v>
      </c>
      <c r="D17" s="117">
        <v>7</v>
      </c>
      <c r="E17" s="40">
        <f t="shared" si="0"/>
        <v>4.9295774647887329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144</v>
      </c>
      <c r="P17" s="118">
        <v>152</v>
      </c>
      <c r="Q17" s="118">
        <v>39063827</v>
      </c>
      <c r="R17" s="45">
        <f t="shared" si="3"/>
        <v>6117</v>
      </c>
      <c r="S17" s="46">
        <f t="shared" si="4"/>
        <v>146.80799999999999</v>
      </c>
      <c r="T17" s="46">
        <f t="shared" si="5"/>
        <v>6.117</v>
      </c>
      <c r="U17" s="119">
        <v>9.1</v>
      </c>
      <c r="V17" s="119">
        <f t="shared" si="6"/>
        <v>9.1</v>
      </c>
      <c r="W17" s="120" t="s">
        <v>135</v>
      </c>
      <c r="X17" s="122">
        <v>0</v>
      </c>
      <c r="Y17" s="122">
        <v>1012</v>
      </c>
      <c r="Z17" s="122">
        <v>1195</v>
      </c>
      <c r="AA17" s="122">
        <v>1185</v>
      </c>
      <c r="AB17" s="122">
        <v>1198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37547696</v>
      </c>
      <c r="AH17" s="48">
        <f t="shared" si="8"/>
        <v>1348</v>
      </c>
      <c r="AI17" s="49">
        <f t="shared" si="7"/>
        <v>220.36946215465096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/>
      <c r="AP17" s="122">
        <v>8462323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0"/>
    </row>
    <row r="18" spans="1:51" x14ac:dyDescent="0.25">
      <c r="B18" s="39">
        <v>2.2916666666666701</v>
      </c>
      <c r="C18" s="39">
        <v>0.33333333333333298</v>
      </c>
      <c r="D18" s="117">
        <v>6</v>
      </c>
      <c r="E18" s="40">
        <f t="shared" si="0"/>
        <v>4.2253521126760569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143</v>
      </c>
      <c r="P18" s="118">
        <v>147</v>
      </c>
      <c r="Q18" s="118">
        <v>39070122</v>
      </c>
      <c r="R18" s="45">
        <f t="shared" si="3"/>
        <v>6295</v>
      </c>
      <c r="S18" s="46">
        <f t="shared" si="4"/>
        <v>151.08000000000001</v>
      </c>
      <c r="T18" s="46">
        <f t="shared" si="5"/>
        <v>6.2949999999999999</v>
      </c>
      <c r="U18" s="119">
        <v>8.6999999999999993</v>
      </c>
      <c r="V18" s="119">
        <f t="shared" si="6"/>
        <v>8.6999999999999993</v>
      </c>
      <c r="W18" s="120" t="s">
        <v>135</v>
      </c>
      <c r="X18" s="122">
        <v>0</v>
      </c>
      <c r="Y18" s="122">
        <v>1012</v>
      </c>
      <c r="Z18" s="122">
        <v>1190</v>
      </c>
      <c r="AA18" s="122">
        <v>1185</v>
      </c>
      <c r="AB18" s="122">
        <v>1190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37549054</v>
      </c>
      <c r="AH18" s="48">
        <f t="shared" si="8"/>
        <v>1358</v>
      </c>
      <c r="AI18" s="49">
        <f t="shared" si="7"/>
        <v>215.72676727561557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/>
      <c r="AP18" s="122">
        <v>8462323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0"/>
    </row>
    <row r="19" spans="1:51" x14ac:dyDescent="0.25">
      <c r="B19" s="39">
        <v>2.3333333333333299</v>
      </c>
      <c r="C19" s="39">
        <v>0.375</v>
      </c>
      <c r="D19" s="117">
        <v>6</v>
      </c>
      <c r="E19" s="40">
        <f t="shared" si="0"/>
        <v>4.2253521126760569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142</v>
      </c>
      <c r="P19" s="118">
        <v>140</v>
      </c>
      <c r="Q19" s="118">
        <v>39076394</v>
      </c>
      <c r="R19" s="45">
        <f t="shared" si="3"/>
        <v>6272</v>
      </c>
      <c r="S19" s="46">
        <f t="shared" si="4"/>
        <v>150.52799999999999</v>
      </c>
      <c r="T19" s="46">
        <f t="shared" si="5"/>
        <v>6.2720000000000002</v>
      </c>
      <c r="U19" s="119">
        <v>8.1999999999999993</v>
      </c>
      <c r="V19" s="119">
        <f t="shared" si="6"/>
        <v>8.1999999999999993</v>
      </c>
      <c r="W19" s="120" t="s">
        <v>135</v>
      </c>
      <c r="X19" s="122">
        <v>0</v>
      </c>
      <c r="Y19" s="122">
        <v>1012</v>
      </c>
      <c r="Z19" s="122">
        <v>1190</v>
      </c>
      <c r="AA19" s="122">
        <v>1185</v>
      </c>
      <c r="AB19" s="122">
        <v>1190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37550494</v>
      </c>
      <c r="AH19" s="48">
        <f t="shared" si="8"/>
        <v>1440</v>
      </c>
      <c r="AI19" s="49">
        <f t="shared" si="7"/>
        <v>229.59183673469386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/>
      <c r="AP19" s="122">
        <v>8462323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0"/>
    </row>
    <row r="20" spans="1:51" x14ac:dyDescent="0.25">
      <c r="B20" s="39">
        <v>2.375</v>
      </c>
      <c r="C20" s="39">
        <v>0.41666666666666669</v>
      </c>
      <c r="D20" s="117">
        <v>6</v>
      </c>
      <c r="E20" s="40">
        <f t="shared" si="0"/>
        <v>4.2253521126760569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144</v>
      </c>
      <c r="P20" s="118">
        <v>150</v>
      </c>
      <c r="Q20" s="118">
        <v>39082605</v>
      </c>
      <c r="R20" s="45">
        <f t="shared" si="3"/>
        <v>6211</v>
      </c>
      <c r="S20" s="46">
        <f t="shared" si="4"/>
        <v>149.06399999999999</v>
      </c>
      <c r="T20" s="46">
        <f t="shared" si="5"/>
        <v>6.2110000000000003</v>
      </c>
      <c r="U20" s="119">
        <v>7.7</v>
      </c>
      <c r="V20" s="119">
        <f t="shared" si="6"/>
        <v>7.7</v>
      </c>
      <c r="W20" s="120" t="s">
        <v>135</v>
      </c>
      <c r="X20" s="122">
        <v>0</v>
      </c>
      <c r="Y20" s="122">
        <v>1012</v>
      </c>
      <c r="Z20" s="122">
        <v>1190</v>
      </c>
      <c r="AA20" s="122">
        <v>1185</v>
      </c>
      <c r="AB20" s="122">
        <v>1190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37551944</v>
      </c>
      <c r="AH20" s="48">
        <f>IF(ISBLANK(AG20),"-",AG20-AG19)</f>
        <v>1450</v>
      </c>
      <c r="AI20" s="49">
        <f t="shared" si="7"/>
        <v>233.45677024633713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/>
      <c r="AP20" s="122">
        <v>8462323</v>
      </c>
      <c r="AQ20" s="122">
        <f t="shared" si="10"/>
        <v>0</v>
      </c>
      <c r="AR20" s="52">
        <v>0.99</v>
      </c>
      <c r="AS20" s="51" t="s">
        <v>101</v>
      </c>
      <c r="AY20" s="100"/>
    </row>
    <row r="21" spans="1:51" x14ac:dyDescent="0.25">
      <c r="B21" s="39">
        <v>2.4166666666666701</v>
      </c>
      <c r="C21" s="39">
        <v>0.45833333333333298</v>
      </c>
      <c r="D21" s="117">
        <v>6</v>
      </c>
      <c r="E21" s="40">
        <f t="shared" si="0"/>
        <v>4.2253521126760569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143</v>
      </c>
      <c r="P21" s="118">
        <v>150</v>
      </c>
      <c r="Q21" s="118">
        <v>39088617</v>
      </c>
      <c r="R21" s="45">
        <f>Q21-Q20</f>
        <v>6012</v>
      </c>
      <c r="S21" s="46">
        <f t="shared" si="4"/>
        <v>144.28800000000001</v>
      </c>
      <c r="T21" s="46">
        <f t="shared" si="5"/>
        <v>6.0119999999999996</v>
      </c>
      <c r="U21" s="119">
        <v>7.3</v>
      </c>
      <c r="V21" s="119">
        <f t="shared" si="6"/>
        <v>7.3</v>
      </c>
      <c r="W21" s="120" t="s">
        <v>135</v>
      </c>
      <c r="X21" s="122">
        <v>0</v>
      </c>
      <c r="Y21" s="122">
        <v>1012</v>
      </c>
      <c r="Z21" s="122">
        <v>1190</v>
      </c>
      <c r="AA21" s="122">
        <v>1185</v>
      </c>
      <c r="AB21" s="122">
        <v>1190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37553124</v>
      </c>
      <c r="AH21" s="48">
        <f t="shared" si="8"/>
        <v>1180</v>
      </c>
      <c r="AI21" s="49">
        <f t="shared" si="7"/>
        <v>196.27411842980706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/>
      <c r="AP21" s="122">
        <v>8462323</v>
      </c>
      <c r="AQ21" s="122">
        <f t="shared" si="10"/>
        <v>0</v>
      </c>
      <c r="AR21" s="50"/>
      <c r="AS21" s="51" t="s">
        <v>101</v>
      </c>
      <c r="AY21" s="100"/>
    </row>
    <row r="22" spans="1:51" x14ac:dyDescent="0.25">
      <c r="B22" s="39">
        <v>2.4583333333333299</v>
      </c>
      <c r="C22" s="39">
        <v>0.5</v>
      </c>
      <c r="D22" s="117">
        <v>7</v>
      </c>
      <c r="E22" s="40">
        <f t="shared" si="0"/>
        <v>4.9295774647887329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144</v>
      </c>
      <c r="P22" s="118">
        <v>143</v>
      </c>
      <c r="Q22" s="118">
        <v>39095044</v>
      </c>
      <c r="R22" s="45">
        <f t="shared" si="3"/>
        <v>6427</v>
      </c>
      <c r="S22" s="46">
        <f t="shared" si="4"/>
        <v>154.24799999999999</v>
      </c>
      <c r="T22" s="46">
        <f t="shared" si="5"/>
        <v>6.4269999999999996</v>
      </c>
      <c r="U22" s="119">
        <v>6.9</v>
      </c>
      <c r="V22" s="119">
        <f t="shared" si="6"/>
        <v>6.9</v>
      </c>
      <c r="W22" s="120" t="s">
        <v>135</v>
      </c>
      <c r="X22" s="122">
        <v>0</v>
      </c>
      <c r="Y22" s="122">
        <v>1012</v>
      </c>
      <c r="Z22" s="122">
        <v>1190</v>
      </c>
      <c r="AA22" s="122">
        <v>1185</v>
      </c>
      <c r="AB22" s="122">
        <v>1190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37554544</v>
      </c>
      <c r="AH22" s="48">
        <f t="shared" si="8"/>
        <v>1420</v>
      </c>
      <c r="AI22" s="49">
        <f t="shared" si="7"/>
        <v>220.94289715263733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/>
      <c r="AP22" s="122">
        <v>8462323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125</v>
      </c>
      <c r="B23" s="39">
        <v>2.5</v>
      </c>
      <c r="C23" s="39">
        <v>0.54166666666666696</v>
      </c>
      <c r="D23" s="117">
        <v>3</v>
      </c>
      <c r="E23" s="40">
        <f t="shared" si="0"/>
        <v>2.1126760563380285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137</v>
      </c>
      <c r="P23" s="118">
        <v>143</v>
      </c>
      <c r="Q23" s="118">
        <v>39100964</v>
      </c>
      <c r="R23" s="45">
        <f t="shared" si="3"/>
        <v>5920</v>
      </c>
      <c r="S23" s="46">
        <f t="shared" si="4"/>
        <v>142.08000000000001</v>
      </c>
      <c r="T23" s="46">
        <f t="shared" si="5"/>
        <v>5.92</v>
      </c>
      <c r="U23" s="119">
        <v>6.6</v>
      </c>
      <c r="V23" s="119">
        <f t="shared" si="6"/>
        <v>6.6</v>
      </c>
      <c r="W23" s="120" t="s">
        <v>135</v>
      </c>
      <c r="X23" s="122">
        <v>0</v>
      </c>
      <c r="Y23" s="122">
        <v>1006</v>
      </c>
      <c r="Z23" s="122">
        <v>1190</v>
      </c>
      <c r="AA23" s="122">
        <v>1185</v>
      </c>
      <c r="AB23" s="122">
        <v>1190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37555876</v>
      </c>
      <c r="AH23" s="48">
        <f t="shared" si="8"/>
        <v>1332</v>
      </c>
      <c r="AI23" s="49">
        <f t="shared" si="7"/>
        <v>225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/>
      <c r="AP23" s="122">
        <v>8462323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4</v>
      </c>
      <c r="E24" s="40">
        <f t="shared" si="0"/>
        <v>2.8169014084507045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136</v>
      </c>
      <c r="P24" s="118">
        <v>139</v>
      </c>
      <c r="Q24" s="118">
        <v>39106898</v>
      </c>
      <c r="R24" s="45">
        <f t="shared" si="3"/>
        <v>5934</v>
      </c>
      <c r="S24" s="46">
        <f t="shared" si="4"/>
        <v>142.416</v>
      </c>
      <c r="T24" s="46">
        <f t="shared" si="5"/>
        <v>5.9340000000000002</v>
      </c>
      <c r="U24" s="119">
        <v>6.1</v>
      </c>
      <c r="V24" s="119">
        <f t="shared" si="6"/>
        <v>6.1</v>
      </c>
      <c r="W24" s="120" t="s">
        <v>135</v>
      </c>
      <c r="X24" s="122">
        <v>0</v>
      </c>
      <c r="Y24" s="122">
        <v>1012</v>
      </c>
      <c r="Z24" s="122">
        <v>1190</v>
      </c>
      <c r="AA24" s="122">
        <v>1185</v>
      </c>
      <c r="AB24" s="122">
        <v>1190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37557220</v>
      </c>
      <c r="AH24" s="48">
        <f t="shared" si="8"/>
        <v>1344</v>
      </c>
      <c r="AI24" s="49">
        <f t="shared" si="7"/>
        <v>226.49140546006066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/>
      <c r="AP24" s="122">
        <v>8462323</v>
      </c>
      <c r="AQ24" s="122">
        <f t="shared" si="10"/>
        <v>0</v>
      </c>
      <c r="AR24" s="52">
        <v>1.02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5</v>
      </c>
      <c r="E25" s="40">
        <f t="shared" si="0"/>
        <v>3.5211267605633805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137</v>
      </c>
      <c r="P25" s="118">
        <v>142</v>
      </c>
      <c r="Q25" s="118">
        <v>39112728</v>
      </c>
      <c r="R25" s="45">
        <f t="shared" si="3"/>
        <v>5830</v>
      </c>
      <c r="S25" s="46">
        <f t="shared" si="4"/>
        <v>139.91999999999999</v>
      </c>
      <c r="T25" s="46">
        <f t="shared" si="5"/>
        <v>5.83</v>
      </c>
      <c r="U25" s="119">
        <v>5.8</v>
      </c>
      <c r="V25" s="119">
        <f t="shared" si="6"/>
        <v>5.8</v>
      </c>
      <c r="W25" s="120" t="s">
        <v>135</v>
      </c>
      <c r="X25" s="122">
        <v>0</v>
      </c>
      <c r="Y25" s="122">
        <v>1012</v>
      </c>
      <c r="Z25" s="122">
        <v>1190</v>
      </c>
      <c r="AA25" s="122">
        <v>1185</v>
      </c>
      <c r="AB25" s="122">
        <v>1190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37558540</v>
      </c>
      <c r="AH25" s="48">
        <f t="shared" si="8"/>
        <v>1320</v>
      </c>
      <c r="AI25" s="49">
        <f t="shared" si="7"/>
        <v>226.41509433962264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/>
      <c r="AP25" s="122">
        <v>8462323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5</v>
      </c>
      <c r="E26" s="40">
        <f t="shared" si="0"/>
        <v>3.5211267605633805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136</v>
      </c>
      <c r="P26" s="118">
        <v>138</v>
      </c>
      <c r="Q26" s="118">
        <v>39118621</v>
      </c>
      <c r="R26" s="45">
        <f t="shared" si="3"/>
        <v>5893</v>
      </c>
      <c r="S26" s="46">
        <f t="shared" si="4"/>
        <v>141.43199999999999</v>
      </c>
      <c r="T26" s="46">
        <f t="shared" si="5"/>
        <v>5.8929999999999998</v>
      </c>
      <c r="U26" s="119">
        <v>5.6</v>
      </c>
      <c r="V26" s="119">
        <f t="shared" si="6"/>
        <v>5.6</v>
      </c>
      <c r="W26" s="120" t="s">
        <v>135</v>
      </c>
      <c r="X26" s="122">
        <v>0</v>
      </c>
      <c r="Y26" s="122">
        <v>1012</v>
      </c>
      <c r="Z26" s="122">
        <v>1187</v>
      </c>
      <c r="AA26" s="122">
        <v>1185</v>
      </c>
      <c r="AB26" s="122">
        <v>1188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37559891</v>
      </c>
      <c r="AH26" s="48">
        <f t="shared" si="8"/>
        <v>1351</v>
      </c>
      <c r="AI26" s="49">
        <f t="shared" si="7"/>
        <v>229.25504836246395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/>
      <c r="AP26" s="122">
        <v>8462323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3</v>
      </c>
      <c r="E27" s="40">
        <f t="shared" si="0"/>
        <v>2.1126760563380285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136</v>
      </c>
      <c r="P27" s="118">
        <v>144</v>
      </c>
      <c r="Q27" s="118">
        <v>39124377</v>
      </c>
      <c r="R27" s="45">
        <f t="shared" si="3"/>
        <v>5756</v>
      </c>
      <c r="S27" s="46">
        <f t="shared" si="4"/>
        <v>138.14400000000001</v>
      </c>
      <c r="T27" s="46">
        <f t="shared" si="5"/>
        <v>5.7560000000000002</v>
      </c>
      <c r="U27" s="119">
        <v>5.2</v>
      </c>
      <c r="V27" s="119">
        <f t="shared" si="6"/>
        <v>5.2</v>
      </c>
      <c r="W27" s="120" t="s">
        <v>135</v>
      </c>
      <c r="X27" s="122">
        <v>0</v>
      </c>
      <c r="Y27" s="122">
        <v>1012</v>
      </c>
      <c r="Z27" s="122">
        <v>1187</v>
      </c>
      <c r="AA27" s="122">
        <v>1185</v>
      </c>
      <c r="AB27" s="122">
        <v>1188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37561204</v>
      </c>
      <c r="AH27" s="48">
        <f t="shared" si="8"/>
        <v>1313</v>
      </c>
      <c r="AI27" s="49">
        <f t="shared" si="7"/>
        <v>228.10979847116053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/>
      <c r="AP27" s="122">
        <v>8462323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3</v>
      </c>
      <c r="E28" s="40">
        <f t="shared" si="0"/>
        <v>2.1126760563380285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137</v>
      </c>
      <c r="P28" s="118">
        <v>142</v>
      </c>
      <c r="Q28" s="118">
        <v>39130325</v>
      </c>
      <c r="R28" s="45">
        <f t="shared" si="3"/>
        <v>5948</v>
      </c>
      <c r="S28" s="46">
        <f t="shared" si="4"/>
        <v>142.75200000000001</v>
      </c>
      <c r="T28" s="46">
        <f t="shared" si="5"/>
        <v>5.9480000000000004</v>
      </c>
      <c r="U28" s="119">
        <v>4.9000000000000004</v>
      </c>
      <c r="V28" s="119">
        <f t="shared" si="6"/>
        <v>4.9000000000000004</v>
      </c>
      <c r="W28" s="120" t="s">
        <v>135</v>
      </c>
      <c r="X28" s="122">
        <v>0</v>
      </c>
      <c r="Y28" s="122">
        <v>1012</v>
      </c>
      <c r="Z28" s="122">
        <v>1187</v>
      </c>
      <c r="AA28" s="122">
        <v>1185</v>
      </c>
      <c r="AB28" s="122">
        <v>1188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37562556</v>
      </c>
      <c r="AH28" s="48">
        <f t="shared" si="8"/>
        <v>1352</v>
      </c>
      <c r="AI28" s="49">
        <f t="shared" si="7"/>
        <v>227.30329522528581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/>
      <c r="AP28" s="122">
        <v>8462323</v>
      </c>
      <c r="AQ28" s="122">
        <f t="shared" si="10"/>
        <v>0</v>
      </c>
      <c r="AR28" s="52">
        <v>1.05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3</v>
      </c>
      <c r="E29" s="40">
        <f t="shared" si="0"/>
        <v>2.1126760563380285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135</v>
      </c>
      <c r="P29" s="118">
        <v>141</v>
      </c>
      <c r="Q29" s="118">
        <v>39136203</v>
      </c>
      <c r="R29" s="45">
        <f t="shared" si="3"/>
        <v>5878</v>
      </c>
      <c r="S29" s="46">
        <f t="shared" si="4"/>
        <v>141.072</v>
      </c>
      <c r="T29" s="46">
        <f t="shared" si="5"/>
        <v>5.8780000000000001</v>
      </c>
      <c r="U29" s="119">
        <v>4.5999999999999996</v>
      </c>
      <c r="V29" s="119">
        <f t="shared" si="6"/>
        <v>4.5999999999999996</v>
      </c>
      <c r="W29" s="120" t="s">
        <v>135</v>
      </c>
      <c r="X29" s="122">
        <v>0</v>
      </c>
      <c r="Y29" s="122">
        <v>1012</v>
      </c>
      <c r="Z29" s="122">
        <v>1187</v>
      </c>
      <c r="AA29" s="122">
        <v>1185</v>
      </c>
      <c r="AB29" s="122">
        <v>1188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37563892</v>
      </c>
      <c r="AH29" s="48">
        <f t="shared" si="8"/>
        <v>1336</v>
      </c>
      <c r="AI29" s="49">
        <f t="shared" si="7"/>
        <v>227.28819326301462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/>
      <c r="AP29" s="122">
        <v>8462323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3</v>
      </c>
      <c r="E30" s="40">
        <f t="shared" si="0"/>
        <v>2.1126760563380285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135</v>
      </c>
      <c r="P30" s="118">
        <v>140</v>
      </c>
      <c r="Q30" s="118">
        <v>39141995</v>
      </c>
      <c r="R30" s="45">
        <f t="shared" si="3"/>
        <v>5792</v>
      </c>
      <c r="S30" s="46">
        <f t="shared" si="4"/>
        <v>139.00800000000001</v>
      </c>
      <c r="T30" s="46">
        <f t="shared" si="5"/>
        <v>5.7919999999999998</v>
      </c>
      <c r="U30" s="119">
        <v>4.2</v>
      </c>
      <c r="V30" s="119">
        <f t="shared" si="6"/>
        <v>4.2</v>
      </c>
      <c r="W30" s="120" t="s">
        <v>135</v>
      </c>
      <c r="X30" s="122">
        <v>0</v>
      </c>
      <c r="Y30" s="122">
        <v>1022</v>
      </c>
      <c r="Z30" s="122">
        <v>1187</v>
      </c>
      <c r="AA30" s="122">
        <v>1185</v>
      </c>
      <c r="AB30" s="122">
        <v>1188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37565236</v>
      </c>
      <c r="AH30" s="48">
        <f t="shared" si="8"/>
        <v>1344</v>
      </c>
      <c r="AI30" s="49">
        <f t="shared" si="7"/>
        <v>232.04419889502762</v>
      </c>
      <c r="AJ30" s="101">
        <v>0</v>
      </c>
      <c r="AK30" s="101">
        <v>1</v>
      </c>
      <c r="AL30" s="101">
        <v>1</v>
      </c>
      <c r="AM30" s="101">
        <v>1</v>
      </c>
      <c r="AN30" s="101">
        <v>1</v>
      </c>
      <c r="AO30" s="101"/>
      <c r="AP30" s="122">
        <v>8462323</v>
      </c>
      <c r="AQ30" s="122">
        <f t="shared" si="10"/>
        <v>0</v>
      </c>
      <c r="AR30" s="50"/>
      <c r="AS30" s="51" t="s">
        <v>113</v>
      </c>
      <c r="AV30" s="248" t="s">
        <v>117</v>
      </c>
      <c r="AW30" s="248"/>
      <c r="AY30" s="104"/>
    </row>
    <row r="31" spans="1:51" x14ac:dyDescent="0.25">
      <c r="B31" s="39">
        <v>2.8333333333333299</v>
      </c>
      <c r="C31" s="39">
        <v>0.875000000000004</v>
      </c>
      <c r="D31" s="117">
        <v>7</v>
      </c>
      <c r="E31" s="40">
        <f t="shared" si="0"/>
        <v>4.9295774647887329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117</v>
      </c>
      <c r="P31" s="118">
        <v>129</v>
      </c>
      <c r="Q31" s="118">
        <v>39147335</v>
      </c>
      <c r="R31" s="45">
        <f t="shared" si="3"/>
        <v>5340</v>
      </c>
      <c r="S31" s="46">
        <f t="shared" si="4"/>
        <v>128.16</v>
      </c>
      <c r="T31" s="46">
        <f t="shared" si="5"/>
        <v>5.34</v>
      </c>
      <c r="U31" s="119">
        <v>3.4</v>
      </c>
      <c r="V31" s="119">
        <f t="shared" si="6"/>
        <v>3.4</v>
      </c>
      <c r="W31" s="120" t="s">
        <v>144</v>
      </c>
      <c r="X31" s="122">
        <v>0</v>
      </c>
      <c r="Y31" s="122">
        <v>1062</v>
      </c>
      <c r="Z31" s="122">
        <v>1187</v>
      </c>
      <c r="AA31" s="122">
        <v>0</v>
      </c>
      <c r="AB31" s="122">
        <v>1188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37566300</v>
      </c>
      <c r="AH31" s="48">
        <f t="shared" si="8"/>
        <v>1064</v>
      </c>
      <c r="AI31" s="49">
        <f t="shared" si="7"/>
        <v>199.25093632958803</v>
      </c>
      <c r="AJ31" s="101">
        <v>0</v>
      </c>
      <c r="AK31" s="101">
        <v>1</v>
      </c>
      <c r="AL31" s="101">
        <v>1</v>
      </c>
      <c r="AM31" s="101">
        <v>0</v>
      </c>
      <c r="AN31" s="101">
        <v>1</v>
      </c>
      <c r="AO31" s="101"/>
      <c r="AP31" s="122">
        <v>8462323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11</v>
      </c>
      <c r="E32" s="40">
        <f t="shared" si="0"/>
        <v>7.746478873239437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118</v>
      </c>
      <c r="P32" s="118">
        <v>128</v>
      </c>
      <c r="Q32" s="118">
        <v>39152714</v>
      </c>
      <c r="R32" s="45">
        <f t="shared" si="3"/>
        <v>5379</v>
      </c>
      <c r="S32" s="46">
        <f t="shared" si="4"/>
        <v>129.096</v>
      </c>
      <c r="T32" s="46">
        <f t="shared" si="5"/>
        <v>5.3789999999999996</v>
      </c>
      <c r="U32" s="119">
        <v>2.8</v>
      </c>
      <c r="V32" s="119">
        <f t="shared" si="6"/>
        <v>2.8</v>
      </c>
      <c r="W32" s="120" t="s">
        <v>144</v>
      </c>
      <c r="X32" s="122">
        <v>0</v>
      </c>
      <c r="Y32" s="122">
        <v>1062</v>
      </c>
      <c r="Z32" s="122">
        <v>1187</v>
      </c>
      <c r="AA32" s="122">
        <v>0</v>
      </c>
      <c r="AB32" s="122">
        <v>1188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37567342</v>
      </c>
      <c r="AH32" s="48">
        <f t="shared" si="8"/>
        <v>1042</v>
      </c>
      <c r="AI32" s="49">
        <f t="shared" si="7"/>
        <v>193.71630414575202</v>
      </c>
      <c r="AJ32" s="101">
        <v>0</v>
      </c>
      <c r="AK32" s="101">
        <v>1</v>
      </c>
      <c r="AL32" s="101">
        <v>1</v>
      </c>
      <c r="AM32" s="101">
        <v>0</v>
      </c>
      <c r="AN32" s="101">
        <v>1</v>
      </c>
      <c r="AO32" s="101"/>
      <c r="AP32" s="122">
        <v>8462323</v>
      </c>
      <c r="AQ32" s="122">
        <f t="shared" si="10"/>
        <v>0</v>
      </c>
      <c r="AR32" s="52">
        <v>0.92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7</v>
      </c>
      <c r="E33" s="40">
        <f t="shared" si="0"/>
        <v>4.9295774647887329</v>
      </c>
      <c r="F33" s="103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138</v>
      </c>
      <c r="P33" s="118">
        <v>140</v>
      </c>
      <c r="Q33" s="118">
        <v>39157403</v>
      </c>
      <c r="R33" s="45">
        <f t="shared" si="3"/>
        <v>4689</v>
      </c>
      <c r="S33" s="46">
        <f t="shared" si="4"/>
        <v>112.536</v>
      </c>
      <c r="T33" s="46">
        <f t="shared" si="5"/>
        <v>4.6890000000000001</v>
      </c>
      <c r="U33" s="119">
        <v>3.4</v>
      </c>
      <c r="V33" s="119">
        <f t="shared" si="6"/>
        <v>3.4</v>
      </c>
      <c r="W33" s="120" t="s">
        <v>124</v>
      </c>
      <c r="X33" s="122">
        <v>0</v>
      </c>
      <c r="Y33" s="122">
        <v>0</v>
      </c>
      <c r="Z33" s="122">
        <v>1159</v>
      </c>
      <c r="AA33" s="122">
        <v>0</v>
      </c>
      <c r="AB33" s="122">
        <v>1179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37568288</v>
      </c>
      <c r="AH33" s="48">
        <f t="shared" si="8"/>
        <v>946</v>
      </c>
      <c r="AI33" s="49">
        <f t="shared" si="7"/>
        <v>201.7487737257411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0.4</v>
      </c>
      <c r="AP33" s="122">
        <v>8463453</v>
      </c>
      <c r="AQ33" s="122">
        <f t="shared" si="10"/>
        <v>1130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9</v>
      </c>
      <c r="E34" s="40">
        <f t="shared" si="0"/>
        <v>6.3380281690140849</v>
      </c>
      <c r="F34" s="103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8">
        <v>130</v>
      </c>
      <c r="P34" s="118">
        <v>138</v>
      </c>
      <c r="Q34" s="118">
        <v>39161865</v>
      </c>
      <c r="R34" s="45">
        <f t="shared" si="3"/>
        <v>4462</v>
      </c>
      <c r="S34" s="46">
        <f t="shared" si="4"/>
        <v>107.08799999999999</v>
      </c>
      <c r="T34" s="46">
        <f t="shared" si="5"/>
        <v>4.4619999999999997</v>
      </c>
      <c r="U34" s="119">
        <v>4.5999999999999996</v>
      </c>
      <c r="V34" s="119">
        <f t="shared" si="6"/>
        <v>4.5999999999999996</v>
      </c>
      <c r="W34" s="120" t="s">
        <v>124</v>
      </c>
      <c r="X34" s="122">
        <v>0</v>
      </c>
      <c r="Y34" s="122">
        <v>0</v>
      </c>
      <c r="Z34" s="122">
        <v>1159</v>
      </c>
      <c r="AA34" s="122">
        <v>0</v>
      </c>
      <c r="AB34" s="122">
        <v>1179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37569148</v>
      </c>
      <c r="AH34" s="48">
        <f t="shared" si="8"/>
        <v>860</v>
      </c>
      <c r="AI34" s="49">
        <f t="shared" si="7"/>
        <v>192.73868220528911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0.4</v>
      </c>
      <c r="AP34" s="122">
        <v>8464504</v>
      </c>
      <c r="AQ34" s="122">
        <f t="shared" si="10"/>
        <v>1051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49" t="s">
        <v>120</v>
      </c>
      <c r="M35" s="250"/>
      <c r="N35" s="251"/>
      <c r="O35" s="62"/>
      <c r="P35" s="62">
        <f>AVERAGE(P11:P34)</f>
        <v>134.08333333333334</v>
      </c>
      <c r="Q35" s="63">
        <f>Q34-Q10</f>
        <v>129297</v>
      </c>
      <c r="R35" s="64">
        <f>SUM(R11:R34)</f>
        <v>129297</v>
      </c>
      <c r="S35" s="123">
        <f>AVERAGE(S11:S34)</f>
        <v>129.297</v>
      </c>
      <c r="T35" s="123">
        <f>SUM(T11:T34)</f>
        <v>129.297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27192</v>
      </c>
      <c r="AH35" s="66">
        <f>SUM(AH11:AH34)</f>
        <v>27192</v>
      </c>
      <c r="AI35" s="67">
        <f>$AH$35/$T35</f>
        <v>210.30650363117473</v>
      </c>
      <c r="AJ35" s="92"/>
      <c r="AK35" s="93"/>
      <c r="AL35" s="93"/>
      <c r="AM35" s="93"/>
      <c r="AN35" s="94"/>
      <c r="AO35" s="68"/>
      <c r="AP35" s="69">
        <f>AP34-AP10</f>
        <v>7426</v>
      </c>
      <c r="AQ35" s="70">
        <f>SUM(AQ11:AQ34)</f>
        <v>7426</v>
      </c>
      <c r="AR35" s="145">
        <f>SUM(AR11:AR34)</f>
        <v>5.8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P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0"/>
    </row>
    <row r="38" spans="2:51" x14ac:dyDescent="0.25">
      <c r="B38" s="81" t="s">
        <v>128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0"/>
    </row>
    <row r="39" spans="2:51" x14ac:dyDescent="0.25">
      <c r="B39" s="115" t="s">
        <v>129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0"/>
    </row>
    <row r="40" spans="2:51" x14ac:dyDescent="0.25">
      <c r="B40" s="80" t="s">
        <v>154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155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15" t="s">
        <v>140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15" t="s">
        <v>141</v>
      </c>
      <c r="C43" s="109"/>
      <c r="D43" s="109"/>
      <c r="E43" s="109"/>
      <c r="F43" s="109"/>
      <c r="G43" s="109"/>
      <c r="H43" s="115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84" t="s">
        <v>136</v>
      </c>
      <c r="C44" s="109"/>
      <c r="D44" s="109"/>
      <c r="E44" s="114"/>
      <c r="F44" s="114"/>
      <c r="G44" s="114"/>
      <c r="H44" s="109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3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84" t="s">
        <v>137</v>
      </c>
      <c r="C45" s="147"/>
      <c r="D45" s="147"/>
      <c r="E45" s="146"/>
      <c r="F45" s="146"/>
      <c r="G45" s="146"/>
      <c r="H45" s="147"/>
      <c r="I45" s="148"/>
      <c r="J45" s="148"/>
      <c r="K45" s="110"/>
      <c r="L45" s="110"/>
      <c r="M45" s="110"/>
      <c r="N45" s="110"/>
      <c r="O45" s="110"/>
      <c r="P45" s="110"/>
      <c r="Q45" s="110"/>
      <c r="R45" s="110"/>
      <c r="S45" s="113"/>
      <c r="T45" s="82"/>
      <c r="U45" s="82"/>
      <c r="V45" s="82"/>
      <c r="W45" s="105"/>
      <c r="X45" s="105"/>
      <c r="Y45" s="105"/>
      <c r="Z45" s="105"/>
      <c r="AA45" s="105"/>
      <c r="AB45" s="105"/>
      <c r="AC45" s="105"/>
      <c r="AD45" s="105"/>
      <c r="AE45" s="105"/>
      <c r="AM45" s="19"/>
      <c r="AN45" s="102"/>
      <c r="AO45" s="102"/>
      <c r="AP45" s="102"/>
      <c r="AQ45" s="102"/>
      <c r="AR45" s="105"/>
      <c r="AV45" s="136"/>
      <c r="AW45" s="136"/>
      <c r="AY45" s="100"/>
    </row>
    <row r="46" spans="2:51" x14ac:dyDescent="0.25">
      <c r="B46" s="161" t="s">
        <v>156</v>
      </c>
      <c r="C46" s="178"/>
      <c r="D46" s="162"/>
      <c r="E46" s="162"/>
      <c r="F46" s="162"/>
      <c r="G46" s="178"/>
      <c r="H46" s="148"/>
      <c r="I46" s="148"/>
      <c r="J46" s="110"/>
      <c r="K46" s="110"/>
      <c r="L46" s="110"/>
      <c r="M46" s="110"/>
      <c r="N46" s="110"/>
      <c r="O46" s="110"/>
      <c r="P46" s="110"/>
      <c r="Q46" s="110"/>
      <c r="R46" s="113"/>
      <c r="S46" s="82"/>
      <c r="T46" s="82"/>
      <c r="U46" s="82"/>
      <c r="V46" s="105"/>
      <c r="W46" s="105"/>
      <c r="X46" s="105"/>
      <c r="Y46" s="105"/>
      <c r="Z46" s="105"/>
      <c r="AA46" s="105"/>
      <c r="AB46" s="105"/>
      <c r="AC46" s="105"/>
      <c r="AD46" s="105"/>
      <c r="AL46" s="19"/>
      <c r="AM46" s="102"/>
      <c r="AN46" s="102"/>
      <c r="AO46" s="102"/>
      <c r="AP46" s="102"/>
      <c r="AQ46" s="105"/>
      <c r="AR46" s="11"/>
      <c r="AS46" s="102"/>
      <c r="AU46" s="136"/>
      <c r="AV46" s="136"/>
      <c r="AX46" s="100"/>
      <c r="AY46" s="100"/>
    </row>
    <row r="47" spans="2:51" x14ac:dyDescent="0.25">
      <c r="B47" s="115" t="s">
        <v>157</v>
      </c>
      <c r="C47" s="147"/>
      <c r="D47" s="147"/>
      <c r="E47" s="147"/>
      <c r="F47" s="147"/>
      <c r="G47" s="147"/>
      <c r="H47" s="148"/>
      <c r="I47" s="148"/>
      <c r="J47" s="110"/>
      <c r="K47" s="110"/>
      <c r="L47" s="110"/>
      <c r="M47" s="110"/>
      <c r="N47" s="110"/>
      <c r="O47" s="110"/>
      <c r="P47" s="110"/>
      <c r="Q47" s="110"/>
      <c r="R47" s="113"/>
      <c r="S47" s="112"/>
      <c r="T47" s="112"/>
      <c r="U47" s="112"/>
      <c r="V47" s="105"/>
      <c r="W47" s="105"/>
      <c r="X47" s="105"/>
      <c r="Y47" s="105"/>
      <c r="Z47" s="105"/>
      <c r="AA47" s="105"/>
      <c r="AB47" s="105"/>
      <c r="AC47" s="105"/>
      <c r="AD47" s="105"/>
      <c r="AL47" s="106"/>
      <c r="AM47" s="106"/>
      <c r="AN47" s="106"/>
      <c r="AO47" s="106"/>
      <c r="AP47" s="106"/>
      <c r="AQ47" s="106"/>
      <c r="AR47" s="107"/>
      <c r="AS47" s="102"/>
      <c r="AU47" s="104"/>
      <c r="AV47" s="100"/>
      <c r="AW47" s="100"/>
      <c r="AX47" s="100"/>
      <c r="AY47" s="100"/>
    </row>
    <row r="48" spans="2:51" x14ac:dyDescent="0.25">
      <c r="B48" s="115" t="s">
        <v>145</v>
      </c>
      <c r="C48" s="147"/>
      <c r="D48" s="147"/>
      <c r="E48" s="147"/>
      <c r="F48" s="147"/>
      <c r="G48" s="147"/>
      <c r="H48" s="148"/>
      <c r="I48" s="148"/>
      <c r="J48" s="110"/>
      <c r="K48" s="110"/>
      <c r="L48" s="110"/>
      <c r="M48" s="110"/>
      <c r="N48" s="110"/>
      <c r="O48" s="110"/>
      <c r="P48" s="110"/>
      <c r="Q48" s="110"/>
      <c r="R48" s="113"/>
      <c r="S48" s="112"/>
      <c r="T48" s="112"/>
      <c r="U48" s="112"/>
      <c r="V48" s="105"/>
      <c r="W48" s="105"/>
      <c r="X48" s="105"/>
      <c r="Y48" s="105"/>
      <c r="Z48" s="105"/>
      <c r="AA48" s="105"/>
      <c r="AB48" s="105"/>
      <c r="AC48" s="105"/>
      <c r="AD48" s="105"/>
      <c r="AL48" s="106"/>
      <c r="AM48" s="106"/>
      <c r="AN48" s="106"/>
      <c r="AO48" s="106"/>
      <c r="AP48" s="106"/>
      <c r="AQ48" s="106"/>
      <c r="AR48" s="107"/>
      <c r="AS48" s="102"/>
      <c r="AU48" s="104"/>
      <c r="AV48" s="100"/>
      <c r="AW48" s="100"/>
      <c r="AX48" s="100"/>
      <c r="AY48" s="100"/>
    </row>
    <row r="49" spans="2:51" x14ac:dyDescent="0.25">
      <c r="B49" s="115" t="s">
        <v>142</v>
      </c>
      <c r="C49" s="147"/>
      <c r="D49" s="147"/>
      <c r="E49" s="147"/>
      <c r="F49" s="147"/>
      <c r="G49" s="148"/>
      <c r="H49" s="148"/>
      <c r="I49" s="110"/>
      <c r="J49" s="110"/>
      <c r="K49" s="110"/>
      <c r="L49" s="110"/>
      <c r="M49" s="110"/>
      <c r="N49" s="110"/>
      <c r="O49" s="110"/>
      <c r="P49" s="110"/>
      <c r="Q49" s="113"/>
      <c r="R49" s="112"/>
      <c r="S49" s="112"/>
      <c r="T49" s="112"/>
      <c r="U49" s="105"/>
      <c r="V49" s="105"/>
      <c r="W49" s="105"/>
      <c r="X49" s="105"/>
      <c r="Y49" s="105"/>
      <c r="Z49" s="105"/>
      <c r="AA49" s="105"/>
      <c r="AB49" s="105"/>
      <c r="AC49" s="105"/>
      <c r="AK49" s="106"/>
      <c r="AL49" s="106"/>
      <c r="AM49" s="106"/>
      <c r="AN49" s="106"/>
      <c r="AO49" s="106"/>
      <c r="AP49" s="106"/>
      <c r="AQ49" s="107"/>
      <c r="AR49" s="102"/>
      <c r="AS49" s="102"/>
      <c r="AT49" s="104"/>
      <c r="AU49" s="100"/>
      <c r="AV49" s="100"/>
      <c r="AW49" s="100"/>
      <c r="AX49" s="100"/>
      <c r="AY49" s="100"/>
    </row>
    <row r="50" spans="2:51" x14ac:dyDescent="0.25">
      <c r="B50" s="115" t="s">
        <v>143</v>
      </c>
      <c r="C50" s="114"/>
      <c r="D50" s="114"/>
      <c r="E50" s="114"/>
      <c r="F50" s="114"/>
      <c r="G50" s="147"/>
      <c r="H50" s="148"/>
      <c r="I50" s="148"/>
      <c r="J50" s="110"/>
      <c r="K50" s="110"/>
      <c r="L50" s="110"/>
      <c r="M50" s="110"/>
      <c r="N50" s="110"/>
      <c r="O50" s="110"/>
      <c r="P50" s="110"/>
      <c r="Q50" s="110"/>
      <c r="R50" s="113"/>
      <c r="S50" s="112"/>
      <c r="T50" s="112"/>
      <c r="U50" s="112"/>
      <c r="V50" s="105"/>
      <c r="W50" s="105"/>
      <c r="X50" s="105"/>
      <c r="Y50" s="105"/>
      <c r="Z50" s="105"/>
      <c r="AA50" s="105"/>
      <c r="AB50" s="105"/>
      <c r="AC50" s="105"/>
      <c r="AD50" s="105"/>
      <c r="AL50" s="106"/>
      <c r="AM50" s="106"/>
      <c r="AN50" s="106"/>
      <c r="AO50" s="106"/>
      <c r="AP50" s="106"/>
      <c r="AQ50" s="106"/>
      <c r="AR50" s="107"/>
      <c r="AS50" s="102"/>
      <c r="AU50" s="104"/>
      <c r="AV50" s="100"/>
      <c r="AW50" s="100"/>
      <c r="AX50" s="100"/>
      <c r="AY50" s="100"/>
    </row>
    <row r="51" spans="2:51" x14ac:dyDescent="0.25">
      <c r="B51" s="84" t="s">
        <v>152</v>
      </c>
      <c r="C51" s="147"/>
      <c r="D51" s="146"/>
      <c r="E51" s="146"/>
      <c r="F51" s="146"/>
      <c r="G51" s="147"/>
      <c r="H51" s="148"/>
      <c r="I51" s="148"/>
      <c r="J51" s="110"/>
      <c r="K51" s="110"/>
      <c r="L51" s="110"/>
      <c r="M51" s="110"/>
      <c r="N51" s="110"/>
      <c r="O51" s="110"/>
      <c r="P51" s="110"/>
      <c r="Q51" s="110"/>
      <c r="R51" s="113"/>
      <c r="S51" s="112"/>
      <c r="T51" s="112"/>
      <c r="U51" s="112"/>
      <c r="V51" s="105"/>
      <c r="W51" s="105"/>
      <c r="X51" s="105"/>
      <c r="Y51" s="105"/>
      <c r="Z51" s="105"/>
      <c r="AA51" s="105"/>
      <c r="AB51" s="105"/>
      <c r="AC51" s="105"/>
      <c r="AD51" s="105"/>
      <c r="AL51" s="106"/>
      <c r="AM51" s="106"/>
      <c r="AN51" s="106"/>
      <c r="AO51" s="106"/>
      <c r="AP51" s="106"/>
      <c r="AQ51" s="106"/>
      <c r="AR51" s="107"/>
      <c r="AS51" s="102"/>
      <c r="AU51" s="104"/>
      <c r="AV51" s="100"/>
      <c r="AW51" s="100"/>
      <c r="AX51" s="100"/>
      <c r="AY51" s="100"/>
    </row>
    <row r="52" spans="2:51" x14ac:dyDescent="0.25">
      <c r="B52" s="111" t="s">
        <v>148</v>
      </c>
      <c r="C52" s="147"/>
      <c r="D52" s="147"/>
      <c r="E52" s="147"/>
      <c r="F52" s="147"/>
      <c r="G52" s="147"/>
      <c r="H52" s="147"/>
      <c r="I52" s="148"/>
      <c r="J52" s="148"/>
      <c r="K52" s="110"/>
      <c r="L52" s="110"/>
      <c r="M52" s="110"/>
      <c r="N52" s="110"/>
      <c r="O52" s="110"/>
      <c r="P52" s="110"/>
      <c r="Q52" s="110"/>
      <c r="R52" s="110"/>
      <c r="S52" s="113"/>
      <c r="T52" s="112"/>
      <c r="U52" s="112"/>
      <c r="V52" s="112"/>
      <c r="W52" s="105"/>
      <c r="X52" s="105"/>
      <c r="Y52" s="105"/>
      <c r="Z52" s="105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2:51" x14ac:dyDescent="0.25">
      <c r="B53" s="115" t="s">
        <v>146</v>
      </c>
      <c r="C53" s="147"/>
      <c r="D53" s="147"/>
      <c r="E53" s="147"/>
      <c r="F53" s="147"/>
      <c r="G53" s="147"/>
      <c r="H53" s="147"/>
      <c r="I53" s="148"/>
      <c r="J53" s="148"/>
      <c r="K53" s="110"/>
      <c r="L53" s="110"/>
      <c r="M53" s="110"/>
      <c r="N53" s="110"/>
      <c r="O53" s="110"/>
      <c r="P53" s="110"/>
      <c r="Q53" s="110"/>
      <c r="R53" s="110"/>
      <c r="S53" s="113"/>
      <c r="T53" s="112"/>
      <c r="U53" s="112"/>
      <c r="V53" s="112"/>
      <c r="W53" s="105"/>
      <c r="X53" s="105"/>
      <c r="Y53" s="105"/>
      <c r="Z53" s="105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2:51" x14ac:dyDescent="0.25">
      <c r="B54" s="84" t="s">
        <v>147</v>
      </c>
      <c r="C54" s="147"/>
      <c r="D54" s="147"/>
      <c r="E54" s="146"/>
      <c r="F54" s="146"/>
      <c r="G54" s="146"/>
      <c r="H54" s="147"/>
      <c r="I54" s="148"/>
      <c r="J54" s="148"/>
      <c r="K54" s="110"/>
      <c r="L54" s="110"/>
      <c r="M54" s="110"/>
      <c r="N54" s="110"/>
      <c r="O54" s="110"/>
      <c r="P54" s="110"/>
      <c r="Q54" s="110"/>
      <c r="R54" s="110"/>
      <c r="S54" s="113"/>
      <c r="T54" s="112"/>
      <c r="U54" s="112"/>
      <c r="V54" s="112"/>
      <c r="W54" s="105"/>
      <c r="X54" s="105"/>
      <c r="Y54" s="105"/>
      <c r="Z54" s="105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2:51" x14ac:dyDescent="0.25">
      <c r="B55" s="108"/>
      <c r="C55" s="147"/>
      <c r="D55" s="147"/>
      <c r="E55" s="146"/>
      <c r="F55" s="146"/>
      <c r="G55" s="146"/>
      <c r="H55" s="147"/>
      <c r="I55" s="148"/>
      <c r="J55" s="148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B56" s="88"/>
      <c r="C56" s="147"/>
      <c r="D56" s="147"/>
      <c r="E56" s="146"/>
      <c r="F56" s="146"/>
      <c r="G56" s="146"/>
      <c r="H56" s="147"/>
      <c r="I56" s="148"/>
      <c r="J56" s="148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B57" s="108"/>
      <c r="C57" s="109"/>
      <c r="D57" s="109"/>
      <c r="E57" s="109"/>
      <c r="F57" s="109"/>
      <c r="G57" s="109"/>
      <c r="H57" s="109"/>
      <c r="I57" s="124"/>
      <c r="J57" s="110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88"/>
      <c r="C58" s="109"/>
      <c r="D58" s="109"/>
      <c r="E58" s="109"/>
      <c r="F58" s="109"/>
      <c r="G58" s="109"/>
      <c r="H58" s="109"/>
      <c r="I58" s="124"/>
      <c r="J58" s="110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88"/>
      <c r="C59" s="109"/>
      <c r="D59" s="109"/>
      <c r="E59" s="109"/>
      <c r="F59" s="109"/>
      <c r="G59" s="109"/>
      <c r="H59" s="109"/>
      <c r="I59" s="124"/>
      <c r="J59" s="110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88"/>
      <c r="C60" s="109"/>
      <c r="D60" s="109"/>
      <c r="E60" s="114"/>
      <c r="F60" s="114"/>
      <c r="G60" s="114"/>
      <c r="H60" s="109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84"/>
      <c r="C61" s="109"/>
      <c r="D61" s="109"/>
      <c r="E61" s="114"/>
      <c r="F61" s="114"/>
      <c r="G61" s="114"/>
      <c r="H61" s="109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88"/>
      <c r="C62" s="109"/>
      <c r="D62" s="109"/>
      <c r="E62" s="114"/>
      <c r="F62" s="114"/>
      <c r="G62" s="114"/>
      <c r="H62" s="109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88"/>
      <c r="C63" s="109"/>
      <c r="D63" s="109"/>
      <c r="E63" s="114"/>
      <c r="F63" s="114"/>
      <c r="G63" s="114"/>
      <c r="H63" s="109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115"/>
      <c r="C64" s="109"/>
      <c r="D64" s="109"/>
      <c r="E64" s="114"/>
      <c r="F64" s="114"/>
      <c r="G64" s="114"/>
      <c r="H64" s="109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84"/>
      <c r="C65" s="111"/>
      <c r="D65" s="109"/>
      <c r="E65" s="87"/>
      <c r="F65" s="109"/>
      <c r="G65" s="109"/>
      <c r="H65" s="109"/>
      <c r="I65" s="109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8"/>
      <c r="C66" s="109"/>
      <c r="D66" s="109"/>
      <c r="E66" s="109"/>
      <c r="F66" s="109"/>
      <c r="G66" s="109"/>
      <c r="H66" s="109"/>
      <c r="I66" s="124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88"/>
      <c r="C67" s="109"/>
      <c r="D67" s="109"/>
      <c r="E67" s="109"/>
      <c r="F67" s="109"/>
      <c r="G67" s="109"/>
      <c r="H67" s="109"/>
      <c r="I67" s="124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8"/>
      <c r="C68" s="111"/>
      <c r="D68" s="109"/>
      <c r="E68" s="109"/>
      <c r="F68" s="109"/>
      <c r="G68" s="109"/>
      <c r="H68" s="109"/>
      <c r="I68" s="109"/>
      <c r="J68" s="110"/>
      <c r="K68" s="110"/>
      <c r="L68" s="110"/>
      <c r="M68" s="110"/>
      <c r="N68" s="110"/>
      <c r="O68" s="110"/>
      <c r="P68" s="110"/>
      <c r="Q68" s="110"/>
      <c r="R68" s="110"/>
      <c r="S68" s="113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88"/>
      <c r="C69" s="111"/>
      <c r="D69" s="109"/>
      <c r="E69" s="87"/>
      <c r="F69" s="109"/>
      <c r="G69" s="109"/>
      <c r="H69" s="109"/>
      <c r="I69" s="109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88"/>
      <c r="C70" s="109"/>
      <c r="D70" s="109"/>
      <c r="E70" s="109"/>
      <c r="F70" s="109"/>
      <c r="G70" s="87"/>
      <c r="H70" s="87"/>
      <c r="I70" s="124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8"/>
      <c r="C71" s="109"/>
      <c r="D71" s="109"/>
      <c r="E71" s="109"/>
      <c r="F71" s="109"/>
      <c r="G71" s="87"/>
      <c r="H71" s="87"/>
      <c r="I71" s="116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15"/>
      <c r="D72" s="109"/>
      <c r="E72" s="87"/>
      <c r="F72" s="109"/>
      <c r="G72" s="109"/>
      <c r="H72" s="109"/>
      <c r="I72" s="109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11"/>
      <c r="D73" s="109"/>
      <c r="E73" s="109"/>
      <c r="F73" s="109"/>
      <c r="G73" s="109"/>
      <c r="H73" s="109"/>
      <c r="I73" s="109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11"/>
      <c r="D74" s="109"/>
      <c r="E74" s="87"/>
      <c r="F74" s="109"/>
      <c r="G74" s="109"/>
      <c r="H74" s="109"/>
      <c r="I74" s="109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09"/>
      <c r="D75" s="109"/>
      <c r="E75" s="109"/>
      <c r="F75" s="109"/>
      <c r="G75" s="87"/>
      <c r="H75" s="87"/>
      <c r="I75" s="124"/>
      <c r="J75" s="110"/>
      <c r="K75" s="110"/>
      <c r="L75" s="110"/>
      <c r="M75" s="110"/>
      <c r="N75" s="110"/>
      <c r="O75" s="110"/>
      <c r="P75" s="110"/>
      <c r="Q75" s="110"/>
      <c r="R75" s="110"/>
      <c r="S75" s="113"/>
      <c r="T75" s="112"/>
      <c r="U75" s="112"/>
      <c r="V75" s="112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09"/>
      <c r="D76" s="109"/>
      <c r="E76" s="109"/>
      <c r="F76" s="109"/>
      <c r="G76" s="87"/>
      <c r="H76" s="87"/>
      <c r="I76" s="116"/>
      <c r="J76" s="110"/>
      <c r="K76" s="110"/>
      <c r="L76" s="110"/>
      <c r="M76" s="110"/>
      <c r="N76" s="110"/>
      <c r="O76" s="110"/>
      <c r="P76" s="110"/>
      <c r="Q76" s="110"/>
      <c r="R76" s="110"/>
      <c r="S76" s="113"/>
      <c r="T76" s="113"/>
      <c r="U76" s="113"/>
      <c r="V76" s="113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15"/>
      <c r="D77" s="109"/>
      <c r="E77" s="87"/>
      <c r="F77" s="109"/>
      <c r="G77" s="109"/>
      <c r="H77" s="109"/>
      <c r="I77" s="109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3"/>
      <c r="U77" s="113"/>
      <c r="V77" s="113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15"/>
      <c r="D78" s="109"/>
      <c r="E78" s="87"/>
      <c r="F78" s="109"/>
      <c r="G78" s="109"/>
      <c r="H78" s="109"/>
      <c r="I78" s="109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3"/>
      <c r="U78" s="77"/>
      <c r="V78" s="77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15"/>
      <c r="D79" s="109"/>
      <c r="E79" s="87"/>
      <c r="F79" s="109"/>
      <c r="G79" s="109"/>
      <c r="H79" s="109"/>
      <c r="I79" s="109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3"/>
      <c r="U79" s="77"/>
      <c r="V79" s="77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11"/>
      <c r="D80" s="109"/>
      <c r="E80" s="87"/>
      <c r="F80" s="109"/>
      <c r="G80" s="109"/>
      <c r="H80" s="109"/>
      <c r="I80" s="109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3"/>
      <c r="U80" s="77"/>
      <c r="V80" s="77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1:51" x14ac:dyDescent="0.25">
      <c r="B81" s="88"/>
      <c r="C81" s="111"/>
      <c r="D81" s="109"/>
      <c r="E81" s="109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77"/>
      <c r="V81" s="77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1:51" x14ac:dyDescent="0.25">
      <c r="B82" s="88"/>
      <c r="C82" s="111"/>
      <c r="D82" s="109"/>
      <c r="E82" s="109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1:51" x14ac:dyDescent="0.25">
      <c r="B83" s="125"/>
      <c r="C83" s="111"/>
      <c r="D83" s="109"/>
      <c r="E83" s="87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1:51" x14ac:dyDescent="0.25">
      <c r="B84" s="125"/>
      <c r="C84" s="111"/>
      <c r="D84" s="109"/>
      <c r="E84" s="109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10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1:51" x14ac:dyDescent="0.25">
      <c r="B85" s="128"/>
      <c r="C85" s="108"/>
      <c r="D85" s="109"/>
      <c r="E85" s="109"/>
      <c r="F85" s="109"/>
      <c r="G85" s="109"/>
      <c r="H85" s="109"/>
      <c r="I85" s="109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3"/>
      <c r="U85" s="77"/>
      <c r="V85" s="77"/>
      <c r="W85" s="105"/>
      <c r="X85" s="105"/>
      <c r="Y85" s="105"/>
      <c r="Z85" s="85"/>
      <c r="AA85" s="105"/>
      <c r="AB85" s="105"/>
      <c r="AC85" s="105"/>
      <c r="AD85" s="105"/>
      <c r="AE85" s="105"/>
      <c r="AM85" s="106"/>
      <c r="AN85" s="106"/>
      <c r="AO85" s="106"/>
      <c r="AP85" s="106"/>
      <c r="AQ85" s="106"/>
      <c r="AR85" s="106"/>
      <c r="AS85" s="107"/>
      <c r="AV85" s="104"/>
      <c r="AW85" s="100"/>
      <c r="AX85" s="100"/>
      <c r="AY85" s="100"/>
    </row>
    <row r="86" spans="1:51" x14ac:dyDescent="0.25">
      <c r="B86" s="128"/>
      <c r="C86" s="108"/>
      <c r="D86" s="87"/>
      <c r="E86" s="109"/>
      <c r="F86" s="109"/>
      <c r="G86" s="109"/>
      <c r="H86" s="109"/>
      <c r="I86" s="87"/>
      <c r="J86" s="110"/>
      <c r="K86" s="110"/>
      <c r="L86" s="110"/>
      <c r="M86" s="110"/>
      <c r="N86" s="110"/>
      <c r="O86" s="110"/>
      <c r="P86" s="110"/>
      <c r="Q86" s="110"/>
      <c r="R86" s="110"/>
      <c r="S86" s="85"/>
      <c r="T86" s="85"/>
      <c r="U86" s="85"/>
      <c r="V86" s="85"/>
      <c r="W86" s="85"/>
      <c r="X86" s="85"/>
      <c r="Y86" s="85"/>
      <c r="Z86" s="78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104"/>
      <c r="AW86" s="100"/>
      <c r="AX86" s="100"/>
      <c r="AY86" s="100"/>
    </row>
    <row r="87" spans="1:51" x14ac:dyDescent="0.25">
      <c r="B87" s="128"/>
      <c r="C87" s="115"/>
      <c r="D87" s="87"/>
      <c r="E87" s="109"/>
      <c r="F87" s="109"/>
      <c r="G87" s="109"/>
      <c r="H87" s="109"/>
      <c r="I87" s="87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78"/>
      <c r="X87" s="78"/>
      <c r="Y87" s="78"/>
      <c r="Z87" s="105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104"/>
      <c r="AW87" s="100"/>
      <c r="AX87" s="100"/>
      <c r="AY87" s="100"/>
    </row>
    <row r="88" spans="1:51" x14ac:dyDescent="0.25">
      <c r="B88" s="128"/>
      <c r="C88" s="115"/>
      <c r="D88" s="109"/>
      <c r="E88" s="87"/>
      <c r="F88" s="109"/>
      <c r="G88" s="109"/>
      <c r="H88" s="109"/>
      <c r="I88" s="109"/>
      <c r="J88" s="85"/>
      <c r="K88" s="85"/>
      <c r="L88" s="85"/>
      <c r="M88" s="85"/>
      <c r="N88" s="85"/>
      <c r="O88" s="85"/>
      <c r="P88" s="85"/>
      <c r="Q88" s="85"/>
      <c r="R88" s="85"/>
      <c r="S88" s="110"/>
      <c r="T88" s="113"/>
      <c r="U88" s="77"/>
      <c r="V88" s="77"/>
      <c r="W88" s="105"/>
      <c r="X88" s="105"/>
      <c r="Y88" s="105"/>
      <c r="Z88" s="10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1:51" x14ac:dyDescent="0.25">
      <c r="B89" s="78"/>
      <c r="C89" s="111"/>
      <c r="D89" s="109"/>
      <c r="E89" s="87"/>
      <c r="F89" s="87"/>
      <c r="G89" s="109"/>
      <c r="H89" s="109"/>
      <c r="I89" s="109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3"/>
      <c r="U89" s="77"/>
      <c r="V89" s="77"/>
      <c r="W89" s="105"/>
      <c r="X89" s="105"/>
      <c r="Y89" s="105"/>
      <c r="Z89" s="105"/>
      <c r="AA89" s="105"/>
      <c r="AB89" s="105"/>
      <c r="AC89" s="105"/>
      <c r="AD89" s="105"/>
      <c r="AE89" s="105"/>
      <c r="AM89" s="106"/>
      <c r="AN89" s="106"/>
      <c r="AO89" s="106"/>
      <c r="AP89" s="106"/>
      <c r="AQ89" s="106"/>
      <c r="AR89" s="106"/>
      <c r="AS89" s="107"/>
      <c r="AV89" s="104"/>
      <c r="AW89" s="100"/>
      <c r="AX89" s="100"/>
      <c r="AY89" s="100"/>
    </row>
    <row r="90" spans="1:51" x14ac:dyDescent="0.25">
      <c r="B90" s="78"/>
      <c r="C90" s="111"/>
      <c r="D90" s="109"/>
      <c r="E90" s="109"/>
      <c r="F90" s="87"/>
      <c r="G90" s="87"/>
      <c r="H90" s="87"/>
      <c r="I90" s="109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3"/>
      <c r="U90" s="77"/>
      <c r="V90" s="77"/>
      <c r="W90" s="105"/>
      <c r="X90" s="105"/>
      <c r="Y90" s="105"/>
      <c r="Z90" s="105"/>
      <c r="AA90" s="105"/>
      <c r="AB90" s="105"/>
      <c r="AC90" s="105"/>
      <c r="AD90" s="105"/>
      <c r="AE90" s="105"/>
      <c r="AM90" s="106"/>
      <c r="AN90" s="106"/>
      <c r="AO90" s="106"/>
      <c r="AP90" s="106"/>
      <c r="AQ90" s="106"/>
      <c r="AR90" s="106"/>
      <c r="AS90" s="107"/>
      <c r="AV90" s="104"/>
      <c r="AW90" s="100"/>
      <c r="AX90" s="100"/>
      <c r="AY90" s="130"/>
    </row>
    <row r="91" spans="1:51" x14ac:dyDescent="0.25">
      <c r="B91" s="128"/>
      <c r="C91" s="85"/>
      <c r="D91" s="109"/>
      <c r="E91" s="109"/>
      <c r="F91" s="109"/>
      <c r="G91" s="87"/>
      <c r="H91" s="87"/>
      <c r="I91" s="109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3"/>
      <c r="U91" s="77"/>
      <c r="V91" s="77"/>
      <c r="W91" s="105"/>
      <c r="X91" s="105"/>
      <c r="Y91" s="105"/>
      <c r="Z91" s="105"/>
      <c r="AA91" s="105"/>
      <c r="AB91" s="105"/>
      <c r="AC91" s="105"/>
      <c r="AD91" s="105"/>
      <c r="AE91" s="105"/>
      <c r="AM91" s="106"/>
      <c r="AN91" s="106"/>
      <c r="AO91" s="106"/>
      <c r="AP91" s="106"/>
      <c r="AQ91" s="106"/>
      <c r="AR91" s="106"/>
      <c r="AS91" s="107"/>
      <c r="AV91" s="104"/>
      <c r="AW91" s="100"/>
      <c r="AX91" s="100"/>
      <c r="AY91" s="100"/>
    </row>
    <row r="92" spans="1:51" x14ac:dyDescent="0.25">
      <c r="C92" s="115"/>
      <c r="D92" s="85"/>
      <c r="E92" s="109"/>
      <c r="F92" s="109"/>
      <c r="G92" s="109"/>
      <c r="H92" s="109"/>
      <c r="I92" s="85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3"/>
      <c r="U92" s="77"/>
      <c r="V92" s="77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V92" s="104"/>
      <c r="AW92" s="100"/>
      <c r="AX92" s="100"/>
      <c r="AY92" s="100"/>
    </row>
    <row r="93" spans="1:51" x14ac:dyDescent="0.25">
      <c r="C93" s="131"/>
      <c r="D93" s="78"/>
      <c r="E93" s="126"/>
      <c r="F93" s="126"/>
      <c r="G93" s="126"/>
      <c r="H93" s="126"/>
      <c r="I93" s="78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32"/>
      <c r="U93" s="133"/>
      <c r="V93" s="133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U93" s="100"/>
      <c r="AV93" s="104"/>
      <c r="AW93" s="100"/>
      <c r="AX93" s="100"/>
      <c r="AY93" s="100"/>
    </row>
    <row r="94" spans="1:51" s="130" customFormat="1" x14ac:dyDescent="0.25">
      <c r="B94" s="100"/>
      <c r="C94" s="134"/>
      <c r="D94" s="126"/>
      <c r="E94" s="78"/>
      <c r="F94" s="126"/>
      <c r="G94" s="126"/>
      <c r="H94" s="126"/>
      <c r="I94" s="126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32"/>
      <c r="U94" s="133"/>
      <c r="V94" s="133"/>
      <c r="W94" s="105"/>
      <c r="X94" s="105"/>
      <c r="Y94" s="105"/>
      <c r="Z94" s="105"/>
      <c r="AA94" s="105"/>
      <c r="AB94" s="105"/>
      <c r="AC94" s="105"/>
      <c r="AD94" s="105"/>
      <c r="AE94" s="105"/>
      <c r="AM94" s="106"/>
      <c r="AN94" s="106"/>
      <c r="AO94" s="106"/>
      <c r="AP94" s="106"/>
      <c r="AQ94" s="106"/>
      <c r="AR94" s="106"/>
      <c r="AS94" s="107"/>
      <c r="AT94" s="19"/>
      <c r="AV94" s="104"/>
      <c r="AY94" s="100"/>
    </row>
    <row r="95" spans="1:51" x14ac:dyDescent="0.25">
      <c r="A95" s="105"/>
      <c r="C95" s="129"/>
      <c r="D95" s="126"/>
      <c r="E95" s="78"/>
      <c r="F95" s="78"/>
      <c r="G95" s="126"/>
      <c r="H95" s="126"/>
      <c r="I95" s="106"/>
      <c r="J95" s="106"/>
      <c r="K95" s="106"/>
      <c r="L95" s="106"/>
      <c r="M95" s="106"/>
      <c r="N95" s="106"/>
      <c r="O95" s="107"/>
      <c r="P95" s="102"/>
      <c r="R95" s="104"/>
      <c r="AS95" s="100"/>
      <c r="AT95" s="100"/>
      <c r="AU95" s="100"/>
      <c r="AV95" s="100"/>
      <c r="AW95" s="100"/>
      <c r="AX95" s="100"/>
      <c r="AY95" s="100"/>
    </row>
    <row r="96" spans="1:51" x14ac:dyDescent="0.25">
      <c r="A96" s="105"/>
      <c r="C96" s="130"/>
      <c r="D96" s="130"/>
      <c r="E96" s="130"/>
      <c r="F96" s="130"/>
      <c r="G96" s="78"/>
      <c r="H96" s="78"/>
      <c r="I96" s="106"/>
      <c r="J96" s="106"/>
      <c r="K96" s="106"/>
      <c r="L96" s="106"/>
      <c r="M96" s="106"/>
      <c r="N96" s="106"/>
      <c r="O96" s="107"/>
      <c r="P96" s="102"/>
      <c r="R96" s="102"/>
      <c r="AS96" s="100"/>
      <c r="AT96" s="100"/>
      <c r="AU96" s="100"/>
      <c r="AV96" s="100"/>
      <c r="AW96" s="100"/>
      <c r="AX96" s="100"/>
      <c r="AY96" s="100"/>
    </row>
    <row r="97" spans="1:51" x14ac:dyDescent="0.25">
      <c r="A97" s="105"/>
      <c r="C97" s="130"/>
      <c r="D97" s="130"/>
      <c r="E97" s="130"/>
      <c r="F97" s="130"/>
      <c r="G97" s="78"/>
      <c r="H97" s="78"/>
      <c r="I97" s="106"/>
      <c r="J97" s="106"/>
      <c r="K97" s="106"/>
      <c r="L97" s="106"/>
      <c r="M97" s="106"/>
      <c r="N97" s="106"/>
      <c r="O97" s="107"/>
      <c r="P97" s="102"/>
      <c r="R97" s="102"/>
      <c r="AS97" s="100"/>
      <c r="AT97" s="100"/>
      <c r="AU97" s="100"/>
      <c r="AV97" s="100"/>
      <c r="AW97" s="100"/>
      <c r="AX97" s="100"/>
      <c r="AY97" s="100"/>
    </row>
    <row r="98" spans="1:51" x14ac:dyDescent="0.25">
      <c r="A98" s="105"/>
      <c r="C98" s="130"/>
      <c r="D98" s="130"/>
      <c r="E98" s="130"/>
      <c r="F98" s="130"/>
      <c r="G98" s="130"/>
      <c r="H98" s="130"/>
      <c r="I98" s="106"/>
      <c r="J98" s="106"/>
      <c r="K98" s="106"/>
      <c r="L98" s="106"/>
      <c r="M98" s="106"/>
      <c r="N98" s="106"/>
      <c r="O98" s="107"/>
      <c r="P98" s="102"/>
      <c r="R98" s="102"/>
      <c r="AS98" s="100"/>
      <c r="AT98" s="100"/>
      <c r="AU98" s="100"/>
      <c r="AV98" s="100"/>
      <c r="AW98" s="100"/>
      <c r="AX98" s="100"/>
      <c r="AY98" s="100"/>
    </row>
    <row r="99" spans="1:51" x14ac:dyDescent="0.25">
      <c r="A99" s="105"/>
      <c r="C99" s="130"/>
      <c r="D99" s="130"/>
      <c r="E99" s="130"/>
      <c r="F99" s="130"/>
      <c r="G99" s="130"/>
      <c r="H99" s="130"/>
      <c r="I99" s="106"/>
      <c r="J99" s="106"/>
      <c r="K99" s="106"/>
      <c r="L99" s="106"/>
      <c r="M99" s="106"/>
      <c r="N99" s="106"/>
      <c r="O99" s="107"/>
      <c r="P99" s="102"/>
      <c r="R99" s="102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C100" s="130"/>
      <c r="D100" s="130"/>
      <c r="E100" s="130"/>
      <c r="F100" s="130"/>
      <c r="G100" s="130"/>
      <c r="H100" s="130"/>
      <c r="I100" s="106"/>
      <c r="J100" s="106"/>
      <c r="K100" s="106"/>
      <c r="L100" s="106"/>
      <c r="M100" s="106"/>
      <c r="N100" s="106"/>
      <c r="O100" s="107"/>
      <c r="P100" s="102"/>
      <c r="R100" s="102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C101" s="130"/>
      <c r="D101" s="130"/>
      <c r="E101" s="130"/>
      <c r="F101" s="130"/>
      <c r="G101" s="130"/>
      <c r="H101" s="130"/>
      <c r="I101" s="106"/>
      <c r="J101" s="106"/>
      <c r="K101" s="106"/>
      <c r="L101" s="106"/>
      <c r="M101" s="106"/>
      <c r="N101" s="106"/>
      <c r="O101" s="107"/>
      <c r="P101" s="102"/>
      <c r="R101" s="78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A102" s="105"/>
      <c r="I102" s="106"/>
      <c r="J102" s="106"/>
      <c r="K102" s="106"/>
      <c r="L102" s="106"/>
      <c r="M102" s="106"/>
      <c r="N102" s="106"/>
      <c r="O102" s="107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O103" s="107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O104" s="107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O105" s="107"/>
      <c r="R105" s="102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O106" s="107"/>
      <c r="R106" s="102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07"/>
      <c r="Q113" s="102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1"/>
      <c r="P114" s="102"/>
      <c r="Q114" s="102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1"/>
      <c r="P115" s="102"/>
      <c r="Q115" s="102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1"/>
      <c r="P116" s="102"/>
      <c r="Q116" s="102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1"/>
      <c r="P117" s="102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R123" s="102"/>
      <c r="S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R124" s="102"/>
      <c r="S124" s="102"/>
      <c r="T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Q125" s="102"/>
      <c r="R125" s="102"/>
      <c r="S125" s="102"/>
      <c r="T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1"/>
      <c r="P126" s="102"/>
      <c r="T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02"/>
      <c r="Q127" s="102"/>
      <c r="R127" s="102"/>
      <c r="S127" s="102"/>
      <c r="AS127" s="100"/>
      <c r="AT127" s="100"/>
      <c r="AU127" s="100"/>
      <c r="AV127" s="100"/>
      <c r="AW127" s="100"/>
      <c r="AX127" s="100"/>
    </row>
    <row r="128" spans="15:51" x14ac:dyDescent="0.25">
      <c r="O128" s="11"/>
      <c r="P128" s="102"/>
      <c r="Q128" s="102"/>
      <c r="R128" s="102"/>
      <c r="S128" s="102"/>
      <c r="T128" s="102"/>
      <c r="AS128" s="100"/>
      <c r="AT128" s="100"/>
      <c r="AU128" s="100"/>
      <c r="AV128" s="100"/>
      <c r="AW128" s="100"/>
      <c r="AX128" s="100"/>
    </row>
    <row r="129" spans="15:51" x14ac:dyDescent="0.25">
      <c r="O129" s="11"/>
      <c r="P129" s="102"/>
      <c r="Q129" s="102"/>
      <c r="R129" s="102"/>
      <c r="S129" s="102"/>
      <c r="T129" s="102"/>
      <c r="U129" s="102"/>
      <c r="AS129" s="100"/>
      <c r="AT129" s="100"/>
      <c r="AU129" s="100"/>
      <c r="AV129" s="100"/>
      <c r="AW129" s="100"/>
      <c r="AX129" s="100"/>
    </row>
    <row r="130" spans="15:51" x14ac:dyDescent="0.25">
      <c r="O130" s="11"/>
      <c r="P130" s="102"/>
      <c r="T130" s="102"/>
      <c r="U130" s="102"/>
      <c r="AS130" s="100"/>
      <c r="AT130" s="100"/>
      <c r="AU130" s="100"/>
      <c r="AV130" s="100"/>
      <c r="AW130" s="100"/>
      <c r="AX130" s="100"/>
    </row>
    <row r="138" spans="15:51" x14ac:dyDescent="0.25">
      <c r="AY138" s="100"/>
    </row>
    <row r="142" spans="15:51" x14ac:dyDescent="0.25">
      <c r="AS142" s="100"/>
      <c r="AT142" s="100"/>
      <c r="AU142" s="100"/>
      <c r="AV142" s="100"/>
      <c r="AW142" s="100"/>
      <c r="AX142" s="100"/>
    </row>
  </sheetData>
  <protectedRanges>
    <protectedRange sqref="N86:R86 B91 S88:T94 B83:B88 S84:T85 N89:R94 T76:T83 T61:T67 R49 S50:S51 T52:T59 S47:S48" name="Range2_12_5_1_1"/>
    <protectedRange sqref="N10 L10 L6 D6 D8 AD8 AF8 O8:U8 AJ8:AR8 AF10 L24:N31 N12:N23 N32:N34 N11:P11 E11:E34 G11:G34 AC17:AF34 R11:V34 O12:P34 X11:AF16" name="Range1_16_3_1_1"/>
    <protectedRange sqref="I91 J89:M94 J86:M86 I9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5:H95 F94 E93" name="Range2_2_2_9_2_1_1"/>
    <protectedRange sqref="D91 D94:D95" name="Range2_1_1_1_1_1_9_2_1_1"/>
    <protectedRange sqref="AG11:AG34" name="Range1_18_1_1_1"/>
    <protectedRange sqref="C92 C94" name="Range2_4_1_1_1"/>
    <protectedRange sqref="AS16:AS34" name="Range1_1_1_1"/>
    <protectedRange sqref="P3:U5" name="Range1_16_1_1_1_1"/>
    <protectedRange sqref="C95 C93 C90" name="Range2_1_3_1_1"/>
    <protectedRange sqref="H11:H34" name="Range1_1_1_1_1_1_1"/>
    <protectedRange sqref="B89:B90 J87:R88 D92:D93 I92:I93 Z85:Z86 S86:Y87 AA86:AU87 E94:E95 G96:H97 F95" name="Range2_2_1_10_1_1_1_2"/>
    <protectedRange sqref="C91" name="Range2_2_1_10_2_1_1_1"/>
    <protectedRange sqref="N84:R85 G92:H92 D88 F91 E90" name="Range2_12_1_6_1_1"/>
    <protectedRange sqref="D83:D84 I88:I90 I84:M85 G93:H94 G86:H88 E91:E92 F92:F93 F85:F87 E84:E86" name="Range2_2_12_1_7_1_1"/>
    <protectedRange sqref="D89:D90" name="Range2_1_1_1_1_11_1_2_1_1"/>
    <protectedRange sqref="E87 G89:H89 F88" name="Range2_2_2_9_1_1_1_1"/>
    <protectedRange sqref="D85" name="Range2_1_1_1_1_1_9_1_1_1_1"/>
    <protectedRange sqref="C89 C84" name="Range2_1_1_2_1_1"/>
    <protectedRange sqref="C88" name="Range2_1_2_2_1_1"/>
    <protectedRange sqref="C87" name="Range2_3_2_1_1"/>
    <protectedRange sqref="F83:F84 E83 G85:H85" name="Range2_2_12_1_1_1_1_1"/>
    <protectedRange sqref="C83" name="Range2_1_4_2_1_1_1"/>
    <protectedRange sqref="C85:C86" name="Range2_5_1_1_1"/>
    <protectedRange sqref="E88:E89 F89:F90 G90:H91 I86:I87" name="Range2_2_1_1_1_1"/>
    <protectedRange sqref="D86:D87" name="Range2_1_1_1_1_1_1_1_1"/>
    <protectedRange sqref="AS11:AS15" name="Range1_4_1_1_1_1"/>
    <protectedRange sqref="J11:J15 J26:J34" name="Range1_1_2_1_10_1_1_1_1"/>
    <protectedRange sqref="R101" name="Range2_2_1_10_1_1_1_1_1"/>
    <protectedRange sqref="S38:S42" name="Range2_12_3_1_1_1_1"/>
    <protectedRange sqref="D38:H38 F39:G39 N38:R42" name="Range2_12_1_3_1_1_1_1"/>
    <protectedRange sqref="I38:M38 E39 H39:M39 E40:M42" name="Range2_2_12_1_6_1_1_1_1"/>
    <protectedRange sqref="D39:D42" name="Range2_1_1_1_1_11_1_1_1_1_1_1"/>
    <protectedRange sqref="C39:C42" name="Range2_1_2_1_1_1_1_1"/>
    <protectedRange sqref="C38" name="Range2_3_1_1_1_1_1"/>
    <protectedRange sqref="T73:T75" name="Range2_12_5_1_1_3"/>
    <protectedRange sqref="T69:T72" name="Range2_12_5_1_1_2_2"/>
    <protectedRange sqref="T68" name="Range2_12_5_1_1_2_1_1"/>
    <protectedRange sqref="S68" name="Range2_12_4_1_1_1_4_2_2_1_1"/>
    <protectedRange sqref="B80:B82" name="Range2_12_5_1_1_2"/>
    <protectedRange sqref="B79" name="Range2_12_5_1_1_2_1_4_1_1_1_2_1_1_1_1_1_1_1"/>
    <protectedRange sqref="F82 G84:H84" name="Range2_2_12_1_1_1_1_1_1"/>
    <protectedRange sqref="D82:E82" name="Range2_2_12_1_7_1_1_2_1"/>
    <protectedRange sqref="C82" name="Range2_1_1_2_1_1_1"/>
    <protectedRange sqref="B77:B78" name="Range2_12_5_1_1_2_1"/>
    <protectedRange sqref="B76" name="Range2_12_5_1_1_2_1_2_1"/>
    <protectedRange sqref="B75" name="Range2_12_5_1_1_2_1_2_2"/>
    <protectedRange sqref="S80:S83" name="Range2_12_5_1_1_5"/>
    <protectedRange sqref="N80:R83" name="Range2_12_1_6_1_1_1"/>
    <protectedRange sqref="J80:M83" name="Range2_2_12_1_7_1_1_2"/>
    <protectedRange sqref="S77:S79" name="Range2_12_2_1_1_1_2_1_1_1"/>
    <protectedRange sqref="Q78:R79" name="Range2_12_1_4_1_1_1_1_1_1_1_1_1_1_1_1_1_1_1"/>
    <protectedRange sqref="N78:P79" name="Range2_12_1_2_1_1_1_1_1_1_1_1_1_1_1_1_1_1_1_1"/>
    <protectedRange sqref="J78:M79" name="Range2_2_12_1_4_1_1_1_1_1_1_1_1_1_1_1_1_1_1_1_1"/>
    <protectedRange sqref="Q77:R77" name="Range2_12_1_6_1_1_1_2_3_1_1_3_1_1_1_1_1_1_1"/>
    <protectedRange sqref="N77:P77" name="Range2_12_1_2_3_1_1_1_2_3_1_1_3_1_1_1_1_1_1_1"/>
    <protectedRange sqref="J77:M77" name="Range2_2_12_1_4_3_1_1_1_3_3_1_1_3_1_1_1_1_1_1_1"/>
    <protectedRange sqref="S75:S76" name="Range2_12_4_1_1_1_4_2_2_2_1"/>
    <protectedRange sqref="Q75:R76" name="Range2_12_1_6_1_1_1_2_3_2_1_1_3_2"/>
    <protectedRange sqref="N75:P76" name="Range2_12_1_2_3_1_1_1_2_3_2_1_1_3_2"/>
    <protectedRange sqref="K75:M76" name="Range2_2_12_1_4_3_1_1_1_3_3_2_1_1_3_2"/>
    <protectedRange sqref="J75:J76" name="Range2_2_12_1_4_3_1_1_1_3_2_1_2_2_2"/>
    <protectedRange sqref="I75" name="Range2_2_12_1_4_3_1_1_1_3_3_1_1_3_1_1_1_1_1_1_2_2"/>
    <protectedRange sqref="I77:I83" name="Range2_2_12_1_7_1_1_2_2_1_1"/>
    <protectedRange sqref="I76" name="Range2_2_12_1_4_3_1_1_1_3_3_1_1_3_1_1_1_1_1_1_2_1_1"/>
    <protectedRange sqref="G83:H83" name="Range2_2_12_1_3_1_2_1_1_1_2_1_1_1_1_1_1_2_1_1_1_1_1_1_1_1_1"/>
    <protectedRange sqref="F81 G80:H82" name="Range2_2_12_1_3_3_1_1_1_2_1_1_1_1_1_1_1_1_1_1_1_1_1_1_1_1"/>
    <protectedRange sqref="G77:H77" name="Range2_2_12_1_3_1_2_1_1_1_2_1_1_1_1_1_1_2_1_1_1_1_1_2_1"/>
    <protectedRange sqref="F77:F80" name="Range2_2_12_1_3_1_2_1_1_1_3_1_1_1_1_1_3_1_1_1_1_1_1_1_1_1"/>
    <protectedRange sqref="G78:H79" name="Range2_2_12_1_3_1_2_1_1_1_1_2_1_1_1_1_1_1_1_1_1_1_1"/>
    <protectedRange sqref="D77:E78" name="Range2_2_12_1_3_1_2_1_1_1_3_1_1_1_1_1_1_1_2_1_1_1_1_1_1_1"/>
    <protectedRange sqref="B73" name="Range2_12_5_1_1_2_1_4_1_1_1_2_1_1_1_1_1_1_1_1_1_2_1_1_1_1_1"/>
    <protectedRange sqref="B74" name="Range2_12_5_1_1_2_1_2_2_1_1_1_1_1"/>
    <protectedRange sqref="D81:E81" name="Range2_2_12_1_7_1_1_2_1_1"/>
    <protectedRange sqref="C81" name="Range2_1_1_2_1_1_1_1"/>
    <protectedRange sqref="D80" name="Range2_2_12_1_7_1_1_2_1_1_1_1_1_1"/>
    <protectedRange sqref="E80" name="Range2_2_12_1_1_1_1_1_1_1_1_1_1_1_1"/>
    <protectedRange sqref="C80" name="Range2_1_4_2_1_1_1_1_1_1_1_1_1"/>
    <protectedRange sqref="D79:E79" name="Range2_2_12_1_3_1_2_1_1_1_3_1_1_1_1_1_1_1_2_1_1_1_1_1_1_1_1"/>
    <protectedRange sqref="B72" name="Range2_12_5_1_1_2_1_2_2_1_1_1_1"/>
    <protectedRange sqref="S69:S74" name="Range2_12_5_1_1_5_1"/>
    <protectedRange sqref="N71:R74" name="Range2_12_1_6_1_1_1_1"/>
    <protectedRange sqref="J73:M74 L71:M72" name="Range2_2_12_1_7_1_1_2_2"/>
    <protectedRange sqref="I73:I74" name="Range2_2_12_1_7_1_1_2_2_1_1_1"/>
    <protectedRange sqref="B71" name="Range2_12_5_1_1_2_1_2_2_1_1_1_1_2_1_1_1"/>
    <protectedRange sqref="B70" name="Range2_12_5_1_1_2_1_2_2_1_1_1_1_2_1_1_1_2"/>
    <protectedRange sqref="B69" name="Range2_12_5_1_1_2_1_2_2_1_1_1_1_2_1_1_1_2_1_1"/>
    <protectedRange sqref="B41" name="Range2_12_5_1_1_1_1_1_2"/>
    <protectedRange sqref="G53:H56" name="Range2_2_12_1_3_1_1_1_1_1_4_1_1_2"/>
    <protectedRange sqref="E53:F56" name="Range2_2_12_1_7_1_1_3_1_1_2"/>
    <protectedRange sqref="S61:S67 S53:S59" name="Range2_12_5_1_1_2_3_1_1"/>
    <protectedRange sqref="Q53:R59" name="Range2_12_1_6_1_1_1_1_2_1_2"/>
    <protectedRange sqref="N53:P59" name="Range2_12_1_2_3_1_1_1_1_2_1_2"/>
    <protectedRange sqref="I53:M56 L57:M59" name="Range2_2_12_1_4_3_1_1_1_1_2_1_2"/>
    <protectedRange sqref="D53:D56" name="Range2_2_12_1_3_1_2_1_1_1_2_1_2_1_2"/>
    <protectedRange sqref="Q61:R63" name="Range2_12_1_6_1_1_1_1_2_1_1_1"/>
    <protectedRange sqref="N61:P63" name="Range2_12_1_2_3_1_1_1_1_2_1_1_1"/>
    <protectedRange sqref="L61:M63" name="Range2_2_12_1_4_3_1_1_1_1_2_1_1_1"/>
    <protectedRange sqref="B68" name="Range2_12_5_1_1_2_1_2_2_1_1_1_1_2_1_1_1_2_1_1_1_2"/>
    <protectedRange sqref="N64:R70" name="Range2_12_1_6_1_1_1_1_1"/>
    <protectedRange sqref="J66:M67 L68:M70 L64:M65" name="Range2_2_12_1_7_1_1_2_2_1"/>
    <protectedRange sqref="G66:H67" name="Range2_2_12_1_3_1_2_1_1_1_2_1_1_1_1_1_1_2_1_1_1_1"/>
    <protectedRange sqref="I66:I67" name="Range2_2_12_1_4_3_1_1_1_2_1_2_1_1_3_1_1_1_1_1_1_1_1"/>
    <protectedRange sqref="D66:E67" name="Range2_2_12_1_3_1_2_1_1_1_2_1_1_1_1_3_1_1_1_1_1_1_1"/>
    <protectedRange sqref="F66:F67" name="Range2_2_12_1_3_1_2_1_1_1_3_1_1_1_1_1_3_1_1_1_1_1_1_1"/>
    <protectedRange sqref="G76:H76" name="Range2_2_12_1_3_1_2_1_1_1_1_2_1_1_1_1_1_1_2_1_1_2"/>
    <protectedRange sqref="F76" name="Range2_2_12_1_3_1_2_1_1_1_1_2_1_1_1_1_1_1_1_1_1_1_1_2"/>
    <protectedRange sqref="D76:E76" name="Range2_2_12_1_3_1_2_1_1_1_2_1_1_1_1_3_1_1_1_1_1_1_1_1_1_1_2"/>
    <protectedRange sqref="G75:H75" name="Range2_2_12_1_3_1_2_1_1_1_1_2_1_1_1_1_1_1_2_1_1_1_1"/>
    <protectedRange sqref="F75" name="Range2_2_12_1_3_1_2_1_1_1_1_2_1_1_1_1_1_1_1_1_1_1_1_1_1"/>
    <protectedRange sqref="D75:E75" name="Range2_2_12_1_3_1_2_1_1_1_2_1_1_1_1_3_1_1_1_1_1_1_1_1_1_1_1_1"/>
    <protectedRange sqref="D74" name="Range2_2_12_1_7_1_1_1_1"/>
    <protectedRange sqref="E74:F74" name="Range2_2_12_1_1_1_1_1_2_1"/>
    <protectedRange sqref="C74" name="Range2_1_4_2_1_1_1_1_1"/>
    <protectedRange sqref="G74:H74" name="Range2_2_12_1_3_1_2_1_1_1_2_1_1_1_1_1_1_2_1_1_1_1_1_1_1_1_1_1_1"/>
    <protectedRange sqref="F73:H73" name="Range2_2_12_1_3_3_1_1_1_2_1_1_1_1_1_1_1_1_1_1_1_1_1_1_1_1_1_2"/>
    <protectedRange sqref="D73:E73" name="Range2_2_12_1_7_1_1_2_1_1_1_2"/>
    <protectedRange sqref="C73" name="Range2_1_1_2_1_1_1_1_1_2"/>
    <protectedRange sqref="B66" name="Range2_12_5_1_1_2_1_4_1_1_1_2_1_1_1_1_1_1_1_1_1_2_1_1_1_1_2_1_1_1_2_1_1_1_2_2_2_1"/>
    <protectedRange sqref="B67" name="Range2_12_5_1_1_2_1_2_2_1_1_1_1_2_1_1_1_2_1_1_1_2_2_2_1"/>
    <protectedRange sqref="J72:K72" name="Range2_2_12_1_4_3_1_1_1_3_3_1_1_3_1_1_1_1_1_1_1_1"/>
    <protectedRange sqref="K70:K71" name="Range2_2_12_1_4_3_1_1_1_3_3_2_1_1_3_2_1"/>
    <protectedRange sqref="J70:J71" name="Range2_2_12_1_4_3_1_1_1_3_2_1_2_2_2_1"/>
    <protectedRange sqref="I70" name="Range2_2_12_1_4_3_1_1_1_3_3_1_1_3_1_1_1_1_1_1_2_2_2"/>
    <protectedRange sqref="I72" name="Range2_2_12_1_7_1_1_2_2_1_1_2"/>
    <protectedRange sqref="I71" name="Range2_2_12_1_4_3_1_1_1_3_3_1_1_3_1_1_1_1_1_1_2_1_1_1"/>
    <protectedRange sqref="G72:H72" name="Range2_2_12_1_3_1_2_1_1_1_2_1_1_1_1_1_1_2_1_1_1_1_1_2_1_1"/>
    <protectedRange sqref="F72" name="Range2_2_12_1_3_1_2_1_1_1_3_1_1_1_1_1_3_1_1_1_1_1_1_1_1_1_2"/>
    <protectedRange sqref="D72:E72" name="Range2_2_12_1_3_1_2_1_1_1_3_1_1_1_1_1_1_1_2_1_1_1_1_1_1_1_2"/>
    <protectedRange sqref="J68:K69" name="Range2_2_12_1_7_1_1_2_2_2"/>
    <protectedRange sqref="I68:I69" name="Range2_2_12_1_7_1_1_2_2_1_1_1_2"/>
    <protectedRange sqref="G71:H71" name="Range2_2_12_1_3_1_2_1_1_1_1_2_1_1_1_1_1_1_2_1_1_2_1"/>
    <protectedRange sqref="F71" name="Range2_2_12_1_3_1_2_1_1_1_1_2_1_1_1_1_1_1_1_1_1_1_1_2_1"/>
    <protectedRange sqref="D71:E71" name="Range2_2_12_1_3_1_2_1_1_1_2_1_1_1_1_3_1_1_1_1_1_1_1_1_1_1_2_1"/>
    <protectedRange sqref="G70:H70" name="Range2_2_12_1_3_1_2_1_1_1_1_2_1_1_1_1_1_1_2_1_1_1_1_1"/>
    <protectedRange sqref="F70" name="Range2_2_12_1_3_1_2_1_1_1_1_2_1_1_1_1_1_1_1_1_1_1_1_1_1_1"/>
    <protectedRange sqref="D70:E70" name="Range2_2_12_1_3_1_2_1_1_1_2_1_1_1_1_3_1_1_1_1_1_1_1_1_1_1_1_1_1"/>
    <protectedRange sqref="D69" name="Range2_2_12_1_7_1_1_1_1_1"/>
    <protectedRange sqref="E69:F69" name="Range2_2_12_1_1_1_1_1_2_1_1"/>
    <protectedRange sqref="C69" name="Range2_1_4_2_1_1_1_1_1_1"/>
    <protectedRange sqref="G69:H69" name="Range2_2_12_1_3_1_2_1_1_1_2_1_1_1_1_1_1_2_1_1_1_1_1_1_1_1_1_1_1_1"/>
    <protectedRange sqref="F68:H68" name="Range2_2_12_1_3_3_1_1_1_2_1_1_1_1_1_1_1_1_1_1_1_1_1_1_1_1_1_2_1"/>
    <protectedRange sqref="D68:E68" name="Range2_2_12_1_7_1_1_2_1_1_1_2_1"/>
    <protectedRange sqref="C68" name="Range2_1_1_2_1_1_1_1_1_2_1"/>
    <protectedRange sqref="B62" name="Range2_12_5_1_1_2_1_4_1_1_1_2_1_1_1_1_1_1_1_1_1_2_1_1_1_1_2_1_1_1_2_1_1_1_2_2_2_1_1"/>
    <protectedRange sqref="B63" name="Range2_12_5_1_1_2_1_2_2_1_1_1_1_2_1_1_1_2_1_1_1_2_2_2_1_1"/>
    <protectedRange sqref="B59" name="Range2_12_5_1_1_2_1_4_1_1_1_2_1_1_1_1_1_1_1_1_1_2_1_1_1_1_2_1_1_1_2_1_1_1_2_2_2_1_1_1"/>
    <protectedRange sqref="B60" name="Range2_12_5_1_1_2_1_2_2_1_1_1_1_2_1_1_1_2_1_1_1_2_2_2_1_1_1"/>
    <protectedRange sqref="S43" name="Range2_12_3_1_1_1_1_2"/>
    <protectedRange sqref="N43:R43" name="Range2_12_1_3_1_1_1_1_2"/>
    <protectedRange sqref="E43:G43 I43:M43" name="Range2_2_12_1_6_1_1_1_1_2"/>
    <protectedRange sqref="D43" name="Range2_1_1_1_1_11_1_1_1_1_1_1_2"/>
    <protectedRange sqref="G44:H44" name="Range2_2_12_1_3_1_1_1_1_1_4_1_1"/>
    <protectedRange sqref="E44:F44" name="Range2_2_12_1_7_1_1_3_1_1"/>
    <protectedRange sqref="Q49 S44:S45 R50:R51 R46:R48" name="Range2_12_5_1_1_2_3_1"/>
    <protectedRange sqref="Q44:R44" name="Range2_12_1_6_1_1_1_1_2_1"/>
    <protectedRange sqref="N44:P44" name="Range2_12_1_2_3_1_1_1_1_2_1"/>
    <protectedRange sqref="I44:M44" name="Range2_2_12_1_4_3_1_1_1_1_2_1"/>
    <protectedRange sqref="D44" name="Range2_2_12_1_3_1_2_1_1_1_2_1_2_1"/>
    <protectedRange sqref="S52" name="Range2_12_4_1_1_1_4_2_2_1_1_1"/>
    <protectedRange sqref="E49:F49 G45:H45 F50:G51 F46:G48" name="Range2_2_12_1_3_1_1_1_1_1_4_1_1_1"/>
    <protectedRange sqref="C49:D49 E45:F45 D50:E51 D46:E48" name="Range2_2_12_1_7_1_1_3_1_1_1"/>
    <protectedRange sqref="O49:P49 Q45:R45 P50:Q51 P46:Q48" name="Range2_12_1_6_1_1_1_1_2_1_1"/>
    <protectedRange sqref="L49:N49 N45:P45 M50:O51 M46:O48" name="Range2_12_1_2_3_1_1_1_1_2_1_1"/>
    <protectedRange sqref="G49:K49 I45:M45 H50:L51 H46:L48" name="Range2_2_12_1_4_3_1_1_1_1_2_1_1"/>
    <protectedRange sqref="C46:C48 D45 C50:C51" name="Range2_2_12_1_3_1_2_1_1_1_2_1_2_1_1"/>
    <protectedRange sqref="E52:H52" name="Range2_2_12_1_3_1_2_1_1_1_1_2_1_1_1_1_1_1_1"/>
    <protectedRange sqref="D52" name="Range2_2_12_1_3_1_2_1_1_1_2_1_2_3_1_1_1_1_2"/>
    <protectedRange sqref="Q52:R52" name="Range2_12_1_6_1_1_1_2_3_2_1_1_1_1_1"/>
    <protectedRange sqref="N52:P52" name="Range2_12_1_2_3_1_1_1_2_3_2_1_1_1_1_1"/>
    <protectedRange sqref="K52:M52" name="Range2_2_12_1_4_3_1_1_1_3_3_2_1_1_1_1_1"/>
    <protectedRange sqref="J52" name="Range2_2_12_1_4_3_1_1_1_3_2_1_2_1_1_1"/>
    <protectedRange sqref="I52" name="Range2_2_12_1_4_2_1_1_1_4_1_2_1_1_1_2_1_1_1"/>
    <protectedRange sqref="C43" name="Range2_1_2_1_1_1_1_1_1_2"/>
    <protectedRange sqref="Q11:Q34" name="Range1_16_3_1_1_1"/>
    <protectedRange sqref="T60" name="Range2_12_5_1_1_1"/>
    <protectedRange sqref="S60" name="Range2_12_5_1_1_2_3_1_1_1"/>
    <protectedRange sqref="Q60:R60" name="Range2_12_1_6_1_1_1_1_2_1_1_1_1"/>
    <protectedRange sqref="N60:P60" name="Range2_12_1_2_3_1_1_1_1_2_1_1_1_1"/>
    <protectedRange sqref="L60:M60" name="Range2_2_12_1_4_3_1_1_1_1_2_1_1_1_1"/>
    <protectedRange sqref="J57:K59" name="Range2_2_12_1_7_1_1_2_2_3"/>
    <protectedRange sqref="G57:H59" name="Range2_2_12_1_3_1_2_1_1_1_2_1_1_1_1_1_1_2_1_1_1"/>
    <protectedRange sqref="I57:I59" name="Range2_2_12_1_4_3_1_1_1_2_1_2_1_1_3_1_1_1_1_1_1_1"/>
    <protectedRange sqref="D57:E59" name="Range2_2_12_1_3_1_2_1_1_1_2_1_1_1_1_3_1_1_1_1_1_1"/>
    <protectedRange sqref="F57:F59" name="Range2_2_12_1_3_1_2_1_1_1_3_1_1_1_1_1_3_1_1_1_1_1_1"/>
    <protectedRange sqref="AG10" name="Range1_18_1_1_1_1"/>
    <protectedRange sqref="F11:F34" name="Range1_16_3_1_1_2"/>
    <protectedRange sqref="W11:W34" name="Range1_16_3_1_1_4"/>
    <protectedRange sqref="X17:AB34" name="Range1_16_3_1_1_6"/>
    <protectedRange sqref="G60:H64" name="Range2_2_12_1_3_1_1_1_1_1_4_1_1_1_1_2"/>
    <protectedRange sqref="E60:F64" name="Range2_2_12_1_7_1_1_3_1_1_1_1_2"/>
    <protectedRange sqref="I60:K64" name="Range2_2_12_1_4_3_1_1_1_1_2_1_1_1_2"/>
    <protectedRange sqref="D60:D64" name="Range2_2_12_1_3_1_2_1_1_1_2_1_2_1_1_1_2"/>
    <protectedRange sqref="J65:K65" name="Range2_2_12_1_7_1_1_2_2_1_2"/>
    <protectedRange sqref="I65" name="Range2_2_12_1_7_1_1_2_2_1_1_1_1_1"/>
    <protectedRange sqref="G65:H65" name="Range2_2_12_1_3_3_1_1_1_2_1_1_1_1_1_1_1_1_1_1_1_1_1_1_1_1_1_1_1"/>
    <protectedRange sqref="F65" name="Range2_2_12_1_3_1_2_1_1_1_3_1_1_1_1_1_3_1_1_1_1_1_1_1_1_1_1_1"/>
    <protectedRange sqref="D65" name="Range2_2_12_1_7_1_1_2_1_1_1_1_1_1_1_1"/>
    <protectedRange sqref="E65" name="Range2_2_12_1_1_1_1_1_1_1_1_1_1_1_1_1_1"/>
    <protectedRange sqref="C65" name="Range2_1_4_2_1_1_1_1_1_1_1_1_1_1_1"/>
    <protectedRange sqref="AR11:AR34" name="Range1_16_3_1_1_5"/>
    <protectedRange sqref="H43" name="Range2_12_5_1_1_1_2_1_1_1_1_1_1_1_1_1_1_1_1"/>
    <protectedRange sqref="B57" name="Range2_12_5_1_1_1_2_2_1_1_1_1_1_1_1_1_1_1_1_2_1_1_1_1_1_1_1_1_1_3_1_3_1_1"/>
    <protectedRange sqref="B58" name="Range2_12_5_1_1_2_1_4_1_1_1_2_1_1_1_1_1_1_1_1_1_2_1_1_1_1_2_1_1_1_2_1_1_1_2_2_2_1_1_4_1"/>
    <protectedRange sqref="B56" name="Range2_12_5_1_1_2_1_4_1_1_1_2_1_1_1_1_1_1_1_1_1_2_1_1_1_1_2_1_1_1_2_1_1_1_2_2_2_1_1_1_1_1_1_1_1_1_1_2_1"/>
    <protectedRange sqref="Q10" name="Range1_16_3_1_1_1_1"/>
    <protectedRange sqref="B46" name="Range2_12_5_1_1_1_2_2_1_1_1_1_1_1_1_1_1_1_1_2_1_1_1_1_1_1_1_1_1_3_1_3_1_1_2_1_1"/>
    <protectedRange sqref="B55" name="Range2_12_5_1_1_1_2_2_1_1_1_1_1_1_1_1_1_1_1_2_1_1_1_1_1_1_1_1_1_3_1_3_1_1_2_1_1_2_1_2"/>
    <protectedRange sqref="B42" name="Range2_12_5_1_1_1_1_1_2_1_3"/>
    <protectedRange sqref="B43" name="Range2_12_5_1_1_1_2_1_1_1_1_1_1_1_1_1_1_1_2_1_1_1"/>
    <protectedRange sqref="B44" name="Range2_12_5_1_1_1_2_2_1_1_1_1_1_1_1_1_1_1_1_1_1"/>
    <protectedRange sqref="B45" name="Range2_12_5_1_1_1_2_2_1_1_1_1_1_1_1_1_1_1_1_2_1_1_1_1_1_1_1_1_1_1_1_1_1_1_1_1"/>
    <protectedRange sqref="B48" name="Range2_12_5_1_1_1_2_1_1_1_1_1_1_1_1_1_1_1_2_1_2_1"/>
    <protectedRange sqref="B47" name="Range2_12_5_1_1_1_2_2_1_1_1_1_1_1_1_1_1_1_1_2_1_1_1_2_1_1_1_2_1_1_1_3_1_1_1_1_1_1_1"/>
    <protectedRange sqref="B49" name="Range2_12_5_1_1_1_1_1_2_1_1_1"/>
    <protectedRange sqref="B51" name="Range2_12_5_1_1_1_2_2_1_1_1_1_1_1_1_1_1_1_1_2_1"/>
    <protectedRange sqref="B52" name="Range2_12_5_1_1_1_2_2_1_1_1_1_1_1_1_1_1_1_1_2_1_1_1_1_1_1_1_1_1_3_1_3_1_2"/>
    <protectedRange sqref="B53" name="Range2_12_5_1_1_1_1_1_2_1_2_1"/>
    <protectedRange sqref="B50" name="Range2_12_5_1_1_1_1_1_2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7:AE34 X11:AE16">
    <cfRule type="containsText" dxfId="891" priority="17" operator="containsText" text="N/A">
      <formula>NOT(ISERROR(SEARCH("N/A",X11)))</formula>
    </cfRule>
    <cfRule type="cellIs" dxfId="890" priority="35" operator="equal">
      <formula>0</formula>
    </cfRule>
  </conditionalFormatting>
  <conditionalFormatting sqref="AC17:AE34 X11:AE16">
    <cfRule type="cellIs" dxfId="889" priority="34" operator="greaterThanOrEqual">
      <formula>1185</formula>
    </cfRule>
  </conditionalFormatting>
  <conditionalFormatting sqref="AC17:AE34 X11:AE16">
    <cfRule type="cellIs" dxfId="888" priority="33" operator="between">
      <formula>0.1</formula>
      <formula>1184</formula>
    </cfRule>
  </conditionalFormatting>
  <conditionalFormatting sqref="X8 AJ16:AJ34 AO16:AO34 AJ11:AO15">
    <cfRule type="cellIs" dxfId="887" priority="32" operator="equal">
      <formula>0</formula>
    </cfRule>
  </conditionalFormatting>
  <conditionalFormatting sqref="X8 AJ16:AJ34 AO16:AO34 AJ11:AO15">
    <cfRule type="cellIs" dxfId="886" priority="31" operator="greaterThan">
      <formula>1179</formula>
    </cfRule>
  </conditionalFormatting>
  <conditionalFormatting sqref="X8 AJ16:AJ34 AO16:AO34 AJ11:AO15">
    <cfRule type="cellIs" dxfId="885" priority="30" operator="greaterThan">
      <formula>99</formula>
    </cfRule>
  </conditionalFormatting>
  <conditionalFormatting sqref="X8 AJ16:AJ34 AO16:AO34 AJ11:AO15">
    <cfRule type="cellIs" dxfId="884" priority="29" operator="greaterThan">
      <formula>0.99</formula>
    </cfRule>
  </conditionalFormatting>
  <conditionalFormatting sqref="AB8">
    <cfRule type="cellIs" dxfId="883" priority="28" operator="equal">
      <formula>0</formula>
    </cfRule>
  </conditionalFormatting>
  <conditionalFormatting sqref="AB8">
    <cfRule type="cellIs" dxfId="882" priority="27" operator="greaterThan">
      <formula>1179</formula>
    </cfRule>
  </conditionalFormatting>
  <conditionalFormatting sqref="AB8">
    <cfRule type="cellIs" dxfId="881" priority="26" operator="greaterThan">
      <formula>99</formula>
    </cfRule>
  </conditionalFormatting>
  <conditionalFormatting sqref="AB8">
    <cfRule type="cellIs" dxfId="880" priority="25" operator="greaterThan">
      <formula>0.99</formula>
    </cfRule>
  </conditionalFormatting>
  <conditionalFormatting sqref="AQ11:AQ34">
    <cfRule type="cellIs" dxfId="879" priority="24" operator="equal">
      <formula>0</formula>
    </cfRule>
  </conditionalFormatting>
  <conditionalFormatting sqref="AQ11:AQ34">
    <cfRule type="cellIs" dxfId="878" priority="23" operator="greaterThan">
      <formula>1179</formula>
    </cfRule>
  </conditionalFormatting>
  <conditionalFormatting sqref="AQ11:AQ34">
    <cfRule type="cellIs" dxfId="877" priority="22" operator="greaterThan">
      <formula>99</formula>
    </cfRule>
  </conditionalFormatting>
  <conditionalFormatting sqref="AQ11:AQ34">
    <cfRule type="cellIs" dxfId="876" priority="21" operator="greaterThan">
      <formula>0.99</formula>
    </cfRule>
  </conditionalFormatting>
  <conditionalFormatting sqref="AI11:AI34">
    <cfRule type="cellIs" dxfId="875" priority="20" operator="greaterThan">
      <formula>$AI$8</formula>
    </cfRule>
  </conditionalFormatting>
  <conditionalFormatting sqref="AH11:AH34">
    <cfRule type="cellIs" dxfId="874" priority="18" operator="greaterThan">
      <formula>$AH$8</formula>
    </cfRule>
    <cfRule type="cellIs" dxfId="873" priority="19" operator="greaterThan">
      <formula>$AH$8</formula>
    </cfRule>
  </conditionalFormatting>
  <conditionalFormatting sqref="AP11:AP34">
    <cfRule type="cellIs" dxfId="872" priority="16" operator="equal">
      <formula>0</formula>
    </cfRule>
  </conditionalFormatting>
  <conditionalFormatting sqref="AP11:AP34">
    <cfRule type="cellIs" dxfId="871" priority="15" operator="greaterThan">
      <formula>1179</formula>
    </cfRule>
  </conditionalFormatting>
  <conditionalFormatting sqref="AP11:AP34">
    <cfRule type="cellIs" dxfId="870" priority="14" operator="greaterThan">
      <formula>99</formula>
    </cfRule>
  </conditionalFormatting>
  <conditionalFormatting sqref="AP11:AP34">
    <cfRule type="cellIs" dxfId="869" priority="13" operator="greaterThan">
      <formula>0.99</formula>
    </cfRule>
  </conditionalFormatting>
  <conditionalFormatting sqref="X17:AB34">
    <cfRule type="containsText" dxfId="868" priority="9" operator="containsText" text="N/A">
      <formula>NOT(ISERROR(SEARCH("N/A",X17)))</formula>
    </cfRule>
    <cfRule type="cellIs" dxfId="867" priority="12" operator="equal">
      <formula>0</formula>
    </cfRule>
  </conditionalFormatting>
  <conditionalFormatting sqref="X17:AB34">
    <cfRule type="cellIs" dxfId="866" priority="11" operator="greaterThanOrEqual">
      <formula>1185</formula>
    </cfRule>
  </conditionalFormatting>
  <conditionalFormatting sqref="X17:AB34">
    <cfRule type="cellIs" dxfId="865" priority="10" operator="between">
      <formula>0.1</formula>
      <formula>1184</formula>
    </cfRule>
  </conditionalFormatting>
  <conditionalFormatting sqref="AL16:AN34">
    <cfRule type="cellIs" dxfId="864" priority="8" operator="equal">
      <formula>0</formula>
    </cfRule>
  </conditionalFormatting>
  <conditionalFormatting sqref="AL16:AN34">
    <cfRule type="cellIs" dxfId="863" priority="7" operator="greaterThan">
      <formula>1179</formula>
    </cfRule>
  </conditionalFormatting>
  <conditionalFormatting sqref="AL16:AN34">
    <cfRule type="cellIs" dxfId="862" priority="6" operator="greaterThan">
      <formula>99</formula>
    </cfRule>
  </conditionalFormatting>
  <conditionalFormatting sqref="AL16:AN34">
    <cfRule type="cellIs" dxfId="861" priority="5" operator="greaterThan">
      <formula>0.99</formula>
    </cfRule>
  </conditionalFormatting>
  <conditionalFormatting sqref="AK16:AK34">
    <cfRule type="cellIs" dxfId="860" priority="4" operator="equal">
      <formula>0</formula>
    </cfRule>
  </conditionalFormatting>
  <conditionalFormatting sqref="AK16:AK34">
    <cfRule type="cellIs" dxfId="859" priority="3" operator="greaterThan">
      <formula>1179</formula>
    </cfRule>
  </conditionalFormatting>
  <conditionalFormatting sqref="AK16:AK34">
    <cfRule type="cellIs" dxfId="858" priority="2" operator="greaterThan">
      <formula>99</formula>
    </cfRule>
  </conditionalFormatting>
  <conditionalFormatting sqref="AK16:AK34">
    <cfRule type="cellIs" dxfId="857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$AY$10:$AY$35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45"/>
  <sheetViews>
    <sheetView showGridLines="0" topLeftCell="X4" zoomScaleNormal="100" workbookViewId="0">
      <selection activeCell="AP10" sqref="AP10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86" t="s">
        <v>232</v>
      </c>
      <c r="Q3" s="287"/>
      <c r="R3" s="287"/>
      <c r="S3" s="287"/>
      <c r="T3" s="287"/>
      <c r="U3" s="28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86" t="s">
        <v>149</v>
      </c>
      <c r="Q4" s="287"/>
      <c r="R4" s="287"/>
      <c r="S4" s="287"/>
      <c r="T4" s="287"/>
      <c r="U4" s="28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86"/>
      <c r="Q5" s="287"/>
      <c r="R5" s="287"/>
      <c r="S5" s="287"/>
      <c r="T5" s="287"/>
      <c r="U5" s="28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86" t="s">
        <v>6</v>
      </c>
      <c r="C6" s="288"/>
      <c r="D6" s="289" t="s">
        <v>7</v>
      </c>
      <c r="E6" s="290"/>
      <c r="F6" s="290"/>
      <c r="G6" s="290"/>
      <c r="H6" s="291"/>
      <c r="I6" s="102"/>
      <c r="J6" s="102"/>
      <c r="K6" s="246"/>
      <c r="L6" s="292">
        <v>41686</v>
      </c>
      <c r="M6" s="29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5" t="s">
        <v>8</v>
      </c>
      <c r="C7" s="276"/>
      <c r="D7" s="275" t="s">
        <v>9</v>
      </c>
      <c r="E7" s="277"/>
      <c r="F7" s="277"/>
      <c r="G7" s="276"/>
      <c r="H7" s="241" t="s">
        <v>10</v>
      </c>
      <c r="I7" s="242" t="s">
        <v>11</v>
      </c>
      <c r="J7" s="242" t="s">
        <v>12</v>
      </c>
      <c r="K7" s="242" t="s">
        <v>13</v>
      </c>
      <c r="L7" s="11"/>
      <c r="M7" s="11"/>
      <c r="N7" s="11"/>
      <c r="O7" s="241" t="s">
        <v>14</v>
      </c>
      <c r="P7" s="275" t="s">
        <v>15</v>
      </c>
      <c r="Q7" s="277"/>
      <c r="R7" s="277"/>
      <c r="S7" s="277"/>
      <c r="T7" s="276"/>
      <c r="U7" s="274" t="s">
        <v>16</v>
      </c>
      <c r="V7" s="274"/>
      <c r="W7" s="242" t="s">
        <v>17</v>
      </c>
      <c r="X7" s="275" t="s">
        <v>18</v>
      </c>
      <c r="Y7" s="276"/>
      <c r="Z7" s="275" t="s">
        <v>19</v>
      </c>
      <c r="AA7" s="276"/>
      <c r="AB7" s="275" t="s">
        <v>20</v>
      </c>
      <c r="AC7" s="276"/>
      <c r="AD7" s="275" t="s">
        <v>21</v>
      </c>
      <c r="AE7" s="276"/>
      <c r="AF7" s="242" t="s">
        <v>22</v>
      </c>
      <c r="AG7" s="242" t="s">
        <v>23</v>
      </c>
      <c r="AH7" s="242" t="s">
        <v>24</v>
      </c>
      <c r="AI7" s="242" t="s">
        <v>25</v>
      </c>
      <c r="AJ7" s="275" t="s">
        <v>26</v>
      </c>
      <c r="AK7" s="277"/>
      <c r="AL7" s="277"/>
      <c r="AM7" s="277"/>
      <c r="AN7" s="276"/>
      <c r="AO7" s="275" t="s">
        <v>27</v>
      </c>
      <c r="AP7" s="277"/>
      <c r="AQ7" s="276"/>
      <c r="AR7" s="242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78">
        <v>42185</v>
      </c>
      <c r="C8" s="279"/>
      <c r="D8" s="280" t="s">
        <v>29</v>
      </c>
      <c r="E8" s="281"/>
      <c r="F8" s="281"/>
      <c r="G8" s="282"/>
      <c r="H8" s="27"/>
      <c r="I8" s="280" t="s">
        <v>29</v>
      </c>
      <c r="J8" s="281"/>
      <c r="K8" s="28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3" t="s">
        <v>33</v>
      </c>
      <c r="V8" s="283"/>
      <c r="W8" s="29" t="s">
        <v>34</v>
      </c>
      <c r="X8" s="266">
        <v>0</v>
      </c>
      <c r="Y8" s="267"/>
      <c r="Z8" s="284" t="s">
        <v>35</v>
      </c>
      <c r="AA8" s="285"/>
      <c r="AB8" s="266">
        <v>1185</v>
      </c>
      <c r="AC8" s="267"/>
      <c r="AD8" s="268">
        <v>800</v>
      </c>
      <c r="AE8" s="269"/>
      <c r="AF8" s="27"/>
      <c r="AG8" s="29">
        <f>AG34-AG10</f>
        <v>27189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58" t="s">
        <v>39</v>
      </c>
      <c r="C9" s="258"/>
      <c r="D9" s="270" t="s">
        <v>40</v>
      </c>
      <c r="E9" s="271"/>
      <c r="F9" s="272" t="s">
        <v>41</v>
      </c>
      <c r="G9" s="271"/>
      <c r="H9" s="273" t="s">
        <v>42</v>
      </c>
      <c r="I9" s="258" t="s">
        <v>43</v>
      </c>
      <c r="J9" s="258"/>
      <c r="K9" s="258"/>
      <c r="L9" s="242" t="s">
        <v>44</v>
      </c>
      <c r="M9" s="274" t="s">
        <v>45</v>
      </c>
      <c r="N9" s="32" t="s">
        <v>46</v>
      </c>
      <c r="O9" s="264" t="s">
        <v>47</v>
      </c>
      <c r="P9" s="264" t="s">
        <v>48</v>
      </c>
      <c r="Q9" s="33" t="s">
        <v>49</v>
      </c>
      <c r="R9" s="252" t="s">
        <v>50</v>
      </c>
      <c r="S9" s="253"/>
      <c r="T9" s="254"/>
      <c r="U9" s="243" t="s">
        <v>51</v>
      </c>
      <c r="V9" s="243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245" t="s">
        <v>55</v>
      </c>
      <c r="AG9" s="245" t="s">
        <v>56</v>
      </c>
      <c r="AH9" s="247" t="s">
        <v>57</v>
      </c>
      <c r="AI9" s="262" t="s">
        <v>58</v>
      </c>
      <c r="AJ9" s="243" t="s">
        <v>59</v>
      </c>
      <c r="AK9" s="243" t="s">
        <v>60</v>
      </c>
      <c r="AL9" s="243" t="s">
        <v>61</v>
      </c>
      <c r="AM9" s="243" t="s">
        <v>62</v>
      </c>
      <c r="AN9" s="243" t="s">
        <v>63</v>
      </c>
      <c r="AO9" s="243" t="s">
        <v>64</v>
      </c>
      <c r="AP9" s="243" t="s">
        <v>65</v>
      </c>
      <c r="AQ9" s="264" t="s">
        <v>66</v>
      </c>
      <c r="AR9" s="243" t="s">
        <v>67</v>
      </c>
      <c r="AS9" s="24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243" t="s">
        <v>72</v>
      </c>
      <c r="C10" s="243" t="s">
        <v>73</v>
      </c>
      <c r="D10" s="243" t="s">
        <v>74</v>
      </c>
      <c r="E10" s="243" t="s">
        <v>75</v>
      </c>
      <c r="F10" s="243" t="s">
        <v>74</v>
      </c>
      <c r="G10" s="243" t="s">
        <v>75</v>
      </c>
      <c r="H10" s="273"/>
      <c r="I10" s="243" t="s">
        <v>75</v>
      </c>
      <c r="J10" s="243" t="s">
        <v>75</v>
      </c>
      <c r="K10" s="243" t="s">
        <v>75</v>
      </c>
      <c r="L10" s="27" t="s">
        <v>29</v>
      </c>
      <c r="M10" s="274"/>
      <c r="N10" s="27" t="s">
        <v>29</v>
      </c>
      <c r="O10" s="265"/>
      <c r="P10" s="265"/>
      <c r="Q10" s="143">
        <f>'JUNE 29'!Q34</f>
        <v>42302170</v>
      </c>
      <c r="R10" s="255"/>
      <c r="S10" s="256"/>
      <c r="T10" s="257"/>
      <c r="U10" s="243" t="s">
        <v>75</v>
      </c>
      <c r="V10" s="243" t="s">
        <v>75</v>
      </c>
      <c r="W10" s="25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 t="s">
        <v>90</v>
      </c>
      <c r="AG10" s="222">
        <f>'JUNE 29'!AG34</f>
        <v>38289300</v>
      </c>
      <c r="AH10" s="247"/>
      <c r="AI10" s="263"/>
      <c r="AJ10" s="243" t="s">
        <v>84</v>
      </c>
      <c r="AK10" s="243" t="s">
        <v>84</v>
      </c>
      <c r="AL10" s="243" t="s">
        <v>84</v>
      </c>
      <c r="AM10" s="243" t="s">
        <v>84</v>
      </c>
      <c r="AN10" s="243" t="s">
        <v>84</v>
      </c>
      <c r="AO10" s="243" t="s">
        <v>84</v>
      </c>
      <c r="AP10" s="144">
        <f>'JUNE 29'!AP34</f>
        <v>8641107</v>
      </c>
      <c r="AQ10" s="265"/>
      <c r="AR10" s="244" t="s">
        <v>85</v>
      </c>
      <c r="AS10" s="247"/>
      <c r="AV10" s="38" t="s">
        <v>86</v>
      </c>
      <c r="AW10" s="38" t="s">
        <v>87</v>
      </c>
      <c r="AY10" s="79" t="s">
        <v>126</v>
      </c>
    </row>
    <row r="11" spans="2:51" x14ac:dyDescent="0.25">
      <c r="B11" s="39">
        <v>2</v>
      </c>
      <c r="C11" s="39">
        <v>4.1666666666666664E-2</v>
      </c>
      <c r="D11" s="117">
        <v>9</v>
      </c>
      <c r="E11" s="40">
        <f>D11/1.42</f>
        <v>6.3380281690140849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144</v>
      </c>
      <c r="P11" s="118">
        <v>99</v>
      </c>
      <c r="Q11" s="118">
        <v>42305331</v>
      </c>
      <c r="R11" s="45">
        <f>Q11-Q10</f>
        <v>3161</v>
      </c>
      <c r="S11" s="46">
        <f>R11*24/1000</f>
        <v>75.864000000000004</v>
      </c>
      <c r="T11" s="46">
        <f>R11/1000</f>
        <v>3.161</v>
      </c>
      <c r="U11" s="119">
        <v>6.1</v>
      </c>
      <c r="V11" s="119">
        <f>U11</f>
        <v>6.1</v>
      </c>
      <c r="W11" s="120" t="s">
        <v>124</v>
      </c>
      <c r="X11" s="122">
        <v>0</v>
      </c>
      <c r="Y11" s="122">
        <v>0</v>
      </c>
      <c r="Z11" s="122">
        <v>1026</v>
      </c>
      <c r="AA11" s="122">
        <v>0</v>
      </c>
      <c r="AB11" s="122">
        <v>1187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38290084</v>
      </c>
      <c r="AH11" s="48">
        <f>IF(ISBLANK(AG11),"-",AG11-AG10)</f>
        <v>784</v>
      </c>
      <c r="AI11" s="49">
        <f>AH11/T11</f>
        <v>248.02277760202466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0.75</v>
      </c>
      <c r="AP11" s="122">
        <v>8642461</v>
      </c>
      <c r="AQ11" s="122">
        <f>AP11-AP10</f>
        <v>1354</v>
      </c>
      <c r="AR11" s="50"/>
      <c r="AS11" s="51" t="s">
        <v>113</v>
      </c>
      <c r="AV11" s="38" t="s">
        <v>88</v>
      </c>
      <c r="AW11" s="38" t="s">
        <v>91</v>
      </c>
      <c r="AY11" s="79" t="s">
        <v>149</v>
      </c>
    </row>
    <row r="12" spans="2:51" x14ac:dyDescent="0.25">
      <c r="B12" s="39">
        <v>2.0416666666666701</v>
      </c>
      <c r="C12" s="39">
        <v>8.3333333333333329E-2</v>
      </c>
      <c r="D12" s="117">
        <v>9</v>
      </c>
      <c r="E12" s="40">
        <f t="shared" ref="E12:E34" si="0">D12/1.42</f>
        <v>6.3380281690140849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114</v>
      </c>
      <c r="P12" s="118">
        <v>101</v>
      </c>
      <c r="Q12" s="118">
        <v>42308216</v>
      </c>
      <c r="R12" s="45">
        <f t="shared" ref="R12:R34" si="3">Q12-Q11</f>
        <v>2885</v>
      </c>
      <c r="S12" s="46">
        <f t="shared" ref="S12:S34" si="4">R12*24/1000</f>
        <v>69.239999999999995</v>
      </c>
      <c r="T12" s="46">
        <f t="shared" ref="T12:T34" si="5">R12/1000</f>
        <v>2.8849999999999998</v>
      </c>
      <c r="U12" s="119">
        <v>7.5</v>
      </c>
      <c r="V12" s="119">
        <f t="shared" ref="V12:V34" si="6">U12</f>
        <v>7.5</v>
      </c>
      <c r="W12" s="120" t="s">
        <v>124</v>
      </c>
      <c r="X12" s="122">
        <v>0</v>
      </c>
      <c r="Y12" s="122">
        <v>0</v>
      </c>
      <c r="Z12" s="122">
        <v>1026</v>
      </c>
      <c r="AA12" s="122">
        <v>0</v>
      </c>
      <c r="AB12" s="122">
        <v>1188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38290832</v>
      </c>
      <c r="AH12" s="48">
        <f>IF(ISBLANK(AG12),"-",AG12-AG11)</f>
        <v>748</v>
      </c>
      <c r="AI12" s="49">
        <f t="shared" ref="AI12:AI34" si="7">AH12/T12</f>
        <v>259.27209705372621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0.75</v>
      </c>
      <c r="AP12" s="122">
        <v>8644040</v>
      </c>
      <c r="AQ12" s="122">
        <f>AP12-AP11</f>
        <v>1579</v>
      </c>
      <c r="AR12" s="52">
        <v>1.08</v>
      </c>
      <c r="AS12" s="51" t="s">
        <v>113</v>
      </c>
      <c r="AV12" s="38" t="s">
        <v>92</v>
      </c>
      <c r="AW12" s="38" t="s">
        <v>93</v>
      </c>
      <c r="AY12" s="79" t="s">
        <v>127</v>
      </c>
    </row>
    <row r="13" spans="2:51" x14ac:dyDescent="0.25">
      <c r="B13" s="39">
        <v>2.0833333333333299</v>
      </c>
      <c r="C13" s="39">
        <v>0.125</v>
      </c>
      <c r="D13" s="117">
        <v>10</v>
      </c>
      <c r="E13" s="40">
        <f t="shared" si="0"/>
        <v>7.042253521126761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118</v>
      </c>
      <c r="P13" s="118">
        <v>104</v>
      </c>
      <c r="Q13" s="118">
        <v>42311229</v>
      </c>
      <c r="R13" s="45">
        <f t="shared" si="3"/>
        <v>3013</v>
      </c>
      <c r="S13" s="46">
        <f t="shared" si="4"/>
        <v>72.311999999999998</v>
      </c>
      <c r="T13" s="46">
        <f t="shared" si="5"/>
        <v>3.0129999999999999</v>
      </c>
      <c r="U13" s="119">
        <v>8.1999999999999993</v>
      </c>
      <c r="V13" s="119">
        <f t="shared" si="6"/>
        <v>8.1999999999999993</v>
      </c>
      <c r="W13" s="120" t="s">
        <v>124</v>
      </c>
      <c r="X13" s="122">
        <v>0</v>
      </c>
      <c r="Y13" s="122">
        <v>0</v>
      </c>
      <c r="Z13" s="122">
        <v>1027</v>
      </c>
      <c r="AA13" s="122">
        <v>0</v>
      </c>
      <c r="AB13" s="122">
        <v>1188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38291578</v>
      </c>
      <c r="AH13" s="48">
        <f>IF(ISBLANK(AG13),"-",AG13-AG12)</f>
        <v>746</v>
      </c>
      <c r="AI13" s="49">
        <f t="shared" si="7"/>
        <v>247.59376037172254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0.75</v>
      </c>
      <c r="AP13" s="122">
        <v>8644788</v>
      </c>
      <c r="AQ13" s="122">
        <f>AP13-AP12</f>
        <v>748</v>
      </c>
      <c r="AR13" s="50"/>
      <c r="AS13" s="51" t="s">
        <v>113</v>
      </c>
      <c r="AV13" s="38" t="s">
        <v>94</v>
      </c>
      <c r="AW13" s="38" t="s">
        <v>95</v>
      </c>
      <c r="AY13" s="79" t="s">
        <v>158</v>
      </c>
    </row>
    <row r="14" spans="2:51" x14ac:dyDescent="0.25">
      <c r="B14" s="39">
        <v>2.125</v>
      </c>
      <c r="C14" s="39">
        <v>0.16666666666666666</v>
      </c>
      <c r="D14" s="117">
        <v>11</v>
      </c>
      <c r="E14" s="40">
        <f t="shared" si="0"/>
        <v>7.746478873239437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135</v>
      </c>
      <c r="P14" s="118">
        <v>99</v>
      </c>
      <c r="Q14" s="118">
        <v>42314118</v>
      </c>
      <c r="R14" s="45">
        <f t="shared" si="3"/>
        <v>2889</v>
      </c>
      <c r="S14" s="46">
        <f t="shared" si="4"/>
        <v>69.335999999999999</v>
      </c>
      <c r="T14" s="46">
        <f t="shared" si="5"/>
        <v>2.8889999999999998</v>
      </c>
      <c r="U14" s="119">
        <v>8.8000000000000007</v>
      </c>
      <c r="V14" s="119">
        <f t="shared" si="6"/>
        <v>8.8000000000000007</v>
      </c>
      <c r="W14" s="120" t="s">
        <v>124</v>
      </c>
      <c r="X14" s="122">
        <v>0</v>
      </c>
      <c r="Y14" s="122">
        <v>0</v>
      </c>
      <c r="Z14" s="122">
        <v>1026</v>
      </c>
      <c r="AA14" s="122">
        <v>0</v>
      </c>
      <c r="AB14" s="122">
        <v>1187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38292300</v>
      </c>
      <c r="AH14" s="48">
        <f t="shared" ref="AH14:AH34" si="8">IF(ISBLANK(AG14),"-",AG14-AG13)</f>
        <v>722</v>
      </c>
      <c r="AI14" s="49">
        <f t="shared" si="7"/>
        <v>249.91346486673592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0.75</v>
      </c>
      <c r="AP14" s="122">
        <v>8645426</v>
      </c>
      <c r="AQ14" s="122">
        <f>AP14-AP13</f>
        <v>638</v>
      </c>
      <c r="AR14" s="50"/>
      <c r="AS14" s="51" t="s">
        <v>113</v>
      </c>
      <c r="AT14" s="53"/>
      <c r="AV14" s="38" t="s">
        <v>96</v>
      </c>
      <c r="AW14" s="38" t="s">
        <v>97</v>
      </c>
      <c r="AY14" s="79" t="s">
        <v>205</v>
      </c>
    </row>
    <row r="15" spans="2:51" x14ac:dyDescent="0.25">
      <c r="B15" s="39">
        <v>2.1666666666666701</v>
      </c>
      <c r="C15" s="39">
        <v>0.20833333333333301</v>
      </c>
      <c r="D15" s="117">
        <v>11</v>
      </c>
      <c r="E15" s="40">
        <f t="shared" si="0"/>
        <v>7.746478873239437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122</v>
      </c>
      <c r="P15" s="118">
        <v>108</v>
      </c>
      <c r="Q15" s="118">
        <v>42317033</v>
      </c>
      <c r="R15" s="45">
        <f t="shared" si="3"/>
        <v>2915</v>
      </c>
      <c r="S15" s="46">
        <f t="shared" si="4"/>
        <v>69.959999999999994</v>
      </c>
      <c r="T15" s="46">
        <f t="shared" si="5"/>
        <v>2.915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1026</v>
      </c>
      <c r="AA15" s="122">
        <v>0</v>
      </c>
      <c r="AB15" s="122">
        <v>1188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38293040</v>
      </c>
      <c r="AH15" s="48">
        <f t="shared" si="8"/>
        <v>740</v>
      </c>
      <c r="AI15" s="49">
        <f t="shared" si="7"/>
        <v>253.85934819897085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0.75</v>
      </c>
      <c r="AP15" s="122">
        <v>8646054</v>
      </c>
      <c r="AQ15" s="122">
        <f>AP15-AP14</f>
        <v>628</v>
      </c>
      <c r="AR15" s="50"/>
      <c r="AS15" s="51" t="s">
        <v>113</v>
      </c>
      <c r="AV15" s="38" t="s">
        <v>98</v>
      </c>
      <c r="AW15" s="38" t="s">
        <v>99</v>
      </c>
      <c r="AY15" s="79" t="s">
        <v>232</v>
      </c>
    </row>
    <row r="16" spans="2:51" x14ac:dyDescent="0.25">
      <c r="B16" s="39">
        <v>2.2083333333333299</v>
      </c>
      <c r="C16" s="39">
        <v>0.25</v>
      </c>
      <c r="D16" s="117">
        <v>9</v>
      </c>
      <c r="E16" s="40">
        <f t="shared" si="0"/>
        <v>6.3380281690140849</v>
      </c>
      <c r="F16" s="103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130</v>
      </c>
      <c r="P16" s="118">
        <v>117</v>
      </c>
      <c r="Q16" s="118">
        <v>42320832</v>
      </c>
      <c r="R16" s="45">
        <f t="shared" si="3"/>
        <v>3799</v>
      </c>
      <c r="S16" s="46">
        <f t="shared" si="4"/>
        <v>91.176000000000002</v>
      </c>
      <c r="T16" s="46">
        <f t="shared" si="5"/>
        <v>3.7989999999999999</v>
      </c>
      <c r="U16" s="119">
        <v>9.5</v>
      </c>
      <c r="V16" s="119">
        <f t="shared" si="6"/>
        <v>9.5</v>
      </c>
      <c r="W16" s="120" t="s">
        <v>124</v>
      </c>
      <c r="X16" s="122">
        <v>0</v>
      </c>
      <c r="Y16" s="122"/>
      <c r="Z16" s="122">
        <v>1188</v>
      </c>
      <c r="AA16" s="122">
        <v>0</v>
      </c>
      <c r="AB16" s="122">
        <v>1188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38293928</v>
      </c>
      <c r="AH16" s="48">
        <f t="shared" si="8"/>
        <v>888</v>
      </c>
      <c r="AI16" s="49">
        <f t="shared" si="7"/>
        <v>233.74572255856805</v>
      </c>
      <c r="AJ16" s="101">
        <v>0</v>
      </c>
      <c r="AK16" s="101">
        <v>0</v>
      </c>
      <c r="AL16" s="101">
        <v>1</v>
      </c>
      <c r="AM16" s="101">
        <v>0</v>
      </c>
      <c r="AN16" s="101">
        <v>1</v>
      </c>
      <c r="AO16" s="101">
        <v>0</v>
      </c>
      <c r="AP16" s="122">
        <v>8646054</v>
      </c>
      <c r="AQ16" s="122">
        <f t="shared" ref="AQ16:AQ34" si="10">AP16-AP15</f>
        <v>0</v>
      </c>
      <c r="AR16" s="52">
        <v>1.07</v>
      </c>
      <c r="AS16" s="51" t="s">
        <v>101</v>
      </c>
      <c r="AV16" s="38" t="s">
        <v>102</v>
      </c>
      <c r="AW16" s="38" t="s">
        <v>103</v>
      </c>
      <c r="AY16" s="100"/>
    </row>
    <row r="17" spans="1:51" x14ac:dyDescent="0.25">
      <c r="B17" s="39">
        <v>2.25</v>
      </c>
      <c r="C17" s="39">
        <v>0.29166666666666702</v>
      </c>
      <c r="D17" s="117">
        <v>9</v>
      </c>
      <c r="E17" s="40">
        <f t="shared" si="0"/>
        <v>6.3380281690140849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141</v>
      </c>
      <c r="P17" s="118">
        <v>145</v>
      </c>
      <c r="Q17" s="118">
        <v>42326313</v>
      </c>
      <c r="R17" s="45">
        <f t="shared" si="3"/>
        <v>5481</v>
      </c>
      <c r="S17" s="46">
        <f t="shared" si="4"/>
        <v>131.54400000000001</v>
      </c>
      <c r="T17" s="46">
        <f t="shared" si="5"/>
        <v>5.4809999999999999</v>
      </c>
      <c r="U17" s="119">
        <v>9.1999999999999993</v>
      </c>
      <c r="V17" s="119">
        <f t="shared" si="6"/>
        <v>9.1999999999999993</v>
      </c>
      <c r="W17" s="120" t="s">
        <v>135</v>
      </c>
      <c r="X17" s="122">
        <v>0</v>
      </c>
      <c r="Y17" s="122">
        <v>1026</v>
      </c>
      <c r="Z17" s="122">
        <v>1187</v>
      </c>
      <c r="AA17" s="122">
        <v>1185</v>
      </c>
      <c r="AB17" s="122">
        <v>1187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38295320</v>
      </c>
      <c r="AH17" s="48">
        <f t="shared" si="8"/>
        <v>1392</v>
      </c>
      <c r="AI17" s="49">
        <f t="shared" si="7"/>
        <v>253.96825396825398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22">
        <v>8646054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0"/>
    </row>
    <row r="18" spans="1:51" x14ac:dyDescent="0.25">
      <c r="B18" s="39">
        <v>2.2916666666666701</v>
      </c>
      <c r="C18" s="39">
        <v>0.33333333333333298</v>
      </c>
      <c r="D18" s="117">
        <v>8</v>
      </c>
      <c r="E18" s="40">
        <f t="shared" si="0"/>
        <v>5.6338028169014089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142</v>
      </c>
      <c r="P18" s="118">
        <v>136</v>
      </c>
      <c r="Q18" s="118">
        <v>42331450</v>
      </c>
      <c r="R18" s="45">
        <f t="shared" si="3"/>
        <v>5137</v>
      </c>
      <c r="S18" s="46">
        <f t="shared" si="4"/>
        <v>123.288</v>
      </c>
      <c r="T18" s="46">
        <f t="shared" si="5"/>
        <v>5.1369999999999996</v>
      </c>
      <c r="U18" s="119">
        <v>8.6999999999999993</v>
      </c>
      <c r="V18" s="119">
        <f t="shared" si="6"/>
        <v>8.6999999999999993</v>
      </c>
      <c r="W18" s="120" t="s">
        <v>135</v>
      </c>
      <c r="X18" s="122">
        <v>0</v>
      </c>
      <c r="Y18" s="122">
        <v>1027</v>
      </c>
      <c r="Z18" s="122">
        <v>1187</v>
      </c>
      <c r="AA18" s="122">
        <v>1185</v>
      </c>
      <c r="AB18" s="122">
        <v>1187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38296644</v>
      </c>
      <c r="AH18" s="48">
        <f t="shared" si="8"/>
        <v>1324</v>
      </c>
      <c r="AI18" s="49">
        <f t="shared" si="7"/>
        <v>257.73797936538836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22">
        <v>8646054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0"/>
    </row>
    <row r="19" spans="1:51" x14ac:dyDescent="0.25">
      <c r="B19" s="39">
        <v>2.3333333333333299</v>
      </c>
      <c r="C19" s="39">
        <v>0.375</v>
      </c>
      <c r="D19" s="117">
        <v>8</v>
      </c>
      <c r="E19" s="40">
        <f t="shared" si="0"/>
        <v>5.6338028169014089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143</v>
      </c>
      <c r="P19" s="118">
        <v>143</v>
      </c>
      <c r="Q19" s="118">
        <v>42336756</v>
      </c>
      <c r="R19" s="45">
        <f t="shared" si="3"/>
        <v>5306</v>
      </c>
      <c r="S19" s="46">
        <f t="shared" si="4"/>
        <v>127.34399999999999</v>
      </c>
      <c r="T19" s="46">
        <f t="shared" si="5"/>
        <v>5.306</v>
      </c>
      <c r="U19" s="119">
        <v>8.1999999999999993</v>
      </c>
      <c r="V19" s="119">
        <f t="shared" si="6"/>
        <v>8.1999999999999993</v>
      </c>
      <c r="W19" s="120" t="s">
        <v>135</v>
      </c>
      <c r="X19" s="122">
        <v>0</v>
      </c>
      <c r="Y19" s="122">
        <v>1027</v>
      </c>
      <c r="Z19" s="122">
        <v>1187</v>
      </c>
      <c r="AA19" s="122">
        <v>1185</v>
      </c>
      <c r="AB19" s="122">
        <v>1187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38297992</v>
      </c>
      <c r="AH19" s="48">
        <f t="shared" si="8"/>
        <v>1348</v>
      </c>
      <c r="AI19" s="49">
        <f t="shared" si="7"/>
        <v>254.05201658499811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22">
        <v>8646054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0"/>
    </row>
    <row r="20" spans="1:51" x14ac:dyDescent="0.25">
      <c r="B20" s="39">
        <v>2.375</v>
      </c>
      <c r="C20" s="39">
        <v>0.41666666666666669</v>
      </c>
      <c r="D20" s="117">
        <v>8</v>
      </c>
      <c r="E20" s="40">
        <f t="shared" si="0"/>
        <v>5.6338028169014089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144</v>
      </c>
      <c r="P20" s="118">
        <v>144</v>
      </c>
      <c r="Q20" s="118">
        <v>42342063</v>
      </c>
      <c r="R20" s="45">
        <f t="shared" si="3"/>
        <v>5307</v>
      </c>
      <c r="S20" s="46">
        <f t="shared" si="4"/>
        <v>127.36799999999999</v>
      </c>
      <c r="T20" s="46">
        <f t="shared" si="5"/>
        <v>5.3070000000000004</v>
      </c>
      <c r="U20" s="119">
        <v>7.8</v>
      </c>
      <c r="V20" s="119">
        <f t="shared" si="6"/>
        <v>7.8</v>
      </c>
      <c r="W20" s="120" t="s">
        <v>135</v>
      </c>
      <c r="X20" s="122">
        <v>0</v>
      </c>
      <c r="Y20" s="122">
        <v>1027</v>
      </c>
      <c r="Z20" s="122">
        <v>1187</v>
      </c>
      <c r="AA20" s="122">
        <v>1185</v>
      </c>
      <c r="AB20" s="122">
        <v>1187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38299384</v>
      </c>
      <c r="AH20" s="48">
        <f>IF(ISBLANK(AG20),"-",AG20-AG19)</f>
        <v>1392</v>
      </c>
      <c r="AI20" s="49">
        <f t="shared" si="7"/>
        <v>262.29508196721309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22">
        <v>8646054</v>
      </c>
      <c r="AQ20" s="122">
        <f t="shared" si="10"/>
        <v>0</v>
      </c>
      <c r="AR20" s="52">
        <v>0.97</v>
      </c>
      <c r="AS20" s="51" t="s">
        <v>101</v>
      </c>
      <c r="AY20" s="100"/>
    </row>
    <row r="21" spans="1:51" x14ac:dyDescent="0.25">
      <c r="B21" s="39">
        <v>2.4166666666666701</v>
      </c>
      <c r="C21" s="39">
        <v>0.45833333333333298</v>
      </c>
      <c r="D21" s="117">
        <v>9</v>
      </c>
      <c r="E21" s="40">
        <v>5.6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144</v>
      </c>
      <c r="P21" s="118">
        <v>137</v>
      </c>
      <c r="Q21" s="118">
        <v>42347268</v>
      </c>
      <c r="R21" s="45">
        <f>Q21-Q20</f>
        <v>5205</v>
      </c>
      <c r="S21" s="46">
        <f t="shared" si="4"/>
        <v>124.92</v>
      </c>
      <c r="T21" s="46">
        <f t="shared" si="5"/>
        <v>5.2050000000000001</v>
      </c>
      <c r="U21" s="119">
        <v>7.4</v>
      </c>
      <c r="V21" s="119">
        <f t="shared" si="6"/>
        <v>7.4</v>
      </c>
      <c r="W21" s="120" t="s">
        <v>135</v>
      </c>
      <c r="X21" s="122">
        <v>0</v>
      </c>
      <c r="Y21" s="122">
        <v>1027</v>
      </c>
      <c r="Z21" s="122">
        <v>1188</v>
      </c>
      <c r="AA21" s="122">
        <v>1185</v>
      </c>
      <c r="AB21" s="122">
        <v>1187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38300756</v>
      </c>
      <c r="AH21" s="48">
        <f>IF(ISBLANK(AG21),"-",AG21-AG20)</f>
        <v>1372</v>
      </c>
      <c r="AI21" s="49">
        <f t="shared" si="7"/>
        <v>263.59269932756962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22">
        <v>8646054</v>
      </c>
      <c r="AQ21" s="122">
        <f t="shared" si="10"/>
        <v>0</v>
      </c>
      <c r="AR21" s="50"/>
      <c r="AS21" s="51" t="s">
        <v>101</v>
      </c>
      <c r="AY21" s="100"/>
    </row>
    <row r="22" spans="1:51" x14ac:dyDescent="0.25">
      <c r="B22" s="39">
        <v>2.4583333333333299</v>
      </c>
      <c r="C22" s="39">
        <v>0.5</v>
      </c>
      <c r="D22" s="117">
        <v>7</v>
      </c>
      <c r="E22" s="40">
        <f t="shared" si="0"/>
        <v>4.9295774647887329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136</v>
      </c>
      <c r="P22" s="118">
        <v>117</v>
      </c>
      <c r="Q22" s="118">
        <v>42352273</v>
      </c>
      <c r="R22" s="45">
        <f t="shared" si="3"/>
        <v>5005</v>
      </c>
      <c r="S22" s="46">
        <f t="shared" si="4"/>
        <v>120.12</v>
      </c>
      <c r="T22" s="46">
        <f t="shared" si="5"/>
        <v>5.0049999999999999</v>
      </c>
      <c r="U22" s="119">
        <v>7</v>
      </c>
      <c r="V22" s="119">
        <f t="shared" si="6"/>
        <v>7</v>
      </c>
      <c r="W22" s="120" t="s">
        <v>135</v>
      </c>
      <c r="X22" s="122">
        <v>0</v>
      </c>
      <c r="Y22" s="122">
        <v>1026</v>
      </c>
      <c r="Z22" s="122">
        <v>1187</v>
      </c>
      <c r="AA22" s="122">
        <v>1185</v>
      </c>
      <c r="AB22" s="122">
        <v>1187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38302100</v>
      </c>
      <c r="AH22" s="48">
        <f t="shared" si="8"/>
        <v>1344</v>
      </c>
      <c r="AI22" s="49">
        <f t="shared" si="7"/>
        <v>268.53146853146853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22">
        <v>8646054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125</v>
      </c>
      <c r="B23" s="39">
        <v>2.5</v>
      </c>
      <c r="C23" s="39">
        <v>0.54166666666666696</v>
      </c>
      <c r="D23" s="117">
        <v>7</v>
      </c>
      <c r="E23" s="40">
        <f t="shared" si="0"/>
        <v>4.9295774647887329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137</v>
      </c>
      <c r="P23" s="118">
        <v>143</v>
      </c>
      <c r="Q23" s="118">
        <v>42357221</v>
      </c>
      <c r="R23" s="45">
        <f t="shared" si="3"/>
        <v>4948</v>
      </c>
      <c r="S23" s="46">
        <f t="shared" si="4"/>
        <v>118.752</v>
      </c>
      <c r="T23" s="46">
        <f t="shared" si="5"/>
        <v>4.9480000000000004</v>
      </c>
      <c r="U23" s="119">
        <v>6.6</v>
      </c>
      <c r="V23" s="119">
        <f t="shared" si="6"/>
        <v>6.6</v>
      </c>
      <c r="W23" s="120" t="s">
        <v>135</v>
      </c>
      <c r="X23" s="122">
        <v>0</v>
      </c>
      <c r="Y23" s="122">
        <v>1026</v>
      </c>
      <c r="Z23" s="122">
        <v>1187</v>
      </c>
      <c r="AA23" s="122">
        <v>1185</v>
      </c>
      <c r="AB23" s="122">
        <v>1187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38303480</v>
      </c>
      <c r="AH23" s="48">
        <f t="shared" si="8"/>
        <v>1380</v>
      </c>
      <c r="AI23" s="49">
        <f t="shared" si="7"/>
        <v>278.90056588520611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8646054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6</v>
      </c>
      <c r="E24" s="40">
        <f t="shared" si="0"/>
        <v>4.2253521126760569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135</v>
      </c>
      <c r="P24" s="118">
        <v>144</v>
      </c>
      <c r="Q24" s="118">
        <v>42362035</v>
      </c>
      <c r="R24" s="45">
        <f t="shared" si="3"/>
        <v>4814</v>
      </c>
      <c r="S24" s="46">
        <f t="shared" si="4"/>
        <v>115.536</v>
      </c>
      <c r="T24" s="46">
        <f t="shared" si="5"/>
        <v>4.8140000000000001</v>
      </c>
      <c r="U24" s="119">
        <v>6.2</v>
      </c>
      <c r="V24" s="119">
        <f t="shared" si="6"/>
        <v>6.2</v>
      </c>
      <c r="W24" s="120" t="s">
        <v>135</v>
      </c>
      <c r="X24" s="122">
        <v>0</v>
      </c>
      <c r="Y24" s="122">
        <v>1026</v>
      </c>
      <c r="Z24" s="122">
        <v>1187</v>
      </c>
      <c r="AA24" s="122">
        <v>1185</v>
      </c>
      <c r="AB24" s="122">
        <v>1187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38304796</v>
      </c>
      <c r="AH24" s="48">
        <f t="shared" si="8"/>
        <v>1316</v>
      </c>
      <c r="AI24" s="49">
        <f t="shared" si="7"/>
        <v>273.36933942667218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8646054</v>
      </c>
      <c r="AQ24" s="122">
        <f t="shared" si="10"/>
        <v>0</v>
      </c>
      <c r="AR24" s="52">
        <v>0.81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8</v>
      </c>
      <c r="E25" s="40">
        <f t="shared" si="0"/>
        <v>5.6338028169014089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135</v>
      </c>
      <c r="P25" s="118">
        <v>139</v>
      </c>
      <c r="Q25" s="118">
        <v>42367128</v>
      </c>
      <c r="R25" s="45">
        <f t="shared" si="3"/>
        <v>5093</v>
      </c>
      <c r="S25" s="46">
        <f t="shared" si="4"/>
        <v>122.232</v>
      </c>
      <c r="T25" s="46">
        <f t="shared" si="5"/>
        <v>5.093</v>
      </c>
      <c r="U25" s="119">
        <v>5.8</v>
      </c>
      <c r="V25" s="119">
        <f t="shared" si="6"/>
        <v>5.8</v>
      </c>
      <c r="W25" s="120" t="s">
        <v>135</v>
      </c>
      <c r="X25" s="122">
        <v>0</v>
      </c>
      <c r="Y25" s="122">
        <v>1025</v>
      </c>
      <c r="Z25" s="122">
        <v>1188</v>
      </c>
      <c r="AA25" s="122">
        <v>1185</v>
      </c>
      <c r="AB25" s="122">
        <v>1188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38306220</v>
      </c>
      <c r="AH25" s="48">
        <f t="shared" si="8"/>
        <v>1424</v>
      </c>
      <c r="AI25" s="49">
        <f t="shared" si="7"/>
        <v>279.59945022580013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8646054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7</v>
      </c>
      <c r="E26" s="40">
        <f t="shared" si="0"/>
        <v>4.9295774647887329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133</v>
      </c>
      <c r="P26" s="118">
        <v>135</v>
      </c>
      <c r="Q26" s="118">
        <v>42371684</v>
      </c>
      <c r="R26" s="45">
        <f t="shared" si="3"/>
        <v>4556</v>
      </c>
      <c r="S26" s="46">
        <f t="shared" si="4"/>
        <v>109.34399999999999</v>
      </c>
      <c r="T26" s="46">
        <f t="shared" si="5"/>
        <v>4.556</v>
      </c>
      <c r="U26" s="119">
        <v>5.6</v>
      </c>
      <c r="V26" s="119">
        <f t="shared" si="6"/>
        <v>5.6</v>
      </c>
      <c r="W26" s="120" t="s">
        <v>135</v>
      </c>
      <c r="X26" s="122">
        <v>0</v>
      </c>
      <c r="Y26" s="122">
        <v>1025</v>
      </c>
      <c r="Z26" s="122">
        <v>1188</v>
      </c>
      <c r="AA26" s="122">
        <v>1185</v>
      </c>
      <c r="AB26" s="122">
        <v>1188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38307532</v>
      </c>
      <c r="AH26" s="48">
        <f t="shared" si="8"/>
        <v>1312</v>
      </c>
      <c r="AI26" s="49">
        <f t="shared" si="7"/>
        <v>287.97190517998246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8646054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6</v>
      </c>
      <c r="E27" s="40">
        <f t="shared" si="0"/>
        <v>4.2253521126760569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134</v>
      </c>
      <c r="P27" s="118">
        <v>137</v>
      </c>
      <c r="Q27" s="118">
        <v>42376166</v>
      </c>
      <c r="R27" s="45">
        <f t="shared" si="3"/>
        <v>4482</v>
      </c>
      <c r="S27" s="46">
        <f t="shared" si="4"/>
        <v>107.568</v>
      </c>
      <c r="T27" s="46">
        <f t="shared" si="5"/>
        <v>4.4820000000000002</v>
      </c>
      <c r="U27" s="119">
        <v>5.3</v>
      </c>
      <c r="V27" s="119">
        <f t="shared" si="6"/>
        <v>5.3</v>
      </c>
      <c r="W27" s="120" t="s">
        <v>135</v>
      </c>
      <c r="X27" s="122">
        <v>0</v>
      </c>
      <c r="Y27" s="122">
        <v>1025</v>
      </c>
      <c r="Z27" s="122">
        <v>1188</v>
      </c>
      <c r="AA27" s="122">
        <v>1185</v>
      </c>
      <c r="AB27" s="122">
        <v>1188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38308840</v>
      </c>
      <c r="AH27" s="48">
        <f t="shared" si="8"/>
        <v>1308</v>
      </c>
      <c r="AI27" s="49">
        <f t="shared" si="7"/>
        <v>291.83400267737613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8646054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5</v>
      </c>
      <c r="E28" s="40">
        <f t="shared" si="0"/>
        <v>3.5211267605633805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137</v>
      </c>
      <c r="P28" s="118">
        <v>138</v>
      </c>
      <c r="Q28" s="118">
        <v>42380902</v>
      </c>
      <c r="R28" s="45">
        <f t="shared" si="3"/>
        <v>4736</v>
      </c>
      <c r="S28" s="46">
        <f t="shared" si="4"/>
        <v>113.664</v>
      </c>
      <c r="T28" s="46">
        <f t="shared" si="5"/>
        <v>4.7359999999999998</v>
      </c>
      <c r="U28" s="119">
        <v>5.0999999999999996</v>
      </c>
      <c r="V28" s="119">
        <f t="shared" si="6"/>
        <v>5.0999999999999996</v>
      </c>
      <c r="W28" s="120" t="s">
        <v>135</v>
      </c>
      <c r="X28" s="122">
        <v>0</v>
      </c>
      <c r="Y28" s="122">
        <v>995</v>
      </c>
      <c r="Z28" s="122">
        <v>1188</v>
      </c>
      <c r="AA28" s="122">
        <v>1185</v>
      </c>
      <c r="AB28" s="122">
        <v>1188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38310164</v>
      </c>
      <c r="AH28" s="48">
        <f t="shared" si="8"/>
        <v>1324</v>
      </c>
      <c r="AI28" s="49">
        <f t="shared" si="7"/>
        <v>279.56081081081084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22">
        <v>8646054</v>
      </c>
      <c r="AQ28" s="122">
        <f t="shared" si="10"/>
        <v>0</v>
      </c>
      <c r="AR28" s="52">
        <v>0.93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4</v>
      </c>
      <c r="E29" s="40">
        <f t="shared" si="0"/>
        <v>2.8169014084507045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137</v>
      </c>
      <c r="P29" s="118">
        <v>132</v>
      </c>
      <c r="Q29" s="118">
        <v>42385655</v>
      </c>
      <c r="R29" s="45">
        <f t="shared" si="3"/>
        <v>4753</v>
      </c>
      <c r="S29" s="46">
        <f t="shared" si="4"/>
        <v>114.072</v>
      </c>
      <c r="T29" s="46">
        <f t="shared" si="5"/>
        <v>4.7530000000000001</v>
      </c>
      <c r="U29" s="119">
        <v>5</v>
      </c>
      <c r="V29" s="119">
        <f t="shared" si="6"/>
        <v>5</v>
      </c>
      <c r="W29" s="120" t="s">
        <v>135</v>
      </c>
      <c r="X29" s="122">
        <v>0</v>
      </c>
      <c r="Y29" s="122">
        <v>995</v>
      </c>
      <c r="Z29" s="122">
        <v>1188</v>
      </c>
      <c r="AA29" s="122">
        <v>1185</v>
      </c>
      <c r="AB29" s="122">
        <v>1188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38311504</v>
      </c>
      <c r="AH29" s="48">
        <f t="shared" si="8"/>
        <v>1340</v>
      </c>
      <c r="AI29" s="49">
        <f t="shared" si="7"/>
        <v>281.92720387123921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22">
        <v>8646054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8</v>
      </c>
      <c r="E30" s="40">
        <f t="shared" si="0"/>
        <v>5.6338028169014089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115</v>
      </c>
      <c r="P30" s="118">
        <v>122</v>
      </c>
      <c r="Q30" s="118">
        <v>42390082</v>
      </c>
      <c r="R30" s="45">
        <f t="shared" si="3"/>
        <v>4427</v>
      </c>
      <c r="S30" s="46">
        <f t="shared" si="4"/>
        <v>106.248</v>
      </c>
      <c r="T30" s="46">
        <f t="shared" si="5"/>
        <v>4.4269999999999996</v>
      </c>
      <c r="U30" s="119">
        <v>4</v>
      </c>
      <c r="V30" s="119">
        <f t="shared" si="6"/>
        <v>4</v>
      </c>
      <c r="W30" s="120" t="s">
        <v>144</v>
      </c>
      <c r="X30" s="122">
        <v>0</v>
      </c>
      <c r="Y30" s="122">
        <v>1118</v>
      </c>
      <c r="Z30" s="122">
        <v>1188</v>
      </c>
      <c r="AA30" s="122">
        <v>0</v>
      </c>
      <c r="AB30" s="122">
        <v>1188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38312620</v>
      </c>
      <c r="AH30" s="48">
        <f t="shared" si="8"/>
        <v>1116</v>
      </c>
      <c r="AI30" s="49">
        <f t="shared" si="7"/>
        <v>252.08945109555006</v>
      </c>
      <c r="AJ30" s="101">
        <v>0</v>
      </c>
      <c r="AK30" s="101">
        <v>1</v>
      </c>
      <c r="AL30" s="101">
        <v>1</v>
      </c>
      <c r="AM30" s="101">
        <v>0</v>
      </c>
      <c r="AN30" s="101">
        <v>1</v>
      </c>
      <c r="AO30" s="101">
        <v>0</v>
      </c>
      <c r="AP30" s="122">
        <v>8646054</v>
      </c>
      <c r="AQ30" s="122">
        <f t="shared" si="10"/>
        <v>0</v>
      </c>
      <c r="AR30" s="50"/>
      <c r="AS30" s="51" t="s">
        <v>113</v>
      </c>
      <c r="AV30" s="248" t="s">
        <v>117</v>
      </c>
      <c r="AW30" s="248"/>
      <c r="AY30" s="104"/>
    </row>
    <row r="31" spans="1:51" x14ac:dyDescent="0.25">
      <c r="B31" s="39">
        <v>2.8333333333333299</v>
      </c>
      <c r="C31" s="39">
        <v>0.875000000000004</v>
      </c>
      <c r="D31" s="117">
        <v>9</v>
      </c>
      <c r="E31" s="40">
        <f t="shared" si="0"/>
        <v>6.3380281690140849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116</v>
      </c>
      <c r="P31" s="118">
        <v>119</v>
      </c>
      <c r="Q31" s="118">
        <v>42394232</v>
      </c>
      <c r="R31" s="45">
        <f t="shared" si="3"/>
        <v>4150</v>
      </c>
      <c r="S31" s="46">
        <f t="shared" si="4"/>
        <v>99.6</v>
      </c>
      <c r="T31" s="46">
        <f t="shared" si="5"/>
        <v>4.1500000000000004</v>
      </c>
      <c r="U31" s="119">
        <v>3.1</v>
      </c>
      <c r="V31" s="119">
        <f t="shared" si="6"/>
        <v>3.1</v>
      </c>
      <c r="W31" s="120" t="s">
        <v>144</v>
      </c>
      <c r="X31" s="122">
        <v>0</v>
      </c>
      <c r="Y31" s="122">
        <v>1118</v>
      </c>
      <c r="Z31" s="122">
        <v>1188</v>
      </c>
      <c r="AA31" s="122">
        <v>0</v>
      </c>
      <c r="AB31" s="122">
        <v>1188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38313708</v>
      </c>
      <c r="AH31" s="48">
        <f t="shared" si="8"/>
        <v>1088</v>
      </c>
      <c r="AI31" s="49">
        <f t="shared" si="7"/>
        <v>262.16867469879514</v>
      </c>
      <c r="AJ31" s="101">
        <v>0</v>
      </c>
      <c r="AK31" s="101">
        <v>1</v>
      </c>
      <c r="AL31" s="101">
        <v>1</v>
      </c>
      <c r="AM31" s="101">
        <v>0</v>
      </c>
      <c r="AN31" s="101">
        <v>1</v>
      </c>
      <c r="AO31" s="101">
        <v>0</v>
      </c>
      <c r="AP31" s="122">
        <v>8646054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10</v>
      </c>
      <c r="E32" s="40">
        <f t="shared" ref="E32" si="14">D32/1.42</f>
        <v>7.042253521126761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111</v>
      </c>
      <c r="P32" s="118">
        <v>121</v>
      </c>
      <c r="Q32" s="118">
        <v>42398326</v>
      </c>
      <c r="R32" s="45">
        <f t="shared" si="3"/>
        <v>4094</v>
      </c>
      <c r="S32" s="46">
        <f t="shared" si="4"/>
        <v>98.256</v>
      </c>
      <c r="T32" s="46">
        <f t="shared" si="5"/>
        <v>4.0940000000000003</v>
      </c>
      <c r="U32" s="119">
        <v>2.4</v>
      </c>
      <c r="V32" s="119">
        <f t="shared" si="6"/>
        <v>2.4</v>
      </c>
      <c r="W32" s="120" t="s">
        <v>144</v>
      </c>
      <c r="X32" s="122">
        <v>0</v>
      </c>
      <c r="Y32" s="122">
        <v>1117</v>
      </c>
      <c r="Z32" s="122">
        <v>1187</v>
      </c>
      <c r="AA32" s="122">
        <v>0</v>
      </c>
      <c r="AB32" s="122">
        <v>1187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38314740</v>
      </c>
      <c r="AH32" s="48">
        <f t="shared" si="8"/>
        <v>1032</v>
      </c>
      <c r="AI32" s="49">
        <f t="shared" si="7"/>
        <v>252.07620908646797</v>
      </c>
      <c r="AJ32" s="101">
        <v>0</v>
      </c>
      <c r="AK32" s="101">
        <v>1</v>
      </c>
      <c r="AL32" s="101">
        <v>1</v>
      </c>
      <c r="AM32" s="101">
        <v>0</v>
      </c>
      <c r="AN32" s="101">
        <v>1</v>
      </c>
      <c r="AO32" s="101">
        <v>0</v>
      </c>
      <c r="AP32" s="122">
        <v>8646054</v>
      </c>
      <c r="AQ32" s="122">
        <f t="shared" si="10"/>
        <v>0</v>
      </c>
      <c r="AR32" s="52">
        <v>0.86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3</v>
      </c>
      <c r="E33" s="40">
        <f t="shared" si="0"/>
        <v>2.1126760563380285</v>
      </c>
      <c r="F33" s="103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5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138</v>
      </c>
      <c r="P33" s="118">
        <v>104</v>
      </c>
      <c r="Q33" s="118">
        <v>42401868</v>
      </c>
      <c r="R33" s="45">
        <f t="shared" si="3"/>
        <v>3542</v>
      </c>
      <c r="S33" s="46">
        <f t="shared" si="4"/>
        <v>85.007999999999996</v>
      </c>
      <c r="T33" s="46">
        <f t="shared" si="5"/>
        <v>3.5419999999999998</v>
      </c>
      <c r="U33" s="119">
        <v>3.1</v>
      </c>
      <c r="V33" s="119">
        <f t="shared" si="6"/>
        <v>3.1</v>
      </c>
      <c r="W33" s="120" t="s">
        <v>124</v>
      </c>
      <c r="X33" s="122">
        <v>0</v>
      </c>
      <c r="Y33" s="122">
        <v>0</v>
      </c>
      <c r="Z33" s="122">
        <v>1157</v>
      </c>
      <c r="AA33" s="122">
        <v>0</v>
      </c>
      <c r="AB33" s="122">
        <v>1187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38315656</v>
      </c>
      <c r="AH33" s="48">
        <f t="shared" si="8"/>
        <v>916</v>
      </c>
      <c r="AI33" s="49">
        <f t="shared" si="7"/>
        <v>258.61095426312818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0.6</v>
      </c>
      <c r="AP33" s="122">
        <v>8646886</v>
      </c>
      <c r="AQ33" s="122">
        <f t="shared" si="10"/>
        <v>832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6</v>
      </c>
      <c r="E34" s="40">
        <f t="shared" si="0"/>
        <v>4.2253521126760569</v>
      </c>
      <c r="F34" s="103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5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8">
        <v>142</v>
      </c>
      <c r="P34" s="118">
        <v>141</v>
      </c>
      <c r="Q34" s="118">
        <v>42405060</v>
      </c>
      <c r="R34" s="45">
        <f t="shared" si="3"/>
        <v>3192</v>
      </c>
      <c r="S34" s="46">
        <f t="shared" si="4"/>
        <v>76.608000000000004</v>
      </c>
      <c r="T34" s="46">
        <f t="shared" si="5"/>
        <v>3.1920000000000002</v>
      </c>
      <c r="U34" s="119">
        <v>4.3</v>
      </c>
      <c r="V34" s="119">
        <f t="shared" si="6"/>
        <v>4.3</v>
      </c>
      <c r="W34" s="120" t="s">
        <v>124</v>
      </c>
      <c r="X34" s="122">
        <v>0</v>
      </c>
      <c r="Y34" s="122">
        <v>0</v>
      </c>
      <c r="Z34" s="122">
        <v>1157</v>
      </c>
      <c r="AA34" s="122">
        <v>0</v>
      </c>
      <c r="AB34" s="122">
        <v>1188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38316489</v>
      </c>
      <c r="AH34" s="48">
        <f t="shared" si="8"/>
        <v>833</v>
      </c>
      <c r="AI34" s="49">
        <f t="shared" si="7"/>
        <v>260.96491228070175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0.6</v>
      </c>
      <c r="AP34" s="122">
        <v>8647935</v>
      </c>
      <c r="AQ34" s="122">
        <f t="shared" si="10"/>
        <v>1049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49" t="s">
        <v>120</v>
      </c>
      <c r="M35" s="250"/>
      <c r="N35" s="251"/>
      <c r="O35" s="62"/>
      <c r="P35" s="62"/>
      <c r="Q35" s="63">
        <f>Q34-Q10</f>
        <v>102890</v>
      </c>
      <c r="R35" s="64">
        <f>SUM(R11:R34)</f>
        <v>102890</v>
      </c>
      <c r="S35" s="123">
        <f>AVERAGE(S11:S34)</f>
        <v>102.89</v>
      </c>
      <c r="T35" s="123">
        <f>SUM(T11:T34)</f>
        <v>102.89000000000001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27189</v>
      </c>
      <c r="AH35" s="66">
        <f>SUM(AH11:AH34)</f>
        <v>27189</v>
      </c>
      <c r="AI35" s="67">
        <f>$AH$35/$T35</f>
        <v>264.2530858198075</v>
      </c>
      <c r="AJ35" s="92"/>
      <c r="AK35" s="93"/>
      <c r="AL35" s="93"/>
      <c r="AM35" s="93"/>
      <c r="AN35" s="94"/>
      <c r="AO35" s="68"/>
      <c r="AP35" s="69">
        <f>AP34-AP10</f>
        <v>6828</v>
      </c>
      <c r="AQ35" s="70">
        <f>SUM(AQ11:AQ34)</f>
        <v>6828</v>
      </c>
      <c r="AR35" s="145">
        <f>SUM(AR11:AR34)</f>
        <v>5.7200000000000006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0"/>
    </row>
    <row r="38" spans="2:51" x14ac:dyDescent="0.25">
      <c r="B38" s="81" t="s">
        <v>128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0"/>
    </row>
    <row r="39" spans="2:51" x14ac:dyDescent="0.25">
      <c r="B39" s="115" t="s">
        <v>129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0"/>
    </row>
    <row r="40" spans="2:51" x14ac:dyDescent="0.25">
      <c r="B40" s="80" t="s">
        <v>220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225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15" t="s">
        <v>140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15" t="s">
        <v>141</v>
      </c>
      <c r="C43" s="109"/>
      <c r="D43" s="109"/>
      <c r="E43" s="109"/>
      <c r="F43" s="109"/>
      <c r="G43" s="109"/>
      <c r="H43" s="115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84" t="s">
        <v>167</v>
      </c>
      <c r="C44" s="114"/>
      <c r="D44" s="114"/>
      <c r="E44" s="114"/>
      <c r="F44" s="109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3"/>
      <c r="R44" s="82"/>
      <c r="S44" s="82"/>
      <c r="T44" s="82"/>
      <c r="U44" s="105"/>
      <c r="V44" s="105"/>
      <c r="W44" s="105"/>
      <c r="X44" s="105"/>
      <c r="Y44" s="105"/>
      <c r="Z44" s="105"/>
      <c r="AA44" s="105"/>
      <c r="AB44" s="105"/>
      <c r="AC44" s="105"/>
      <c r="AK44" s="19"/>
      <c r="AL44" s="102"/>
      <c r="AM44" s="102"/>
      <c r="AN44" s="102"/>
      <c r="AO44" s="102"/>
      <c r="AP44" s="105"/>
      <c r="AQ44" s="11"/>
      <c r="AR44" s="102"/>
      <c r="AS44" s="102"/>
      <c r="AT44" s="136"/>
      <c r="AU44" s="136"/>
      <c r="AW44" s="100"/>
      <c r="AX44" s="100"/>
      <c r="AY44" s="100"/>
    </row>
    <row r="45" spans="2:51" x14ac:dyDescent="0.25">
      <c r="B45" s="84" t="s">
        <v>257</v>
      </c>
      <c r="C45" s="114"/>
      <c r="D45" s="114"/>
      <c r="E45" s="114"/>
      <c r="F45" s="114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3"/>
      <c r="R45" s="82"/>
      <c r="S45" s="82"/>
      <c r="T45" s="82"/>
      <c r="U45" s="105"/>
      <c r="V45" s="105"/>
      <c r="W45" s="105"/>
      <c r="X45" s="105"/>
      <c r="Y45" s="105"/>
      <c r="Z45" s="105"/>
      <c r="AA45" s="105"/>
      <c r="AB45" s="105"/>
      <c r="AC45" s="105"/>
      <c r="AK45" s="19"/>
      <c r="AL45" s="102"/>
      <c r="AM45" s="102"/>
      <c r="AN45" s="102"/>
      <c r="AO45" s="102"/>
      <c r="AP45" s="105"/>
      <c r="AQ45" s="11"/>
      <c r="AR45" s="102"/>
      <c r="AS45" s="102"/>
      <c r="AT45" s="136"/>
      <c r="AU45" s="136"/>
      <c r="AW45" s="100"/>
      <c r="AX45" s="100"/>
      <c r="AY45" s="100"/>
    </row>
    <row r="46" spans="2:51" x14ac:dyDescent="0.25">
      <c r="B46" s="115" t="s">
        <v>258</v>
      </c>
      <c r="C46" s="114"/>
      <c r="D46" s="114"/>
      <c r="E46" s="114"/>
      <c r="F46" s="114"/>
      <c r="G46" s="109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3"/>
      <c r="S46" s="82"/>
      <c r="T46" s="82"/>
      <c r="U46" s="82"/>
      <c r="V46" s="105"/>
      <c r="W46" s="105"/>
      <c r="X46" s="105"/>
      <c r="Y46" s="105"/>
      <c r="Z46" s="105"/>
      <c r="AA46" s="105"/>
      <c r="AB46" s="105"/>
      <c r="AC46" s="105"/>
      <c r="AD46" s="105"/>
      <c r="AL46" s="19"/>
      <c r="AM46" s="102"/>
      <c r="AN46" s="102"/>
      <c r="AO46" s="102"/>
      <c r="AP46" s="102"/>
      <c r="AQ46" s="105"/>
      <c r="AR46" s="11"/>
      <c r="AS46" s="102"/>
      <c r="AU46" s="136"/>
      <c r="AV46" s="136"/>
      <c r="AX46" s="100"/>
      <c r="AY46" s="100"/>
    </row>
    <row r="47" spans="2:51" x14ac:dyDescent="0.25">
      <c r="B47" s="115" t="s">
        <v>145</v>
      </c>
      <c r="C47" s="109"/>
      <c r="D47" s="114"/>
      <c r="E47" s="114"/>
      <c r="F47" s="114"/>
      <c r="G47" s="114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77"/>
      <c r="S47" s="112"/>
      <c r="T47" s="112"/>
      <c r="U47" s="112"/>
      <c r="V47" s="105"/>
      <c r="W47" s="105"/>
      <c r="X47" s="105"/>
      <c r="Y47" s="105"/>
      <c r="Z47" s="105"/>
      <c r="AA47" s="105"/>
      <c r="AB47" s="105"/>
      <c r="AC47" s="105"/>
      <c r="AD47" s="105"/>
      <c r="AL47" s="106"/>
      <c r="AM47" s="106"/>
      <c r="AN47" s="106"/>
      <c r="AO47" s="106"/>
      <c r="AP47" s="106"/>
      <c r="AQ47" s="106"/>
      <c r="AR47" s="107"/>
      <c r="AS47" s="102"/>
      <c r="AU47" s="104"/>
      <c r="AV47" s="100"/>
      <c r="AW47" s="100"/>
      <c r="AX47" s="100"/>
      <c r="AY47" s="100"/>
    </row>
    <row r="48" spans="2:51" x14ac:dyDescent="0.25">
      <c r="B48" s="115" t="s">
        <v>142</v>
      </c>
      <c r="C48" s="109"/>
      <c r="D48" s="109"/>
      <c r="E48" s="109"/>
      <c r="F48" s="109"/>
      <c r="G48" s="109"/>
      <c r="H48" s="124"/>
      <c r="I48" s="110"/>
      <c r="J48" s="110"/>
      <c r="K48" s="110"/>
      <c r="L48" s="110"/>
      <c r="M48" s="110"/>
      <c r="N48" s="110"/>
      <c r="O48" s="110"/>
      <c r="P48" s="110"/>
      <c r="Q48" s="110"/>
      <c r="R48" s="113"/>
      <c r="S48" s="112"/>
      <c r="T48" s="112"/>
      <c r="U48" s="112"/>
      <c r="V48" s="105"/>
      <c r="W48" s="105"/>
      <c r="X48" s="105"/>
      <c r="Y48" s="105"/>
      <c r="Z48" s="105"/>
      <c r="AA48" s="105"/>
      <c r="AB48" s="105"/>
      <c r="AC48" s="105"/>
      <c r="AD48" s="105"/>
      <c r="AL48" s="106"/>
      <c r="AM48" s="106"/>
      <c r="AN48" s="106"/>
      <c r="AO48" s="106"/>
      <c r="AP48" s="106"/>
      <c r="AQ48" s="106"/>
      <c r="AR48" s="107"/>
      <c r="AS48" s="102"/>
      <c r="AU48" s="104"/>
      <c r="AV48" s="100"/>
      <c r="AW48" s="100"/>
      <c r="AX48" s="100"/>
      <c r="AY48" s="100"/>
    </row>
    <row r="49" spans="2:51" x14ac:dyDescent="0.25">
      <c r="B49" s="115" t="s">
        <v>143</v>
      </c>
      <c r="C49" s="109"/>
      <c r="D49" s="109"/>
      <c r="E49" s="109"/>
      <c r="F49" s="109"/>
      <c r="G49" s="109"/>
      <c r="H49" s="124"/>
      <c r="I49" s="110"/>
      <c r="J49" s="110"/>
      <c r="K49" s="110"/>
      <c r="L49" s="110"/>
      <c r="M49" s="110"/>
      <c r="N49" s="110"/>
      <c r="O49" s="110"/>
      <c r="P49" s="110"/>
      <c r="Q49" s="110"/>
      <c r="R49" s="113"/>
      <c r="S49" s="113"/>
      <c r="T49" s="112"/>
      <c r="U49" s="112"/>
      <c r="V49" s="105"/>
      <c r="W49" s="105"/>
      <c r="X49" s="105"/>
      <c r="Y49" s="105"/>
      <c r="Z49" s="105"/>
      <c r="AA49" s="105"/>
      <c r="AB49" s="105"/>
      <c r="AC49" s="105"/>
      <c r="AD49" s="105"/>
      <c r="AL49" s="106"/>
      <c r="AM49" s="106"/>
      <c r="AN49" s="106"/>
      <c r="AO49" s="106"/>
      <c r="AP49" s="106"/>
      <c r="AQ49" s="106"/>
      <c r="AR49" s="107"/>
      <c r="AS49" s="102"/>
      <c r="AU49" s="104"/>
      <c r="AV49" s="100"/>
      <c r="AW49" s="100"/>
      <c r="AX49" s="100"/>
      <c r="AY49" s="100"/>
    </row>
    <row r="50" spans="2:51" x14ac:dyDescent="0.25">
      <c r="B50" s="84" t="s">
        <v>204</v>
      </c>
      <c r="C50" s="109"/>
      <c r="D50" s="109"/>
      <c r="E50" s="109"/>
      <c r="F50" s="109"/>
      <c r="G50" s="124"/>
      <c r="H50" s="110"/>
      <c r="I50" s="110"/>
      <c r="J50" s="110"/>
      <c r="K50" s="110"/>
      <c r="L50" s="110"/>
      <c r="M50" s="110"/>
      <c r="N50" s="110"/>
      <c r="O50" s="110"/>
      <c r="P50" s="110"/>
      <c r="Q50" s="113"/>
      <c r="R50" s="113"/>
      <c r="S50" s="112"/>
      <c r="T50" s="112"/>
      <c r="U50" s="105"/>
      <c r="V50" s="105"/>
      <c r="W50" s="105"/>
      <c r="X50" s="105"/>
      <c r="Y50" s="105"/>
      <c r="Z50" s="105"/>
      <c r="AA50" s="105"/>
      <c r="AB50" s="105"/>
      <c r="AC50" s="105"/>
      <c r="AK50" s="106"/>
      <c r="AL50" s="106"/>
      <c r="AM50" s="106"/>
      <c r="AN50" s="106"/>
      <c r="AO50" s="106"/>
      <c r="AP50" s="106"/>
      <c r="AQ50" s="107"/>
      <c r="AR50" s="102"/>
      <c r="AS50" s="102"/>
      <c r="AT50" s="104"/>
      <c r="AU50" s="100"/>
      <c r="AV50" s="100"/>
      <c r="AW50" s="100"/>
      <c r="AX50" s="100"/>
      <c r="AY50" s="100"/>
    </row>
    <row r="51" spans="2:51" x14ac:dyDescent="0.25">
      <c r="B51" s="115" t="s">
        <v>254</v>
      </c>
      <c r="C51" s="109"/>
      <c r="D51" s="109"/>
      <c r="E51" s="109"/>
      <c r="F51" s="109"/>
      <c r="G51" s="124"/>
      <c r="H51" s="110"/>
      <c r="I51" s="110"/>
      <c r="J51" s="110"/>
      <c r="K51" s="110"/>
      <c r="L51" s="110"/>
      <c r="M51" s="110"/>
      <c r="N51" s="110"/>
      <c r="O51" s="110"/>
      <c r="P51" s="110"/>
      <c r="Q51" s="113"/>
      <c r="R51" s="113"/>
      <c r="S51" s="112"/>
      <c r="T51" s="112"/>
      <c r="U51" s="105"/>
      <c r="V51" s="105"/>
      <c r="W51" s="105"/>
      <c r="X51" s="105"/>
      <c r="Y51" s="105"/>
      <c r="Z51" s="105"/>
      <c r="AA51" s="105"/>
      <c r="AB51" s="105"/>
      <c r="AC51" s="105"/>
      <c r="AK51" s="106"/>
      <c r="AL51" s="106"/>
      <c r="AM51" s="106"/>
      <c r="AN51" s="106"/>
      <c r="AO51" s="106"/>
      <c r="AP51" s="106"/>
      <c r="AQ51" s="107"/>
      <c r="AR51" s="102"/>
      <c r="AS51" s="102"/>
      <c r="AT51" s="104"/>
      <c r="AU51" s="100"/>
      <c r="AV51" s="100"/>
      <c r="AW51" s="100"/>
      <c r="AX51" s="100"/>
      <c r="AY51" s="100"/>
    </row>
    <row r="52" spans="2:51" x14ac:dyDescent="0.25">
      <c r="B52" s="111" t="s">
        <v>148</v>
      </c>
      <c r="C52" s="109"/>
      <c r="D52" s="109"/>
      <c r="E52" s="109"/>
      <c r="F52" s="109"/>
      <c r="G52" s="124"/>
      <c r="H52" s="110"/>
      <c r="I52" s="110"/>
      <c r="J52" s="110"/>
      <c r="K52" s="110"/>
      <c r="L52" s="110"/>
      <c r="M52" s="110"/>
      <c r="N52" s="110"/>
      <c r="O52" s="110"/>
      <c r="P52" s="110"/>
      <c r="Q52" s="113"/>
      <c r="R52" s="113"/>
      <c r="S52" s="112"/>
      <c r="T52" s="112"/>
      <c r="U52" s="105"/>
      <c r="V52" s="105"/>
      <c r="W52" s="105"/>
      <c r="X52" s="105"/>
      <c r="Y52" s="105"/>
      <c r="Z52" s="105"/>
      <c r="AA52" s="105"/>
      <c r="AB52" s="105"/>
      <c r="AC52" s="105"/>
      <c r="AK52" s="106"/>
      <c r="AL52" s="106"/>
      <c r="AM52" s="106"/>
      <c r="AN52" s="106"/>
      <c r="AO52" s="106"/>
      <c r="AP52" s="106"/>
      <c r="AQ52" s="107"/>
      <c r="AR52" s="102"/>
      <c r="AS52" s="102"/>
      <c r="AT52" s="104"/>
      <c r="AU52" s="100"/>
      <c r="AV52" s="100"/>
      <c r="AW52" s="100"/>
      <c r="AX52" s="100"/>
      <c r="AY52" s="100"/>
    </row>
    <row r="53" spans="2:51" x14ac:dyDescent="0.25">
      <c r="B53" s="84" t="s">
        <v>241</v>
      </c>
      <c r="C53" s="109"/>
      <c r="D53" s="109"/>
      <c r="E53" s="109"/>
      <c r="F53" s="109"/>
      <c r="G53" s="109"/>
      <c r="H53" s="124"/>
      <c r="I53" s="110"/>
      <c r="J53" s="110"/>
      <c r="K53" s="110"/>
      <c r="L53" s="110"/>
      <c r="M53" s="110"/>
      <c r="N53" s="110"/>
      <c r="O53" s="110"/>
      <c r="P53" s="110"/>
      <c r="Q53" s="110"/>
      <c r="R53" s="113"/>
      <c r="S53" s="113"/>
      <c r="T53" s="112"/>
      <c r="U53" s="112"/>
      <c r="V53" s="105"/>
      <c r="W53" s="105"/>
      <c r="X53" s="105"/>
      <c r="Y53" s="105"/>
      <c r="Z53" s="105"/>
      <c r="AA53" s="105"/>
      <c r="AB53" s="105"/>
      <c r="AC53" s="105"/>
      <c r="AD53" s="105"/>
      <c r="AL53" s="106"/>
      <c r="AM53" s="106"/>
      <c r="AN53" s="106"/>
      <c r="AO53" s="106"/>
      <c r="AP53" s="106"/>
      <c r="AQ53" s="106"/>
      <c r="AR53" s="107"/>
      <c r="AS53" s="102"/>
      <c r="AU53" s="104"/>
      <c r="AV53" s="100"/>
      <c r="AW53" s="100"/>
      <c r="AX53" s="100"/>
      <c r="AY53" s="100"/>
    </row>
    <row r="54" spans="2:51" x14ac:dyDescent="0.25">
      <c r="B54" s="84"/>
      <c r="C54" s="114"/>
      <c r="D54" s="114"/>
      <c r="E54" s="114"/>
      <c r="F54" s="114"/>
      <c r="G54" s="114"/>
      <c r="H54" s="147"/>
      <c r="I54" s="148"/>
      <c r="J54" s="148"/>
      <c r="K54" s="110"/>
      <c r="L54" s="110"/>
      <c r="M54" s="110"/>
      <c r="N54" s="110"/>
      <c r="O54" s="110"/>
      <c r="P54" s="110"/>
      <c r="Q54" s="110"/>
      <c r="R54" s="110"/>
      <c r="S54" s="113"/>
      <c r="T54" s="112"/>
      <c r="U54" s="112"/>
      <c r="V54" s="112"/>
      <c r="W54" s="105"/>
      <c r="X54" s="105"/>
      <c r="Y54" s="105"/>
      <c r="Z54" s="105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2:51" x14ac:dyDescent="0.25">
      <c r="B55" s="84"/>
      <c r="C55" s="147"/>
      <c r="D55" s="147"/>
      <c r="E55" s="146"/>
      <c r="F55" s="146"/>
      <c r="G55" s="146"/>
      <c r="H55" s="147"/>
      <c r="I55" s="148"/>
      <c r="J55" s="148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C56" s="147"/>
      <c r="D56" s="147"/>
      <c r="E56" s="146"/>
      <c r="F56" s="146"/>
      <c r="G56" s="146"/>
      <c r="H56" s="147"/>
      <c r="I56" s="148"/>
      <c r="J56" s="148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B57" s="84"/>
      <c r="C57" s="147"/>
      <c r="D57" s="147"/>
      <c r="E57" s="146"/>
      <c r="F57" s="146"/>
      <c r="G57" s="146"/>
      <c r="H57" s="147"/>
      <c r="I57" s="148"/>
      <c r="J57" s="148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84"/>
      <c r="C58" s="147"/>
      <c r="D58" s="147"/>
      <c r="E58" s="146"/>
      <c r="F58" s="146"/>
      <c r="G58" s="146"/>
      <c r="H58" s="147"/>
      <c r="I58" s="148"/>
      <c r="J58" s="148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84"/>
      <c r="C59" s="147"/>
      <c r="D59" s="147"/>
      <c r="E59" s="146"/>
      <c r="F59" s="146"/>
      <c r="G59" s="146"/>
      <c r="H59" s="147"/>
      <c r="I59" s="148"/>
      <c r="J59" s="148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84"/>
      <c r="C60" s="147"/>
      <c r="D60" s="147"/>
      <c r="E60" s="146"/>
      <c r="F60" s="146"/>
      <c r="G60" s="146"/>
      <c r="H60" s="147"/>
      <c r="I60" s="148"/>
      <c r="J60" s="148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88"/>
      <c r="C61" s="109"/>
      <c r="D61" s="109"/>
      <c r="E61" s="109"/>
      <c r="F61" s="109"/>
      <c r="G61" s="109"/>
      <c r="H61" s="109"/>
      <c r="I61" s="124"/>
      <c r="J61" s="110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108"/>
      <c r="C62" s="109"/>
      <c r="D62" s="109"/>
      <c r="E62" s="109"/>
      <c r="F62" s="109"/>
      <c r="G62" s="109"/>
      <c r="H62" s="109"/>
      <c r="I62" s="124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88"/>
      <c r="C63" s="109"/>
      <c r="D63" s="109"/>
      <c r="E63" s="114"/>
      <c r="F63" s="114"/>
      <c r="G63" s="114"/>
      <c r="H63" s="109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88"/>
      <c r="C64" s="109"/>
      <c r="D64" s="109"/>
      <c r="E64" s="114"/>
      <c r="F64" s="114"/>
      <c r="G64" s="114"/>
      <c r="H64" s="109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88"/>
      <c r="C65" s="109"/>
      <c r="D65" s="109"/>
      <c r="E65" s="114"/>
      <c r="F65" s="114"/>
      <c r="G65" s="114"/>
      <c r="H65" s="109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4"/>
      <c r="C66" s="109"/>
      <c r="D66" s="109"/>
      <c r="E66" s="114"/>
      <c r="F66" s="114"/>
      <c r="G66" s="114"/>
      <c r="H66" s="109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88"/>
      <c r="C67" s="109"/>
      <c r="D67" s="109"/>
      <c r="E67" s="114"/>
      <c r="F67" s="114"/>
      <c r="G67" s="114"/>
      <c r="H67" s="109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8"/>
      <c r="C68" s="111"/>
      <c r="D68" s="109"/>
      <c r="E68" s="87"/>
      <c r="F68" s="109"/>
      <c r="G68" s="109"/>
      <c r="H68" s="109"/>
      <c r="I68" s="109"/>
      <c r="J68" s="110"/>
      <c r="K68" s="110"/>
      <c r="L68" s="110"/>
      <c r="M68" s="110"/>
      <c r="N68" s="110"/>
      <c r="O68" s="110"/>
      <c r="P68" s="110"/>
      <c r="Q68" s="110"/>
      <c r="R68" s="110"/>
      <c r="S68" s="113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115"/>
      <c r="C69" s="109"/>
      <c r="D69" s="109"/>
      <c r="E69" s="109"/>
      <c r="F69" s="109"/>
      <c r="G69" s="109"/>
      <c r="H69" s="109"/>
      <c r="I69" s="124"/>
      <c r="J69" s="110"/>
      <c r="K69" s="110"/>
      <c r="L69" s="110"/>
      <c r="M69" s="110"/>
      <c r="N69" s="110"/>
      <c r="O69" s="110"/>
      <c r="P69" s="110"/>
      <c r="Q69" s="110"/>
      <c r="R69" s="110"/>
      <c r="S69" s="113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84"/>
      <c r="C70" s="109"/>
      <c r="D70" s="109"/>
      <c r="E70" s="109"/>
      <c r="F70" s="109"/>
      <c r="G70" s="109"/>
      <c r="H70" s="109"/>
      <c r="I70" s="124"/>
      <c r="J70" s="110"/>
      <c r="K70" s="110"/>
      <c r="L70" s="110"/>
      <c r="M70" s="110"/>
      <c r="N70" s="110"/>
      <c r="O70" s="110"/>
      <c r="P70" s="110"/>
      <c r="Q70" s="110"/>
      <c r="R70" s="110"/>
      <c r="S70" s="113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8"/>
      <c r="C71" s="111"/>
      <c r="D71" s="109"/>
      <c r="E71" s="109"/>
      <c r="F71" s="109"/>
      <c r="G71" s="109"/>
      <c r="H71" s="109"/>
      <c r="I71" s="109"/>
      <c r="J71" s="110"/>
      <c r="K71" s="110"/>
      <c r="L71" s="110"/>
      <c r="M71" s="110"/>
      <c r="N71" s="110"/>
      <c r="O71" s="110"/>
      <c r="P71" s="110"/>
      <c r="Q71" s="110"/>
      <c r="R71" s="110"/>
      <c r="S71" s="113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11"/>
      <c r="D72" s="109"/>
      <c r="E72" s="87"/>
      <c r="F72" s="109"/>
      <c r="G72" s="109"/>
      <c r="H72" s="109"/>
      <c r="I72" s="109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09"/>
      <c r="D73" s="109"/>
      <c r="E73" s="109"/>
      <c r="F73" s="109"/>
      <c r="G73" s="87"/>
      <c r="H73" s="87"/>
      <c r="I73" s="124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09"/>
      <c r="D74" s="109"/>
      <c r="E74" s="109"/>
      <c r="F74" s="109"/>
      <c r="G74" s="87"/>
      <c r="H74" s="87"/>
      <c r="I74" s="116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15"/>
      <c r="D75" s="109"/>
      <c r="E75" s="87"/>
      <c r="F75" s="109"/>
      <c r="G75" s="109"/>
      <c r="H75" s="109"/>
      <c r="I75" s="109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2"/>
      <c r="U75" s="112"/>
      <c r="V75" s="112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11"/>
      <c r="D76" s="109"/>
      <c r="E76" s="109"/>
      <c r="F76" s="109"/>
      <c r="G76" s="109"/>
      <c r="H76" s="109"/>
      <c r="I76" s="109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2"/>
      <c r="U76" s="112"/>
      <c r="V76" s="112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11"/>
      <c r="D77" s="109"/>
      <c r="E77" s="87"/>
      <c r="F77" s="109"/>
      <c r="G77" s="109"/>
      <c r="H77" s="109"/>
      <c r="I77" s="109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2"/>
      <c r="U77" s="112"/>
      <c r="V77" s="112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09"/>
      <c r="D78" s="109"/>
      <c r="E78" s="109"/>
      <c r="F78" s="109"/>
      <c r="G78" s="87"/>
      <c r="H78" s="87"/>
      <c r="I78" s="124"/>
      <c r="J78" s="110"/>
      <c r="K78" s="110"/>
      <c r="L78" s="110"/>
      <c r="M78" s="110"/>
      <c r="N78" s="110"/>
      <c r="O78" s="110"/>
      <c r="P78" s="110"/>
      <c r="Q78" s="110"/>
      <c r="R78" s="110"/>
      <c r="S78" s="113"/>
      <c r="T78" s="112"/>
      <c r="U78" s="112"/>
      <c r="V78" s="112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09"/>
      <c r="D79" s="109"/>
      <c r="E79" s="109"/>
      <c r="F79" s="109"/>
      <c r="G79" s="87"/>
      <c r="H79" s="87"/>
      <c r="I79" s="116"/>
      <c r="J79" s="110"/>
      <c r="K79" s="110"/>
      <c r="L79" s="110"/>
      <c r="M79" s="110"/>
      <c r="N79" s="110"/>
      <c r="O79" s="110"/>
      <c r="P79" s="110"/>
      <c r="Q79" s="110"/>
      <c r="R79" s="110"/>
      <c r="S79" s="113"/>
      <c r="T79" s="113"/>
      <c r="U79" s="113"/>
      <c r="V79" s="113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15"/>
      <c r="D80" s="109"/>
      <c r="E80" s="87"/>
      <c r="F80" s="109"/>
      <c r="G80" s="109"/>
      <c r="H80" s="109"/>
      <c r="I80" s="109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3"/>
      <c r="U80" s="113"/>
      <c r="V80" s="113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2:51" x14ac:dyDescent="0.25">
      <c r="B81" s="88"/>
      <c r="C81" s="115"/>
      <c r="D81" s="109"/>
      <c r="E81" s="87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77"/>
      <c r="V81" s="77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2:51" x14ac:dyDescent="0.25">
      <c r="B82" s="88"/>
      <c r="C82" s="115"/>
      <c r="D82" s="109"/>
      <c r="E82" s="87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2:51" x14ac:dyDescent="0.25">
      <c r="B83" s="88"/>
      <c r="C83" s="111"/>
      <c r="D83" s="109"/>
      <c r="E83" s="87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2:51" x14ac:dyDescent="0.25">
      <c r="B84" s="88"/>
      <c r="C84" s="111"/>
      <c r="D84" s="109"/>
      <c r="E84" s="109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10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2:51" x14ac:dyDescent="0.25">
      <c r="B85" s="88"/>
      <c r="C85" s="111"/>
      <c r="D85" s="109"/>
      <c r="E85" s="109"/>
      <c r="F85" s="109"/>
      <c r="G85" s="109"/>
      <c r="H85" s="109"/>
      <c r="I85" s="109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3"/>
      <c r="U85" s="77"/>
      <c r="V85" s="77"/>
      <c r="W85" s="105"/>
      <c r="X85" s="105"/>
      <c r="Y85" s="105"/>
      <c r="Z85" s="105"/>
      <c r="AA85" s="105"/>
      <c r="AB85" s="105"/>
      <c r="AC85" s="105"/>
      <c r="AD85" s="105"/>
      <c r="AE85" s="105"/>
      <c r="AM85" s="106"/>
      <c r="AN85" s="106"/>
      <c r="AO85" s="106"/>
      <c r="AP85" s="106"/>
      <c r="AQ85" s="106"/>
      <c r="AR85" s="106"/>
      <c r="AS85" s="107"/>
      <c r="AV85" s="104"/>
      <c r="AW85" s="100"/>
      <c r="AX85" s="100"/>
      <c r="AY85" s="100"/>
    </row>
    <row r="86" spans="2:51" x14ac:dyDescent="0.25">
      <c r="B86" s="88"/>
      <c r="C86" s="111"/>
      <c r="D86" s="109"/>
      <c r="E86" s="87"/>
      <c r="F86" s="109"/>
      <c r="G86" s="109"/>
      <c r="H86" s="109"/>
      <c r="I86" s="109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3"/>
      <c r="U86" s="77"/>
      <c r="V86" s="77"/>
      <c r="W86" s="105"/>
      <c r="X86" s="105"/>
      <c r="Y86" s="105"/>
      <c r="Z86" s="105"/>
      <c r="AA86" s="105"/>
      <c r="AB86" s="105"/>
      <c r="AC86" s="105"/>
      <c r="AD86" s="105"/>
      <c r="AE86" s="105"/>
      <c r="AM86" s="106"/>
      <c r="AN86" s="106"/>
      <c r="AO86" s="106"/>
      <c r="AP86" s="106"/>
      <c r="AQ86" s="106"/>
      <c r="AR86" s="106"/>
      <c r="AS86" s="107"/>
      <c r="AV86" s="104"/>
      <c r="AW86" s="100"/>
      <c r="AX86" s="100"/>
      <c r="AY86" s="100"/>
    </row>
    <row r="87" spans="2:51" x14ac:dyDescent="0.25">
      <c r="B87" s="88"/>
      <c r="C87" s="111"/>
      <c r="D87" s="109"/>
      <c r="E87" s="109"/>
      <c r="F87" s="109"/>
      <c r="G87" s="109"/>
      <c r="H87" s="109"/>
      <c r="I87" s="109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3"/>
      <c r="U87" s="77"/>
      <c r="V87" s="77"/>
      <c r="W87" s="105"/>
      <c r="X87" s="105"/>
      <c r="Y87" s="105"/>
      <c r="Z87" s="105"/>
      <c r="AA87" s="105"/>
      <c r="AB87" s="105"/>
      <c r="AC87" s="105"/>
      <c r="AD87" s="105"/>
      <c r="AE87" s="105"/>
      <c r="AM87" s="106"/>
      <c r="AN87" s="106"/>
      <c r="AO87" s="106"/>
      <c r="AP87" s="106"/>
      <c r="AQ87" s="106"/>
      <c r="AR87" s="106"/>
      <c r="AS87" s="107"/>
      <c r="AV87" s="104"/>
      <c r="AW87" s="100"/>
      <c r="AX87" s="100"/>
      <c r="AY87" s="100"/>
    </row>
    <row r="88" spans="2:51" x14ac:dyDescent="0.25">
      <c r="B88" s="125"/>
      <c r="C88" s="108"/>
      <c r="D88" s="109"/>
      <c r="E88" s="109"/>
      <c r="F88" s="109"/>
      <c r="G88" s="109"/>
      <c r="H88" s="109"/>
      <c r="I88" s="109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3"/>
      <c r="U88" s="77"/>
      <c r="V88" s="77"/>
      <c r="W88" s="105"/>
      <c r="X88" s="105"/>
      <c r="Y88" s="105"/>
      <c r="Z88" s="85"/>
      <c r="AA88" s="105"/>
      <c r="AB88" s="105"/>
      <c r="AC88" s="105"/>
      <c r="AD88" s="105"/>
      <c r="AE88" s="105"/>
      <c r="AM88" s="106"/>
      <c r="AN88" s="106"/>
      <c r="AO88" s="106"/>
      <c r="AP88" s="106"/>
      <c r="AQ88" s="106"/>
      <c r="AR88" s="106"/>
      <c r="AS88" s="107"/>
      <c r="AV88" s="104"/>
      <c r="AW88" s="100"/>
      <c r="AX88" s="100"/>
      <c r="AY88" s="100"/>
    </row>
    <row r="89" spans="2:51" x14ac:dyDescent="0.25">
      <c r="B89" s="125"/>
      <c r="C89" s="108"/>
      <c r="D89" s="87"/>
      <c r="E89" s="109"/>
      <c r="F89" s="109"/>
      <c r="G89" s="109"/>
      <c r="H89" s="109"/>
      <c r="I89" s="87"/>
      <c r="J89" s="110"/>
      <c r="K89" s="110"/>
      <c r="L89" s="110"/>
      <c r="M89" s="110"/>
      <c r="N89" s="110"/>
      <c r="O89" s="110"/>
      <c r="P89" s="110"/>
      <c r="Q89" s="110"/>
      <c r="R89" s="110"/>
      <c r="S89" s="85"/>
      <c r="T89" s="85"/>
      <c r="U89" s="85"/>
      <c r="V89" s="85"/>
      <c r="W89" s="85"/>
      <c r="X89" s="85"/>
      <c r="Y89" s="85"/>
      <c r="Z89" s="78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104"/>
      <c r="AW89" s="100"/>
      <c r="AX89" s="100"/>
      <c r="AY89" s="100"/>
    </row>
    <row r="90" spans="2:51" x14ac:dyDescent="0.25">
      <c r="B90" s="128"/>
      <c r="C90" s="115"/>
      <c r="D90" s="87"/>
      <c r="E90" s="109"/>
      <c r="F90" s="109"/>
      <c r="G90" s="109"/>
      <c r="H90" s="109"/>
      <c r="I90" s="87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78"/>
      <c r="X90" s="78"/>
      <c r="Y90" s="78"/>
      <c r="Z90" s="105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104"/>
      <c r="AW90" s="100"/>
      <c r="AX90" s="100"/>
      <c r="AY90" s="100"/>
    </row>
    <row r="91" spans="2:51" x14ac:dyDescent="0.25">
      <c r="B91" s="128"/>
      <c r="C91" s="115"/>
      <c r="D91" s="109"/>
      <c r="E91" s="87"/>
      <c r="F91" s="109"/>
      <c r="G91" s="109"/>
      <c r="H91" s="109"/>
      <c r="I91" s="109"/>
      <c r="J91" s="85"/>
      <c r="K91" s="85"/>
      <c r="L91" s="85"/>
      <c r="M91" s="85"/>
      <c r="N91" s="85"/>
      <c r="O91" s="85"/>
      <c r="P91" s="85"/>
      <c r="Q91" s="85"/>
      <c r="R91" s="85"/>
      <c r="S91" s="110"/>
      <c r="T91" s="113"/>
      <c r="U91" s="77"/>
      <c r="V91" s="77"/>
      <c r="W91" s="105"/>
      <c r="X91" s="105"/>
      <c r="Y91" s="105"/>
      <c r="Z91" s="105"/>
      <c r="AA91" s="105"/>
      <c r="AB91" s="105"/>
      <c r="AC91" s="105"/>
      <c r="AD91" s="105"/>
      <c r="AE91" s="105"/>
      <c r="AM91" s="106"/>
      <c r="AN91" s="106"/>
      <c r="AO91" s="106"/>
      <c r="AP91" s="106"/>
      <c r="AQ91" s="106"/>
      <c r="AR91" s="106"/>
      <c r="AS91" s="107"/>
      <c r="AV91" s="104"/>
      <c r="AW91" s="100"/>
      <c r="AX91" s="100"/>
      <c r="AY91" s="100"/>
    </row>
    <row r="92" spans="2:51" x14ac:dyDescent="0.25">
      <c r="B92" s="128"/>
      <c r="C92" s="111"/>
      <c r="D92" s="109"/>
      <c r="E92" s="87"/>
      <c r="F92" s="87"/>
      <c r="G92" s="109"/>
      <c r="H92" s="109"/>
      <c r="I92" s="109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3"/>
      <c r="U92" s="77"/>
      <c r="V92" s="77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V92" s="104"/>
      <c r="AW92" s="100"/>
      <c r="AX92" s="100"/>
      <c r="AY92" s="100"/>
    </row>
    <row r="93" spans="2:51" x14ac:dyDescent="0.25">
      <c r="B93" s="128"/>
      <c r="C93" s="111"/>
      <c r="D93" s="109"/>
      <c r="E93" s="109"/>
      <c r="F93" s="87"/>
      <c r="G93" s="87"/>
      <c r="H93" s="87"/>
      <c r="I93" s="109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3"/>
      <c r="U93" s="77"/>
      <c r="V93" s="77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V93" s="104"/>
      <c r="AW93" s="100"/>
      <c r="AX93" s="100"/>
      <c r="AY93" s="130"/>
    </row>
    <row r="94" spans="2:51" x14ac:dyDescent="0.25">
      <c r="B94" s="78"/>
      <c r="C94" s="85"/>
      <c r="D94" s="109"/>
      <c r="E94" s="109"/>
      <c r="F94" s="109"/>
      <c r="G94" s="87"/>
      <c r="H94" s="87"/>
      <c r="I94" s="109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3"/>
      <c r="U94" s="77"/>
      <c r="V94" s="77"/>
      <c r="W94" s="105"/>
      <c r="X94" s="105"/>
      <c r="Y94" s="105"/>
      <c r="Z94" s="105"/>
      <c r="AA94" s="105"/>
      <c r="AB94" s="105"/>
      <c r="AC94" s="105"/>
      <c r="AD94" s="105"/>
      <c r="AE94" s="105"/>
      <c r="AM94" s="106"/>
      <c r="AN94" s="106"/>
      <c r="AO94" s="106"/>
      <c r="AP94" s="106"/>
      <c r="AQ94" s="106"/>
      <c r="AR94" s="106"/>
      <c r="AS94" s="107"/>
      <c r="AV94" s="104"/>
      <c r="AW94" s="100"/>
      <c r="AX94" s="100"/>
      <c r="AY94" s="100"/>
    </row>
    <row r="95" spans="2:51" x14ac:dyDescent="0.25">
      <c r="B95" s="78"/>
      <c r="C95" s="115"/>
      <c r="D95" s="85"/>
      <c r="E95" s="109"/>
      <c r="F95" s="109"/>
      <c r="G95" s="109"/>
      <c r="H95" s="109"/>
      <c r="I95" s="85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3"/>
      <c r="U95" s="77"/>
      <c r="V95" s="77"/>
      <c r="W95" s="105"/>
      <c r="X95" s="105"/>
      <c r="Y95" s="105"/>
      <c r="Z95" s="105"/>
      <c r="AA95" s="105"/>
      <c r="AB95" s="105"/>
      <c r="AC95" s="105"/>
      <c r="AD95" s="105"/>
      <c r="AE95" s="105"/>
      <c r="AM95" s="106"/>
      <c r="AN95" s="106"/>
      <c r="AO95" s="106"/>
      <c r="AP95" s="106"/>
      <c r="AQ95" s="106"/>
      <c r="AR95" s="106"/>
      <c r="AS95" s="107"/>
      <c r="AV95" s="104"/>
      <c r="AW95" s="100"/>
      <c r="AX95" s="100"/>
      <c r="AY95" s="100"/>
    </row>
    <row r="96" spans="2:51" x14ac:dyDescent="0.25">
      <c r="B96" s="128"/>
      <c r="C96" s="131"/>
      <c r="D96" s="78"/>
      <c r="E96" s="126"/>
      <c r="F96" s="126"/>
      <c r="G96" s="126"/>
      <c r="H96" s="126"/>
      <c r="I96" s="78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32"/>
      <c r="U96" s="133"/>
      <c r="V96" s="133"/>
      <c r="W96" s="105"/>
      <c r="X96" s="105"/>
      <c r="Y96" s="105"/>
      <c r="Z96" s="105"/>
      <c r="AA96" s="105"/>
      <c r="AB96" s="105"/>
      <c r="AC96" s="105"/>
      <c r="AD96" s="105"/>
      <c r="AE96" s="105"/>
      <c r="AM96" s="106"/>
      <c r="AN96" s="106"/>
      <c r="AO96" s="106"/>
      <c r="AP96" s="106"/>
      <c r="AQ96" s="106"/>
      <c r="AR96" s="106"/>
      <c r="AS96" s="107"/>
      <c r="AU96" s="100"/>
      <c r="AV96" s="104"/>
      <c r="AW96" s="100"/>
      <c r="AX96" s="100"/>
      <c r="AY96" s="100"/>
    </row>
    <row r="97" spans="1:51" s="130" customFormat="1" x14ac:dyDescent="0.25">
      <c r="B97" s="100"/>
      <c r="C97" s="134"/>
      <c r="D97" s="126"/>
      <c r="E97" s="78"/>
      <c r="F97" s="126"/>
      <c r="G97" s="126"/>
      <c r="H97" s="126"/>
      <c r="I97" s="126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32"/>
      <c r="U97" s="133"/>
      <c r="V97" s="133"/>
      <c r="W97" s="105"/>
      <c r="X97" s="105"/>
      <c r="Y97" s="105"/>
      <c r="Z97" s="105"/>
      <c r="AA97" s="105"/>
      <c r="AB97" s="105"/>
      <c r="AC97" s="105"/>
      <c r="AD97" s="105"/>
      <c r="AE97" s="105"/>
      <c r="AM97" s="106"/>
      <c r="AN97" s="106"/>
      <c r="AO97" s="106"/>
      <c r="AP97" s="106"/>
      <c r="AQ97" s="106"/>
      <c r="AR97" s="106"/>
      <c r="AS97" s="107"/>
      <c r="AT97" s="19"/>
      <c r="AV97" s="104"/>
      <c r="AY97" s="100"/>
    </row>
    <row r="98" spans="1:51" x14ac:dyDescent="0.25">
      <c r="A98" s="105"/>
      <c r="C98" s="129"/>
      <c r="D98" s="126"/>
      <c r="E98" s="78"/>
      <c r="F98" s="78"/>
      <c r="G98" s="126"/>
      <c r="H98" s="126"/>
      <c r="I98" s="106"/>
      <c r="J98" s="106"/>
      <c r="K98" s="106"/>
      <c r="L98" s="106"/>
      <c r="M98" s="106"/>
      <c r="N98" s="106"/>
      <c r="O98" s="107"/>
      <c r="P98" s="102"/>
      <c r="R98" s="104"/>
      <c r="AS98" s="100"/>
      <c r="AT98" s="100"/>
      <c r="AU98" s="100"/>
      <c r="AV98" s="100"/>
      <c r="AW98" s="100"/>
      <c r="AX98" s="100"/>
      <c r="AY98" s="100"/>
    </row>
    <row r="99" spans="1:51" x14ac:dyDescent="0.25">
      <c r="A99" s="105"/>
      <c r="C99" s="130"/>
      <c r="D99" s="130"/>
      <c r="E99" s="130"/>
      <c r="F99" s="130"/>
      <c r="G99" s="78"/>
      <c r="H99" s="78"/>
      <c r="I99" s="106"/>
      <c r="J99" s="106"/>
      <c r="K99" s="106"/>
      <c r="L99" s="106"/>
      <c r="M99" s="106"/>
      <c r="N99" s="106"/>
      <c r="O99" s="107"/>
      <c r="P99" s="102"/>
      <c r="R99" s="102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C100" s="130"/>
      <c r="D100" s="130"/>
      <c r="E100" s="130"/>
      <c r="F100" s="130"/>
      <c r="G100" s="78"/>
      <c r="H100" s="78"/>
      <c r="I100" s="106"/>
      <c r="J100" s="106"/>
      <c r="K100" s="106"/>
      <c r="L100" s="106"/>
      <c r="M100" s="106"/>
      <c r="N100" s="106"/>
      <c r="O100" s="107"/>
      <c r="P100" s="102"/>
      <c r="R100" s="102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C101" s="130"/>
      <c r="D101" s="130"/>
      <c r="E101" s="130"/>
      <c r="F101" s="130"/>
      <c r="G101" s="130"/>
      <c r="H101" s="130"/>
      <c r="I101" s="106"/>
      <c r="J101" s="106"/>
      <c r="K101" s="106"/>
      <c r="L101" s="106"/>
      <c r="M101" s="106"/>
      <c r="N101" s="106"/>
      <c r="O101" s="107"/>
      <c r="P101" s="102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A102" s="105"/>
      <c r="C102" s="130"/>
      <c r="D102" s="130"/>
      <c r="E102" s="130"/>
      <c r="F102" s="130"/>
      <c r="G102" s="130"/>
      <c r="H102" s="130"/>
      <c r="I102" s="106"/>
      <c r="J102" s="106"/>
      <c r="K102" s="106"/>
      <c r="L102" s="106"/>
      <c r="M102" s="106"/>
      <c r="N102" s="106"/>
      <c r="O102" s="107"/>
      <c r="P102" s="102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A103" s="105"/>
      <c r="C103" s="130"/>
      <c r="D103" s="130"/>
      <c r="E103" s="130"/>
      <c r="F103" s="130"/>
      <c r="G103" s="130"/>
      <c r="H103" s="130"/>
      <c r="I103" s="106"/>
      <c r="J103" s="106"/>
      <c r="K103" s="106"/>
      <c r="L103" s="106"/>
      <c r="M103" s="106"/>
      <c r="N103" s="106"/>
      <c r="O103" s="107"/>
      <c r="P103" s="102"/>
      <c r="R103" s="102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A104" s="105"/>
      <c r="C104" s="130"/>
      <c r="D104" s="130"/>
      <c r="E104" s="130"/>
      <c r="F104" s="130"/>
      <c r="G104" s="130"/>
      <c r="H104" s="130"/>
      <c r="I104" s="106"/>
      <c r="J104" s="106"/>
      <c r="K104" s="106"/>
      <c r="L104" s="106"/>
      <c r="M104" s="106"/>
      <c r="N104" s="106"/>
      <c r="O104" s="107"/>
      <c r="P104" s="102"/>
      <c r="R104" s="78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A105" s="105"/>
      <c r="I105" s="106"/>
      <c r="J105" s="106"/>
      <c r="K105" s="106"/>
      <c r="L105" s="106"/>
      <c r="M105" s="106"/>
      <c r="N105" s="106"/>
      <c r="O105" s="107"/>
      <c r="R105" s="102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O106" s="107"/>
      <c r="R106" s="102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R107" s="102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R108" s="102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R109" s="102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07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07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07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07"/>
      <c r="Q116" s="102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1"/>
      <c r="P117" s="102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Q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1"/>
      <c r="P126" s="102"/>
      <c r="Q126" s="102"/>
      <c r="R126" s="102"/>
      <c r="S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Q127" s="102"/>
      <c r="R127" s="102"/>
      <c r="S127" s="102"/>
      <c r="T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Q128" s="102"/>
      <c r="R128" s="102"/>
      <c r="S128" s="102"/>
      <c r="T128" s="102"/>
      <c r="AS128" s="100"/>
      <c r="AT128" s="100"/>
      <c r="AU128" s="100"/>
      <c r="AV128" s="100"/>
      <c r="AW128" s="100"/>
      <c r="AX128" s="100"/>
      <c r="AY128" s="100"/>
    </row>
    <row r="129" spans="15:51" x14ac:dyDescent="0.25">
      <c r="O129" s="11"/>
      <c r="P129" s="102"/>
      <c r="T129" s="102"/>
      <c r="AS129" s="100"/>
      <c r="AT129" s="100"/>
      <c r="AU129" s="100"/>
      <c r="AV129" s="100"/>
      <c r="AW129" s="100"/>
      <c r="AX129" s="100"/>
      <c r="AY129" s="100"/>
    </row>
    <row r="130" spans="15:51" x14ac:dyDescent="0.25">
      <c r="O130" s="102"/>
      <c r="Q130" s="102"/>
      <c r="R130" s="102"/>
      <c r="S130" s="102"/>
      <c r="AS130" s="100"/>
      <c r="AT130" s="100"/>
      <c r="AU130" s="100"/>
      <c r="AV130" s="100"/>
      <c r="AW130" s="100"/>
      <c r="AX130" s="100"/>
    </row>
    <row r="131" spans="15:51" x14ac:dyDescent="0.25">
      <c r="O131" s="11"/>
      <c r="P131" s="102"/>
      <c r="Q131" s="102"/>
      <c r="R131" s="102"/>
      <c r="S131" s="102"/>
      <c r="T131" s="102"/>
      <c r="AS131" s="100"/>
      <c r="AT131" s="100"/>
      <c r="AU131" s="100"/>
      <c r="AV131" s="100"/>
      <c r="AW131" s="100"/>
      <c r="AX131" s="100"/>
    </row>
    <row r="132" spans="15:51" x14ac:dyDescent="0.25">
      <c r="O132" s="11"/>
      <c r="P132" s="102"/>
      <c r="Q132" s="102"/>
      <c r="R132" s="102"/>
      <c r="S132" s="102"/>
      <c r="T132" s="102"/>
      <c r="U132" s="102"/>
      <c r="AS132" s="100"/>
      <c r="AT132" s="100"/>
      <c r="AU132" s="100"/>
      <c r="AV132" s="100"/>
      <c r="AW132" s="100"/>
      <c r="AX132" s="100"/>
    </row>
    <row r="133" spans="15:51" x14ac:dyDescent="0.25">
      <c r="O133" s="11"/>
      <c r="P133" s="102"/>
      <c r="T133" s="102"/>
      <c r="U133" s="102"/>
      <c r="AS133" s="100"/>
      <c r="AT133" s="100"/>
      <c r="AU133" s="100"/>
      <c r="AV133" s="100"/>
      <c r="AW133" s="100"/>
      <c r="AX133" s="100"/>
    </row>
    <row r="141" spans="15:51" x14ac:dyDescent="0.25">
      <c r="AY141" s="100"/>
    </row>
    <row r="145" spans="1:50" s="102" customFormat="1" x14ac:dyDescent="0.25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  <c r="AA145" s="100"/>
      <c r="AB145" s="100"/>
      <c r="AC145" s="100"/>
      <c r="AD145" s="100"/>
      <c r="AE145" s="100"/>
      <c r="AF145" s="100"/>
      <c r="AG145" s="100"/>
      <c r="AH145" s="100"/>
      <c r="AI145" s="100"/>
      <c r="AJ145" s="100"/>
      <c r="AK145" s="100"/>
      <c r="AL145" s="100"/>
      <c r="AM145" s="100"/>
      <c r="AN145" s="100"/>
      <c r="AO145" s="100"/>
      <c r="AP145" s="100"/>
      <c r="AQ145" s="100"/>
      <c r="AR145" s="100"/>
      <c r="AS145" s="100"/>
      <c r="AT145" s="100"/>
      <c r="AU145" s="100"/>
      <c r="AV145" s="100"/>
      <c r="AW145" s="100"/>
      <c r="AX145" s="100"/>
    </row>
  </sheetData>
  <protectedRanges>
    <protectedRange sqref="N89:R89 B96 S91:T97 B88:B93 S87:T88 N92:R97 T79:T86 T64:T70 T54:T62 R50:R52 S47:S49 S53" name="Range2_12_5_1_1"/>
    <protectedRange sqref="L10 L6 D6 D8 AD8 AF8 O8:U8 AJ8:AR8 AF10 L24:N31 N32:N34 G11:G34 N10:N23 O11:P34 X16 X11:AF15 R11:V34 Y16:AF34 E11:E34" name="Range1_16_3_1_1"/>
    <protectedRange sqref="I94 J92:M97 J89:M89 I97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8:H98 F97 E96" name="Range2_2_2_9_2_1_1"/>
    <protectedRange sqref="D94 D97:D98" name="Range2_1_1_1_1_1_9_2_1_1"/>
    <protectedRange sqref="AG11:AG34" name="Range1_18_1_1_1"/>
    <protectedRange sqref="C95 C97" name="Range2_4_1_1_1"/>
    <protectedRange sqref="AS16:AS34" name="Range1_1_1_1"/>
    <protectedRange sqref="P3:U5" name="Range1_16_1_1_1_1"/>
    <protectedRange sqref="C98 C96 C93" name="Range2_1_3_1_1"/>
    <protectedRange sqref="H11:H34" name="Range1_1_1_1_1_1_1"/>
    <protectedRange sqref="B94:B95 J90:R91 D95:D96 I95:I96 Z88:Z89 S89:Y90 AA89:AU90 E97:E98 G99:H100 F98" name="Range2_2_1_10_1_1_1_2"/>
    <protectedRange sqref="C94" name="Range2_2_1_10_2_1_1_1"/>
    <protectedRange sqref="N87:R88 G95:H95 D91 F94 E93" name="Range2_12_1_6_1_1"/>
    <protectedRange sqref="D86:D87 I91:I93 I87:M88 G96:H97 G89:H91 E94:E95 F95:F96 F88:F90 E87:E89" name="Range2_2_12_1_7_1_1"/>
    <protectedRange sqref="D92:D93" name="Range2_1_1_1_1_11_1_2_1_1"/>
    <protectedRange sqref="E90 G92:H92 F91" name="Range2_2_2_9_1_1_1_1"/>
    <protectedRange sqref="D88" name="Range2_1_1_1_1_1_9_1_1_1_1"/>
    <protectedRange sqref="C92 C87" name="Range2_1_1_2_1_1"/>
    <protectedRange sqref="C91" name="Range2_1_2_2_1_1"/>
    <protectedRange sqref="C90" name="Range2_3_2_1_1"/>
    <protectedRange sqref="F86:F87 E86 G88:H88" name="Range2_2_12_1_1_1_1_1"/>
    <protectedRange sqref="C86" name="Range2_1_4_2_1_1_1"/>
    <protectedRange sqref="C88:C89" name="Range2_5_1_1_1"/>
    <protectedRange sqref="E91:E92 F92:F93 G93:H94 I89:I90" name="Range2_2_1_1_1_1"/>
    <protectedRange sqref="D89:D90" name="Range2_1_1_1_1_1_1_1_1"/>
    <protectedRange sqref="AS11:AS15" name="Range1_4_1_1_1_1"/>
    <protectedRange sqref="J11:J15 J26:J34" name="Range1_1_2_1_10_1_1_1_1"/>
    <protectedRange sqref="R104" name="Range2_2_1_10_1_1_1_1_1"/>
    <protectedRange sqref="S38:S42" name="Range2_12_3_1_1_1_1"/>
    <protectedRange sqref="D38:H38 F39:G39 N38:R42" name="Range2_12_1_3_1_1_1_1"/>
    <protectedRange sqref="I38:M38 E39 H39:M39 E40:M42" name="Range2_2_12_1_6_1_1_1_1"/>
    <protectedRange sqref="D39:D42" name="Range2_1_1_1_1_11_1_1_1_1_1_1"/>
    <protectedRange sqref="C39:C42" name="Range2_1_2_1_1_1_1_1"/>
    <protectedRange sqref="C38" name="Range2_3_1_1_1_1_1"/>
    <protectedRange sqref="T76:T78" name="Range2_12_5_1_1_3"/>
    <protectedRange sqref="T72:T75" name="Range2_12_5_1_1_2_2"/>
    <protectedRange sqref="T71" name="Range2_12_5_1_1_2_1_1"/>
    <protectedRange sqref="S71" name="Range2_12_4_1_1_1_4_2_2_1_1"/>
    <protectedRange sqref="B85:B87" name="Range2_12_5_1_1_2"/>
    <protectedRange sqref="B84" name="Range2_12_5_1_1_2_1_4_1_1_1_2_1_1_1_1_1_1_1"/>
    <protectedRange sqref="F85 G87:H87" name="Range2_2_12_1_1_1_1_1_1"/>
    <protectedRange sqref="D85:E85" name="Range2_2_12_1_7_1_1_2_1"/>
    <protectedRange sqref="C85" name="Range2_1_1_2_1_1_1"/>
    <protectedRange sqref="B82:B83" name="Range2_12_5_1_1_2_1"/>
    <protectedRange sqref="B81" name="Range2_12_5_1_1_2_1_2_1"/>
    <protectedRange sqref="B80" name="Range2_12_5_1_1_2_1_2_2"/>
    <protectedRange sqref="S83:S86" name="Range2_12_5_1_1_5"/>
    <protectedRange sqref="N83:R86" name="Range2_12_1_6_1_1_1"/>
    <protectedRange sqref="J83:M86" name="Range2_2_12_1_7_1_1_2"/>
    <protectedRange sqref="S80:S82" name="Range2_12_2_1_1_1_2_1_1_1"/>
    <protectedRange sqref="Q81:R82" name="Range2_12_1_4_1_1_1_1_1_1_1_1_1_1_1_1_1_1_1"/>
    <protectedRange sqref="N81:P82" name="Range2_12_1_2_1_1_1_1_1_1_1_1_1_1_1_1_1_1_1_1"/>
    <protectedRange sqref="J81:M82" name="Range2_2_12_1_4_1_1_1_1_1_1_1_1_1_1_1_1_1_1_1_1"/>
    <protectedRange sqref="Q80:R80" name="Range2_12_1_6_1_1_1_2_3_1_1_3_1_1_1_1_1_1_1"/>
    <protectedRange sqref="N80:P80" name="Range2_12_1_2_3_1_1_1_2_3_1_1_3_1_1_1_1_1_1_1"/>
    <protectedRange sqref="J80:M80" name="Range2_2_12_1_4_3_1_1_1_3_3_1_1_3_1_1_1_1_1_1_1"/>
    <protectedRange sqref="S78:S79" name="Range2_12_4_1_1_1_4_2_2_2_1"/>
    <protectedRange sqref="Q78:R79" name="Range2_12_1_6_1_1_1_2_3_2_1_1_3_2"/>
    <protectedRange sqref="N78:P79" name="Range2_12_1_2_3_1_1_1_2_3_2_1_1_3_2"/>
    <protectedRange sqref="K78:M79" name="Range2_2_12_1_4_3_1_1_1_3_3_2_1_1_3_2"/>
    <protectedRange sqref="J78:J79" name="Range2_2_12_1_4_3_1_1_1_3_2_1_2_2_2"/>
    <protectedRange sqref="I78" name="Range2_2_12_1_4_3_1_1_1_3_3_1_1_3_1_1_1_1_1_1_2_2"/>
    <protectedRange sqref="I80:I86" name="Range2_2_12_1_7_1_1_2_2_1_1"/>
    <protectedRange sqref="I79" name="Range2_2_12_1_4_3_1_1_1_3_3_1_1_3_1_1_1_1_1_1_2_1_1"/>
    <protectedRange sqref="G86:H86" name="Range2_2_12_1_3_1_2_1_1_1_2_1_1_1_1_1_1_2_1_1_1_1_1_1_1_1_1"/>
    <protectedRange sqref="F84 G83:H85" name="Range2_2_12_1_3_3_1_1_1_2_1_1_1_1_1_1_1_1_1_1_1_1_1_1_1_1"/>
    <protectedRange sqref="G80:H80" name="Range2_2_12_1_3_1_2_1_1_1_2_1_1_1_1_1_1_2_1_1_1_1_1_2_1"/>
    <protectedRange sqref="F80:F83" name="Range2_2_12_1_3_1_2_1_1_1_3_1_1_1_1_1_3_1_1_1_1_1_1_1_1_1"/>
    <protectedRange sqref="G81:H82" name="Range2_2_12_1_3_1_2_1_1_1_1_2_1_1_1_1_1_1_1_1_1_1_1"/>
    <protectedRange sqref="D80:E81" name="Range2_2_12_1_3_1_2_1_1_1_3_1_1_1_1_1_1_1_2_1_1_1_1_1_1_1"/>
    <protectedRange sqref="B78" name="Range2_12_5_1_1_2_1_4_1_1_1_2_1_1_1_1_1_1_1_1_1_2_1_1_1_1_1"/>
    <protectedRange sqref="B79" name="Range2_12_5_1_1_2_1_2_2_1_1_1_1_1"/>
    <protectedRange sqref="D84:E84" name="Range2_2_12_1_7_1_1_2_1_1"/>
    <protectedRange sqref="C84" name="Range2_1_1_2_1_1_1_1"/>
    <protectedRange sqref="D83" name="Range2_2_12_1_7_1_1_2_1_1_1_1_1_1"/>
    <protectedRange sqref="E83" name="Range2_2_12_1_1_1_1_1_1_1_1_1_1_1_1"/>
    <protectedRange sqref="C83" name="Range2_1_4_2_1_1_1_1_1_1_1_1_1"/>
    <protectedRange sqref="D82:E82" name="Range2_2_12_1_3_1_2_1_1_1_3_1_1_1_1_1_1_1_2_1_1_1_1_1_1_1_1"/>
    <protectedRange sqref="B77" name="Range2_12_5_1_1_2_1_2_2_1_1_1_1"/>
    <protectedRange sqref="S72:S77" name="Range2_12_5_1_1_5_1"/>
    <protectedRange sqref="N74:R77" name="Range2_12_1_6_1_1_1_1"/>
    <protectedRange sqref="J76:M77 L74:M75" name="Range2_2_12_1_7_1_1_2_2"/>
    <protectedRange sqref="I76:I77" name="Range2_2_12_1_7_1_1_2_2_1_1_1"/>
    <protectedRange sqref="B76" name="Range2_12_5_1_1_2_1_2_2_1_1_1_1_2_1_1_1"/>
    <protectedRange sqref="B75" name="Range2_12_5_1_1_2_1_2_2_1_1_1_1_2_1_1_1_2"/>
    <protectedRange sqref="B74" name="Range2_12_5_1_1_2_1_2_2_1_1_1_1_2_1_1_1_2_1_1"/>
    <protectedRange sqref="G57:H60" name="Range2_2_12_1_3_1_1_1_1_1_4_1_1_2"/>
    <protectedRange sqref="E57:F60" name="Range2_2_12_1_7_1_1_3_1_1_2"/>
    <protectedRange sqref="S57:S62 S64:S70" name="Range2_12_5_1_1_2_3_1_1"/>
    <protectedRange sqref="Q57:R62" name="Range2_12_1_6_1_1_1_1_2_1_2"/>
    <protectedRange sqref="N57:P62" name="Range2_12_1_2_3_1_1_1_1_2_1_2"/>
    <protectedRange sqref="L61:M62 I57:M60" name="Range2_2_12_1_4_3_1_1_1_1_2_1_2"/>
    <protectedRange sqref="D57:D60" name="Range2_2_12_1_3_1_2_1_1_1_2_1_2_1_2"/>
    <protectedRange sqref="Q64:R66" name="Range2_12_1_6_1_1_1_1_2_1_1_1"/>
    <protectedRange sqref="N64:P66" name="Range2_12_1_2_3_1_1_1_1_2_1_1_1"/>
    <protectedRange sqref="L64:M66" name="Range2_2_12_1_4_3_1_1_1_1_2_1_1_1"/>
    <protectedRange sqref="B73" name="Range2_12_5_1_1_2_1_2_2_1_1_1_1_2_1_1_1_2_1_1_1_2"/>
    <protectedRange sqref="N67:R73" name="Range2_12_1_6_1_1_1_1_1"/>
    <protectedRange sqref="J69:M70 L71:M73 L67:M68" name="Range2_2_12_1_7_1_1_2_2_1"/>
    <protectedRange sqref="G69:H70" name="Range2_2_12_1_3_1_2_1_1_1_2_1_1_1_1_1_1_2_1_1_1_1"/>
    <protectedRange sqref="I69:I70" name="Range2_2_12_1_4_3_1_1_1_2_1_2_1_1_3_1_1_1_1_1_1_1_1"/>
    <protectedRange sqref="D69:E70" name="Range2_2_12_1_3_1_2_1_1_1_2_1_1_1_1_3_1_1_1_1_1_1_1"/>
    <protectedRange sqref="F69:F70" name="Range2_2_12_1_3_1_2_1_1_1_3_1_1_1_1_1_3_1_1_1_1_1_1_1"/>
    <protectedRange sqref="G79:H79" name="Range2_2_12_1_3_1_2_1_1_1_1_2_1_1_1_1_1_1_2_1_1_2"/>
    <protectedRange sqref="F79" name="Range2_2_12_1_3_1_2_1_1_1_1_2_1_1_1_1_1_1_1_1_1_1_1_2"/>
    <protectedRange sqref="D79:E79" name="Range2_2_12_1_3_1_2_1_1_1_2_1_1_1_1_3_1_1_1_1_1_1_1_1_1_1_2"/>
    <protectedRange sqref="G78:H78" name="Range2_2_12_1_3_1_2_1_1_1_1_2_1_1_1_1_1_1_2_1_1_1_1"/>
    <protectedRange sqref="F78" name="Range2_2_12_1_3_1_2_1_1_1_1_2_1_1_1_1_1_1_1_1_1_1_1_1_1"/>
    <protectedRange sqref="D78:E78" name="Range2_2_12_1_3_1_2_1_1_1_2_1_1_1_1_3_1_1_1_1_1_1_1_1_1_1_1_1"/>
    <protectedRange sqref="D77" name="Range2_2_12_1_7_1_1_1_1"/>
    <protectedRange sqref="E77:F77" name="Range2_2_12_1_1_1_1_1_2_1"/>
    <protectedRange sqref="C77" name="Range2_1_4_2_1_1_1_1_1"/>
    <protectedRange sqref="G77:H77" name="Range2_2_12_1_3_1_2_1_1_1_2_1_1_1_1_1_1_2_1_1_1_1_1_1_1_1_1_1_1"/>
    <protectedRange sqref="F76:H76" name="Range2_2_12_1_3_3_1_1_1_2_1_1_1_1_1_1_1_1_1_1_1_1_1_1_1_1_1_2"/>
    <protectedRange sqref="D76:E76" name="Range2_2_12_1_7_1_1_2_1_1_1_2"/>
    <protectedRange sqref="C76" name="Range2_1_1_2_1_1_1_1_1_2"/>
    <protectedRange sqref="B71" name="Range2_12_5_1_1_2_1_4_1_1_1_2_1_1_1_1_1_1_1_1_1_2_1_1_1_1_2_1_1_1_2_1_1_1_2_2_2_1"/>
    <protectedRange sqref="B72" name="Range2_12_5_1_1_2_1_2_2_1_1_1_1_2_1_1_1_2_1_1_1_2_2_2_1"/>
    <protectedRange sqref="J75:K75" name="Range2_2_12_1_4_3_1_1_1_3_3_1_1_3_1_1_1_1_1_1_1_1"/>
    <protectedRange sqref="K73:K74" name="Range2_2_12_1_4_3_1_1_1_3_3_2_1_1_3_2_1"/>
    <protectedRange sqref="J73:J74" name="Range2_2_12_1_4_3_1_1_1_3_2_1_2_2_2_1"/>
    <protectedRange sqref="I73" name="Range2_2_12_1_4_3_1_1_1_3_3_1_1_3_1_1_1_1_1_1_2_2_2"/>
    <protectedRange sqref="I75" name="Range2_2_12_1_7_1_1_2_2_1_1_2"/>
    <protectedRange sqref="I74" name="Range2_2_12_1_4_3_1_1_1_3_3_1_1_3_1_1_1_1_1_1_2_1_1_1"/>
    <protectedRange sqref="G75:H75" name="Range2_2_12_1_3_1_2_1_1_1_2_1_1_1_1_1_1_2_1_1_1_1_1_2_1_1"/>
    <protectedRange sqref="F75" name="Range2_2_12_1_3_1_2_1_1_1_3_1_1_1_1_1_3_1_1_1_1_1_1_1_1_1_2"/>
    <protectedRange sqref="D75:E75" name="Range2_2_12_1_3_1_2_1_1_1_3_1_1_1_1_1_1_1_2_1_1_1_1_1_1_1_2"/>
    <protectedRange sqref="J71:K72" name="Range2_2_12_1_7_1_1_2_2_2"/>
    <protectedRange sqref="I71:I72" name="Range2_2_12_1_7_1_1_2_2_1_1_1_2"/>
    <protectedRange sqref="G74:H74" name="Range2_2_12_1_3_1_2_1_1_1_1_2_1_1_1_1_1_1_2_1_1_2_1"/>
    <protectedRange sqref="F74" name="Range2_2_12_1_3_1_2_1_1_1_1_2_1_1_1_1_1_1_1_1_1_1_1_2_1"/>
    <protectedRange sqref="D74:E74" name="Range2_2_12_1_3_1_2_1_1_1_2_1_1_1_1_3_1_1_1_1_1_1_1_1_1_1_2_1"/>
    <protectedRange sqref="G73:H73" name="Range2_2_12_1_3_1_2_1_1_1_1_2_1_1_1_1_1_1_2_1_1_1_1_1"/>
    <protectedRange sqref="F73" name="Range2_2_12_1_3_1_2_1_1_1_1_2_1_1_1_1_1_1_1_1_1_1_1_1_1_1"/>
    <protectedRange sqref="D73:E73" name="Range2_2_12_1_3_1_2_1_1_1_2_1_1_1_1_3_1_1_1_1_1_1_1_1_1_1_1_1_1"/>
    <protectedRange sqref="D72" name="Range2_2_12_1_7_1_1_1_1_1"/>
    <protectedRange sqref="E72:F72" name="Range2_2_12_1_1_1_1_1_2_1_1"/>
    <protectedRange sqref="C72" name="Range2_1_4_2_1_1_1_1_1_1"/>
    <protectedRange sqref="G72:H72" name="Range2_2_12_1_3_1_2_1_1_1_2_1_1_1_1_1_1_2_1_1_1_1_1_1_1_1_1_1_1_1"/>
    <protectedRange sqref="F71:H71" name="Range2_2_12_1_3_3_1_1_1_2_1_1_1_1_1_1_1_1_1_1_1_1_1_1_1_1_1_2_1"/>
    <protectedRange sqref="D71:E71" name="Range2_2_12_1_7_1_1_2_1_1_1_2_1"/>
    <protectedRange sqref="C71" name="Range2_1_1_2_1_1_1_1_1_2_1"/>
    <protectedRange sqref="B67" name="Range2_12_5_1_1_2_1_4_1_1_1_2_1_1_1_1_1_1_1_1_1_2_1_1_1_1_2_1_1_1_2_1_1_1_2_2_2_1_1"/>
    <protectedRange sqref="B68" name="Range2_12_5_1_1_2_1_2_2_1_1_1_1_2_1_1_1_2_1_1_1_2_2_2_1_1"/>
    <protectedRange sqref="B64" name="Range2_12_5_1_1_2_1_4_1_1_1_2_1_1_1_1_1_1_1_1_1_2_1_1_1_1_2_1_1_1_2_1_1_1_2_2_2_1_1_1"/>
    <protectedRange sqref="B65" name="Range2_12_5_1_1_2_1_2_2_1_1_1_1_2_1_1_1_2_1_1_1_2_2_2_1_1_1"/>
    <protectedRange sqref="S43" name="Range2_12_3_1_1_1_1_2"/>
    <protectedRange sqref="N43:R43" name="Range2_12_1_3_1_1_1_1_2"/>
    <protectedRange sqref="E43:G43 I43:M43" name="Range2_2_12_1_6_1_1_1_1_2"/>
    <protectedRange sqref="D43" name="Range2_1_1_1_1_11_1_1_1_1_1_1_2"/>
    <protectedRange sqref="E44:F44" name="Range2_2_12_1_3_1_1_1_1_1_4_1_1"/>
    <protectedRange sqref="C44:D44" name="Range2_2_12_1_7_1_1_3_1_1"/>
    <protectedRange sqref="Q44:Q45 S54:S55 Q50:Q52 R46:R49 R53" name="Range2_12_5_1_1_2_3_1"/>
    <protectedRange sqref="O44:P44" name="Range2_12_1_6_1_1_1_1_2_1"/>
    <protectedRange sqref="L44:N44" name="Range2_12_1_2_3_1_1_1_1_2_1"/>
    <protectedRange sqref="G44:K44" name="Range2_2_12_1_4_3_1_1_1_1_2_1"/>
    <protectedRange sqref="S56" name="Range2_12_4_1_1_1_4_2_2_1_1_1"/>
    <protectedRange sqref="E45:F45 G54:H56 E50:F52 F46:G49 F53:G53" name="Range2_2_12_1_3_1_1_1_1_1_4_1_1_1"/>
    <protectedRange sqref="C45:D45 E54:F56 C50:D52 D46:E49 D53:E53" name="Range2_2_12_1_7_1_1_3_1_1_1"/>
    <protectedRange sqref="O45:P45 Q54:R55 O50:P52 P46:Q49 P53:Q53" name="Range2_12_1_6_1_1_1_1_2_1_1"/>
    <protectedRange sqref="L45:N45 N54:P55 L50:N52 M46:O49 M53:O53" name="Range2_12_1_2_3_1_1_1_1_2_1_1"/>
    <protectedRange sqref="G45:K45 I54:M55 G50:K52 H46:L49 H53:L53" name="Range2_2_12_1_4_3_1_1_1_1_2_1_1"/>
    <protectedRange sqref="D54:D56 C48:C49 C53" name="Range2_2_12_1_3_1_2_1_1_1_2_1_2_1_1"/>
    <protectedRange sqref="Q56:R56" name="Range2_12_1_6_1_1_1_2_3_2_1_1_1_1_1"/>
    <protectedRange sqref="N56:P56" name="Range2_12_1_2_3_1_1_1_2_3_2_1_1_1_1_1"/>
    <protectedRange sqref="K56:M56" name="Range2_2_12_1_4_3_1_1_1_3_3_2_1_1_1_1_1"/>
    <protectedRange sqref="J56" name="Range2_2_12_1_4_3_1_1_1_3_2_1_2_1_1_1"/>
    <protectedRange sqref="I56" name="Range2_2_12_1_4_2_1_1_1_4_1_2_1_1_1_2_1_1_1"/>
    <protectedRange sqref="C43" name="Range2_1_2_1_1_1_1_1_1_2"/>
    <protectedRange sqref="Q11:Q34" name="Range1_16_3_1_1_1"/>
    <protectedRange sqref="T63" name="Range2_12_5_1_1_1"/>
    <protectedRange sqref="S63" name="Range2_12_5_1_1_2_3_1_1_1"/>
    <protectedRange sqref="Q63:R63" name="Range2_12_1_6_1_1_1_1_2_1_1_1_1"/>
    <protectedRange sqref="N63:P63" name="Range2_12_1_2_3_1_1_1_1_2_1_1_1_1"/>
    <protectedRange sqref="L63:M63" name="Range2_2_12_1_4_3_1_1_1_1_2_1_1_1_1"/>
    <protectedRange sqref="J61:K62" name="Range2_2_12_1_7_1_1_2_2_3"/>
    <protectedRange sqref="G61:H62" name="Range2_2_12_1_3_1_2_1_1_1_2_1_1_1_1_1_1_2_1_1_1"/>
    <protectedRange sqref="I61:I62" name="Range2_2_12_1_4_3_1_1_1_2_1_2_1_1_3_1_1_1_1_1_1_1"/>
    <protectedRange sqref="D61:E62" name="Range2_2_12_1_3_1_2_1_1_1_2_1_1_1_1_3_1_1_1_1_1_1"/>
    <protectedRange sqref="F61:F62" name="Range2_2_12_1_3_1_2_1_1_1_3_1_1_1_1_1_3_1_1_1_1_1_1"/>
    <protectedRange sqref="F11:F34" name="Range1_16_3_1_1_2"/>
    <protectedRange sqref="W11:W34" name="Range1_16_3_1_1_4"/>
    <protectedRange sqref="X17:X34" name="Range1_16_3_1_1_6"/>
    <protectedRange sqref="G63:H67" name="Range2_2_12_1_3_1_1_1_1_1_4_1_1_1_1_2"/>
    <protectedRange sqref="E63:F67" name="Range2_2_12_1_7_1_1_3_1_1_1_1_2"/>
    <protectedRange sqref="I63:K67" name="Range2_2_12_1_4_3_1_1_1_1_2_1_1_1_2"/>
    <protectedRange sqref="D63:D67" name="Range2_2_12_1_3_1_2_1_1_1_2_1_2_1_1_1_2"/>
    <protectedRange sqref="J68:K68" name="Range2_2_12_1_7_1_1_2_2_1_2"/>
    <protectedRange sqref="I68" name="Range2_2_12_1_7_1_1_2_2_1_1_1_1_1"/>
    <protectedRange sqref="G68:H68" name="Range2_2_12_1_3_3_1_1_1_2_1_1_1_1_1_1_1_1_1_1_1_1_1_1_1_1_1_1_1"/>
    <protectedRange sqref="F68" name="Range2_2_12_1_3_1_2_1_1_1_3_1_1_1_1_1_3_1_1_1_1_1_1_1_1_1_1_1"/>
    <protectedRange sqref="D68" name="Range2_2_12_1_7_1_1_2_1_1_1_1_1_1_1_1"/>
    <protectedRange sqref="E68" name="Range2_2_12_1_1_1_1_1_1_1_1_1_1_1_1_1_1"/>
    <protectedRange sqref="C68" name="Range2_1_4_2_1_1_1_1_1_1_1_1_1_1_1"/>
    <protectedRange sqref="AR11:AR34" name="Range1_16_3_1_1_5"/>
    <protectedRange sqref="H43" name="Range2_12_5_1_1_1_2_1_1_1_1_1_1_1_1_1_1_1_1"/>
    <protectedRange sqref="B62" name="Range2_12_5_1_1_1_2_2_1_1_1_1_1_1_1_1_1_1_1_2_1_1_1_1_1_1_1_1_1_3_1_3_1_1"/>
    <protectedRange sqref="B63" name="Range2_12_5_1_1_2_1_4_1_1_1_2_1_1_1_1_1_1_1_1_1_2_1_1_1_1_2_1_1_1_2_1_1_1_2_2_2_1_1_4_1"/>
    <protectedRange sqref="B61" name="Range2_12_5_1_1_2_1_4_1_1_1_2_1_1_1_1_1_1_1_1_1_2_1_1_1_1_2_1_1_1_2_1_1_1_2_2_2_1_1_1_1_1_1_1_1_1_1_2_1"/>
    <protectedRange sqref="Q10" name="Range1_16_3_1_1_1_1"/>
    <protectedRange sqref="B59:B60 B57 B54:B55" name="Range2_12_5_1_1_1_1_1_2_1_2_1_1_1_1"/>
    <protectedRange sqref="C46" name="Range2_2_12_1_7_1_1_3_1_1_1_1"/>
    <protectedRange sqref="C47" name="Range2_2_12_1_3_1_2_1_1_1_2_1_2_1_1_1"/>
    <protectedRange sqref="B41" name="Range2_12_5_1_1_1_1_1_2_1_1"/>
    <protectedRange sqref="B42" name="Range2_12_5_1_1_1_1_1_2_1_3_1_2_1"/>
    <protectedRange sqref="B44" name="Range2_12_5_1_1_1_2_2_1_1_1_1_1_1_1_1_1_1_1_1_1_1_1_1_1_1_1_1_1_1_1_1_1_1_1_1_1_1"/>
    <protectedRange sqref="B45" name="Range2_12_5_1_1_1_2_2_1_1_1_1_1_1_1_1_1_1_1_2_1_1_1_1_1_1_1_1_1_1_1_1_1_1_1_1_1_1_1_1_1_1_1_1_1_1_1_1_1_1_1_1_1_1"/>
    <protectedRange sqref="B47" name="Range2_12_5_1_1_1_2_1_1_1_1_1_1_1_1_1_1_1_2_1_2_1_1_1_1_1_1_1_1_1_2_1_1_1_1_1_1_1_1_1_1_1"/>
    <protectedRange sqref="B46" name="Range2_12_5_1_1_1_2_2_1_1_1_1_1_1_1_1_1_1_1_2_1_1_1_2_1_1_1_2_1_1_1_3_1_1_1_1_1_1_1_1_1_1_1_1_1_1_1_1_1_1_1_1_1_1_1_1_1_1_1"/>
    <protectedRange sqref="B43" name="Range2_12_5_1_1_1_2_1_1_1_1_1_1_1_1_1_1_1_2_1_1_1_1_1_1_1_1_1_1_1_1_1_1_1"/>
    <protectedRange sqref="B49" name="Range2_12_5_1_1_1_1_1_2_1_1_2_1_1_1_1_1_1_1_1_1_1_1_1_1_1_1"/>
    <protectedRange sqref="B50" name="Range2_12_5_1_1_1_2_2_1_1_1_1_1_1_1_1_1_1_1_2_1_1_1_2_1_1_1_1_1_1_1_1_1_1_1_1_1_1"/>
    <protectedRange sqref="B48" name="Range2_12_5_1_1_1_1_1_2_1_1_1_1_1_1_1_1_1_1_1_1_1_1_1_1_1"/>
    <protectedRange sqref="B52" name="Range2_12_5_1_1_1_2_2_1_1_1_1_1_1_1_1_1_1_1_2_1_1_1_1_1_1_1_1_1_3_1_3_1_2_1_1_1_1_1_1_1_1_1_1_1_1_1_2_1_1_1"/>
    <protectedRange sqref="B51" name="Range2_12_5_1_1_1_1_1_2_1_2_1_1_1_2_1_1_1_1_1_1_1_1_1_1_2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6 X11:AE15 Y16:AE34">
    <cfRule type="containsText" dxfId="26" priority="9" operator="containsText" text="N/A">
      <formula>NOT(ISERROR(SEARCH("N/A",X11)))</formula>
    </cfRule>
    <cfRule type="cellIs" dxfId="25" priority="27" operator="equal">
      <formula>0</formula>
    </cfRule>
  </conditionalFormatting>
  <conditionalFormatting sqref="X16 X11:AE15 Y16:AE34">
    <cfRule type="cellIs" dxfId="24" priority="26" operator="greaterThanOrEqual">
      <formula>1185</formula>
    </cfRule>
  </conditionalFormatting>
  <conditionalFormatting sqref="X16 X11:AE15 Y16:AE34">
    <cfRule type="cellIs" dxfId="23" priority="25" operator="between">
      <formula>0.1</formula>
      <formula>1184</formula>
    </cfRule>
  </conditionalFormatting>
  <conditionalFormatting sqref="X8 AJ11:AO34">
    <cfRule type="cellIs" dxfId="22" priority="24" operator="equal">
      <formula>0</formula>
    </cfRule>
  </conditionalFormatting>
  <conditionalFormatting sqref="X8 AJ11:AO34">
    <cfRule type="cellIs" dxfId="21" priority="23" operator="greaterThan">
      <formula>1179</formula>
    </cfRule>
  </conditionalFormatting>
  <conditionalFormatting sqref="X8 AJ11:AO34">
    <cfRule type="cellIs" dxfId="20" priority="22" operator="greaterThan">
      <formula>99</formula>
    </cfRule>
  </conditionalFormatting>
  <conditionalFormatting sqref="X8 AJ11:AO34">
    <cfRule type="cellIs" dxfId="19" priority="21" operator="greaterThan">
      <formula>0.99</formula>
    </cfRule>
  </conditionalFormatting>
  <conditionalFormatting sqref="AB8">
    <cfRule type="cellIs" dxfId="18" priority="20" operator="equal">
      <formula>0</formula>
    </cfRule>
  </conditionalFormatting>
  <conditionalFormatting sqref="AB8">
    <cfRule type="cellIs" dxfId="17" priority="19" operator="greaterThan">
      <formula>1179</formula>
    </cfRule>
  </conditionalFormatting>
  <conditionalFormatting sqref="AB8">
    <cfRule type="cellIs" dxfId="16" priority="18" operator="greaterThan">
      <formula>99</formula>
    </cfRule>
  </conditionalFormatting>
  <conditionalFormatting sqref="AB8">
    <cfRule type="cellIs" dxfId="15" priority="17" operator="greaterThan">
      <formula>0.99</formula>
    </cfRule>
  </conditionalFormatting>
  <conditionalFormatting sqref="AQ11:AQ34">
    <cfRule type="cellIs" dxfId="14" priority="16" operator="equal">
      <formula>0</formula>
    </cfRule>
  </conditionalFormatting>
  <conditionalFormatting sqref="AQ11:AQ34">
    <cfRule type="cellIs" dxfId="13" priority="15" operator="greaterThan">
      <formula>1179</formula>
    </cfRule>
  </conditionalFormatting>
  <conditionalFormatting sqref="AQ11:AQ34">
    <cfRule type="cellIs" dxfId="12" priority="14" operator="greaterThan">
      <formula>99</formula>
    </cfRule>
  </conditionalFormatting>
  <conditionalFormatting sqref="AQ11:AQ34">
    <cfRule type="cellIs" dxfId="11" priority="13" operator="greaterThan">
      <formula>0.99</formula>
    </cfRule>
  </conditionalFormatting>
  <conditionalFormatting sqref="AI11:AI34">
    <cfRule type="cellIs" dxfId="10" priority="12" operator="greaterThan">
      <formula>$AI$8</formula>
    </cfRule>
  </conditionalFormatting>
  <conditionalFormatting sqref="AH11:AH34">
    <cfRule type="cellIs" dxfId="9" priority="10" operator="greaterThan">
      <formula>$AH$8</formula>
    </cfRule>
    <cfRule type="cellIs" dxfId="8" priority="11" operator="greaterThan">
      <formula>$AH$8</formula>
    </cfRule>
  </conditionalFormatting>
  <conditionalFormatting sqref="AP11:AP34">
    <cfRule type="cellIs" dxfId="7" priority="8" operator="equal">
      <formula>0</formula>
    </cfRule>
  </conditionalFormatting>
  <conditionalFormatting sqref="AP11:AP34">
    <cfRule type="cellIs" dxfId="6" priority="7" operator="greaterThan">
      <formula>1179</formula>
    </cfRule>
  </conditionalFormatting>
  <conditionalFormatting sqref="AP11:AP34">
    <cfRule type="cellIs" dxfId="5" priority="6" operator="greaterThan">
      <formula>99</formula>
    </cfRule>
  </conditionalFormatting>
  <conditionalFormatting sqref="AP11:AP34">
    <cfRule type="cellIs" dxfId="4" priority="5" operator="greaterThan">
      <formula>0.99</formula>
    </cfRule>
  </conditionalFormatting>
  <conditionalFormatting sqref="X17:X34">
    <cfRule type="containsText" dxfId="3" priority="1" operator="containsText" text="N/A">
      <formula>NOT(ISERROR(SEARCH("N/A",X17)))</formula>
    </cfRule>
    <cfRule type="cellIs" dxfId="2" priority="4" operator="equal">
      <formula>0</formula>
    </cfRule>
  </conditionalFormatting>
  <conditionalFormatting sqref="X17:X34">
    <cfRule type="cellIs" dxfId="1" priority="3" operator="greaterThanOrEqual">
      <formula>1185</formula>
    </cfRule>
  </conditionalFormatting>
  <conditionalFormatting sqref="X17:X34">
    <cfRule type="cellIs" dxfId="0" priority="2" operator="between">
      <formula>0.1</formula>
      <formula>1184</formula>
    </cfRule>
  </conditionalFormatting>
  <dataValidations count="4">
    <dataValidation type="list" allowBlank="1" showInputMessage="1" showErrorMessage="1" sqref="P3:P5">
      <formula1>$AY$10:$AY$35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44"/>
  <sheetViews>
    <sheetView showGridLines="0" zoomScaleNormal="100" workbookViewId="0">
      <selection activeCell="P5" sqref="P5:U5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86" t="s">
        <v>160</v>
      </c>
      <c r="Q3" s="287"/>
      <c r="R3" s="287"/>
      <c r="S3" s="287"/>
      <c r="T3" s="287"/>
      <c r="U3" s="28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86" t="s">
        <v>127</v>
      </c>
      <c r="Q4" s="287"/>
      <c r="R4" s="287"/>
      <c r="S4" s="287"/>
      <c r="T4" s="287"/>
      <c r="U4" s="28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86" t="s">
        <v>159</v>
      </c>
      <c r="Q5" s="287"/>
      <c r="R5" s="287"/>
      <c r="S5" s="287"/>
      <c r="T5" s="287"/>
      <c r="U5" s="28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86" t="s">
        <v>6</v>
      </c>
      <c r="C6" s="288"/>
      <c r="D6" s="289" t="s">
        <v>7</v>
      </c>
      <c r="E6" s="290"/>
      <c r="F6" s="290"/>
      <c r="G6" s="290"/>
      <c r="H6" s="291"/>
      <c r="I6" s="102"/>
      <c r="J6" s="102"/>
      <c r="K6" s="150"/>
      <c r="L6" s="292">
        <v>41686</v>
      </c>
      <c r="M6" s="29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5" t="s">
        <v>8</v>
      </c>
      <c r="C7" s="276"/>
      <c r="D7" s="275" t="s">
        <v>9</v>
      </c>
      <c r="E7" s="277"/>
      <c r="F7" s="277"/>
      <c r="G7" s="276"/>
      <c r="H7" s="154" t="s">
        <v>10</v>
      </c>
      <c r="I7" s="153" t="s">
        <v>11</v>
      </c>
      <c r="J7" s="153" t="s">
        <v>12</v>
      </c>
      <c r="K7" s="153" t="s">
        <v>13</v>
      </c>
      <c r="L7" s="11"/>
      <c r="M7" s="11"/>
      <c r="N7" s="11"/>
      <c r="O7" s="154" t="s">
        <v>14</v>
      </c>
      <c r="P7" s="275" t="s">
        <v>15</v>
      </c>
      <c r="Q7" s="277"/>
      <c r="R7" s="277"/>
      <c r="S7" s="277"/>
      <c r="T7" s="276"/>
      <c r="U7" s="274" t="s">
        <v>16</v>
      </c>
      <c r="V7" s="274"/>
      <c r="W7" s="153" t="s">
        <v>17</v>
      </c>
      <c r="X7" s="275" t="s">
        <v>18</v>
      </c>
      <c r="Y7" s="276"/>
      <c r="Z7" s="275" t="s">
        <v>19</v>
      </c>
      <c r="AA7" s="276"/>
      <c r="AB7" s="275" t="s">
        <v>20</v>
      </c>
      <c r="AC7" s="276"/>
      <c r="AD7" s="275" t="s">
        <v>21</v>
      </c>
      <c r="AE7" s="276"/>
      <c r="AF7" s="153" t="s">
        <v>22</v>
      </c>
      <c r="AG7" s="153" t="s">
        <v>23</v>
      </c>
      <c r="AH7" s="153" t="s">
        <v>24</v>
      </c>
      <c r="AI7" s="153" t="s">
        <v>25</v>
      </c>
      <c r="AJ7" s="275" t="s">
        <v>26</v>
      </c>
      <c r="AK7" s="277"/>
      <c r="AL7" s="277"/>
      <c r="AM7" s="277"/>
      <c r="AN7" s="276"/>
      <c r="AO7" s="275" t="s">
        <v>27</v>
      </c>
      <c r="AP7" s="277"/>
      <c r="AQ7" s="276"/>
      <c r="AR7" s="153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78">
        <v>42159</v>
      </c>
      <c r="C8" s="279"/>
      <c r="D8" s="280" t="s">
        <v>29</v>
      </c>
      <c r="E8" s="281"/>
      <c r="F8" s="281"/>
      <c r="G8" s="282"/>
      <c r="H8" s="27"/>
      <c r="I8" s="280" t="s">
        <v>29</v>
      </c>
      <c r="J8" s="281"/>
      <c r="K8" s="28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3" t="s">
        <v>33</v>
      </c>
      <c r="V8" s="283"/>
      <c r="W8" s="29" t="s">
        <v>34</v>
      </c>
      <c r="X8" s="266">
        <v>0</v>
      </c>
      <c r="Y8" s="267"/>
      <c r="Z8" s="284" t="s">
        <v>35</v>
      </c>
      <c r="AA8" s="285"/>
      <c r="AB8" s="266">
        <v>1185</v>
      </c>
      <c r="AC8" s="267"/>
      <c r="AD8" s="268">
        <v>800</v>
      </c>
      <c r="AE8" s="269"/>
      <c r="AF8" s="27"/>
      <c r="AG8" s="29">
        <f>AG34-AG10</f>
        <v>27232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58" t="s">
        <v>39</v>
      </c>
      <c r="C9" s="258"/>
      <c r="D9" s="270" t="s">
        <v>40</v>
      </c>
      <c r="E9" s="271"/>
      <c r="F9" s="272" t="s">
        <v>41</v>
      </c>
      <c r="G9" s="271"/>
      <c r="H9" s="273" t="s">
        <v>42</v>
      </c>
      <c r="I9" s="258" t="s">
        <v>43</v>
      </c>
      <c r="J9" s="258"/>
      <c r="K9" s="258"/>
      <c r="L9" s="153" t="s">
        <v>44</v>
      </c>
      <c r="M9" s="274" t="s">
        <v>45</v>
      </c>
      <c r="N9" s="32" t="s">
        <v>46</v>
      </c>
      <c r="O9" s="264" t="s">
        <v>47</v>
      </c>
      <c r="P9" s="264" t="s">
        <v>48</v>
      </c>
      <c r="Q9" s="33" t="s">
        <v>49</v>
      </c>
      <c r="R9" s="252" t="s">
        <v>50</v>
      </c>
      <c r="S9" s="253"/>
      <c r="T9" s="254"/>
      <c r="U9" s="151" t="s">
        <v>51</v>
      </c>
      <c r="V9" s="151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49" t="s">
        <v>55</v>
      </c>
      <c r="AG9" s="149" t="s">
        <v>56</v>
      </c>
      <c r="AH9" s="247" t="s">
        <v>57</v>
      </c>
      <c r="AI9" s="262" t="s">
        <v>58</v>
      </c>
      <c r="AJ9" s="151" t="s">
        <v>59</v>
      </c>
      <c r="AK9" s="151" t="s">
        <v>60</v>
      </c>
      <c r="AL9" s="151" t="s">
        <v>61</v>
      </c>
      <c r="AM9" s="151" t="s">
        <v>62</v>
      </c>
      <c r="AN9" s="151" t="s">
        <v>63</v>
      </c>
      <c r="AO9" s="151" t="s">
        <v>64</v>
      </c>
      <c r="AP9" s="151" t="s">
        <v>65</v>
      </c>
      <c r="AQ9" s="264" t="s">
        <v>66</v>
      </c>
      <c r="AR9" s="151" t="s">
        <v>67</v>
      </c>
      <c r="AS9" s="24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51" t="s">
        <v>72</v>
      </c>
      <c r="C10" s="151" t="s">
        <v>73</v>
      </c>
      <c r="D10" s="151" t="s">
        <v>74</v>
      </c>
      <c r="E10" s="151" t="s">
        <v>75</v>
      </c>
      <c r="F10" s="151" t="s">
        <v>74</v>
      </c>
      <c r="G10" s="151" t="s">
        <v>75</v>
      </c>
      <c r="H10" s="273"/>
      <c r="I10" s="151" t="s">
        <v>75</v>
      </c>
      <c r="J10" s="151" t="s">
        <v>75</v>
      </c>
      <c r="K10" s="151" t="s">
        <v>75</v>
      </c>
      <c r="L10" s="27" t="s">
        <v>29</v>
      </c>
      <c r="M10" s="274"/>
      <c r="N10" s="27" t="s">
        <v>29</v>
      </c>
      <c r="O10" s="265"/>
      <c r="P10" s="265"/>
      <c r="Q10" s="143">
        <f>'JUNE 3'!Q34</f>
        <v>39161865</v>
      </c>
      <c r="R10" s="255"/>
      <c r="S10" s="256"/>
      <c r="T10" s="257"/>
      <c r="U10" s="151" t="s">
        <v>75</v>
      </c>
      <c r="V10" s="151" t="s">
        <v>75</v>
      </c>
      <c r="W10" s="25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 t="s">
        <v>90</v>
      </c>
      <c r="AG10" s="118">
        <f>'JUNE 3'!AG34</f>
        <v>37569148</v>
      </c>
      <c r="AH10" s="247"/>
      <c r="AI10" s="263"/>
      <c r="AJ10" s="151" t="s">
        <v>84</v>
      </c>
      <c r="AK10" s="151" t="s">
        <v>84</v>
      </c>
      <c r="AL10" s="151" t="s">
        <v>84</v>
      </c>
      <c r="AM10" s="151" t="s">
        <v>84</v>
      </c>
      <c r="AN10" s="151" t="s">
        <v>84</v>
      </c>
      <c r="AO10" s="151" t="s">
        <v>84</v>
      </c>
      <c r="AP10" s="144">
        <f>'JUNE 3'!AP34</f>
        <v>8464504</v>
      </c>
      <c r="AQ10" s="265"/>
      <c r="AR10" s="152" t="s">
        <v>85</v>
      </c>
      <c r="AS10" s="247"/>
      <c r="AV10" s="38" t="s">
        <v>86</v>
      </c>
      <c r="AW10" s="38" t="s">
        <v>87</v>
      </c>
      <c r="AY10" s="79" t="s">
        <v>126</v>
      </c>
    </row>
    <row r="11" spans="2:51" x14ac:dyDescent="0.25">
      <c r="B11" s="39">
        <v>2</v>
      </c>
      <c r="C11" s="39">
        <v>4.1666666666666664E-2</v>
      </c>
      <c r="D11" s="117">
        <v>9</v>
      </c>
      <c r="E11" s="40">
        <f>D11/1.42</f>
        <v>6.3380281690140849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133</v>
      </c>
      <c r="P11" s="118">
        <v>115</v>
      </c>
      <c r="Q11" s="118">
        <v>39165877</v>
      </c>
      <c r="R11" s="45">
        <f>Q11-Q10</f>
        <v>4012</v>
      </c>
      <c r="S11" s="46">
        <f>R11*24/1000</f>
        <v>96.287999999999997</v>
      </c>
      <c r="T11" s="46">
        <f>R11/1000</f>
        <v>4.0119999999999996</v>
      </c>
      <c r="U11" s="119">
        <v>5.9</v>
      </c>
      <c r="V11" s="119">
        <f>U11</f>
        <v>5.9</v>
      </c>
      <c r="W11" s="120" t="s">
        <v>124</v>
      </c>
      <c r="X11" s="122">
        <v>0</v>
      </c>
      <c r="Y11" s="122">
        <v>0</v>
      </c>
      <c r="Z11" s="122">
        <v>1059</v>
      </c>
      <c r="AA11" s="122">
        <v>0</v>
      </c>
      <c r="AB11" s="122">
        <v>1129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37569876</v>
      </c>
      <c r="AH11" s="48">
        <f>IF(ISBLANK(AG11),"-",AG11-AG10)</f>
        <v>728</v>
      </c>
      <c r="AI11" s="49">
        <f>AH11/T11</f>
        <v>181.45563310069792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0.5</v>
      </c>
      <c r="AP11" s="122">
        <v>8465764</v>
      </c>
      <c r="AQ11" s="122">
        <f>AP11-AP10</f>
        <v>1260</v>
      </c>
      <c r="AR11" s="50"/>
      <c r="AS11" s="51" t="s">
        <v>113</v>
      </c>
      <c r="AV11" s="38" t="s">
        <v>88</v>
      </c>
      <c r="AW11" s="38" t="s">
        <v>91</v>
      </c>
      <c r="AY11" s="79" t="s">
        <v>149</v>
      </c>
    </row>
    <row r="12" spans="2:51" x14ac:dyDescent="0.25">
      <c r="B12" s="39">
        <v>2.0416666666666701</v>
      </c>
      <c r="C12" s="39">
        <v>8.3333333333333329E-2</v>
      </c>
      <c r="D12" s="117">
        <v>10</v>
      </c>
      <c r="E12" s="40">
        <f t="shared" ref="E12:E34" si="0">D12/1.42</f>
        <v>7.042253521126761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130</v>
      </c>
      <c r="P12" s="118">
        <v>117</v>
      </c>
      <c r="Q12" s="118">
        <v>39169614</v>
      </c>
      <c r="R12" s="45">
        <f t="shared" ref="R12:R34" si="3">Q12-Q11</f>
        <v>3737</v>
      </c>
      <c r="S12" s="46">
        <f t="shared" ref="S12:S34" si="4">R12*24/1000</f>
        <v>89.688000000000002</v>
      </c>
      <c r="T12" s="46">
        <f t="shared" ref="T12:T34" si="5">R12/1000</f>
        <v>3.7370000000000001</v>
      </c>
      <c r="U12" s="119">
        <v>7.2</v>
      </c>
      <c r="V12" s="119">
        <f t="shared" ref="V12:V34" si="6">U12</f>
        <v>7.2</v>
      </c>
      <c r="W12" s="120" t="s">
        <v>124</v>
      </c>
      <c r="X12" s="122">
        <v>0</v>
      </c>
      <c r="Y12" s="122">
        <v>0</v>
      </c>
      <c r="Z12" s="122">
        <v>1059</v>
      </c>
      <c r="AA12" s="122">
        <v>0</v>
      </c>
      <c r="AB12" s="122">
        <v>1129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37570548</v>
      </c>
      <c r="AH12" s="48">
        <f>IF(ISBLANK(AG12),"-",AG12-AG11)</f>
        <v>672</v>
      </c>
      <c r="AI12" s="49">
        <f t="shared" ref="AI12:AI34" si="7">AH12/T12</f>
        <v>179.82338774417983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0.5</v>
      </c>
      <c r="AP12" s="122">
        <v>8466977</v>
      </c>
      <c r="AQ12" s="122">
        <f>AP12-AP11</f>
        <v>1213</v>
      </c>
      <c r="AR12" s="52">
        <v>0.98</v>
      </c>
      <c r="AS12" s="51" t="s">
        <v>113</v>
      </c>
      <c r="AV12" s="38" t="s">
        <v>92</v>
      </c>
      <c r="AW12" s="38" t="s">
        <v>93</v>
      </c>
      <c r="AY12" s="79" t="s">
        <v>127</v>
      </c>
    </row>
    <row r="13" spans="2:51" x14ac:dyDescent="0.25">
      <c r="B13" s="39">
        <v>2.0833333333333299</v>
      </c>
      <c r="C13" s="39">
        <v>0.125</v>
      </c>
      <c r="D13" s="117">
        <v>12</v>
      </c>
      <c r="E13" s="40">
        <f t="shared" si="0"/>
        <v>8.4507042253521139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127</v>
      </c>
      <c r="P13" s="118">
        <v>112</v>
      </c>
      <c r="Q13" s="118">
        <v>39173618</v>
      </c>
      <c r="R13" s="45">
        <f t="shared" si="3"/>
        <v>4004</v>
      </c>
      <c r="S13" s="46">
        <f t="shared" si="4"/>
        <v>96.096000000000004</v>
      </c>
      <c r="T13" s="46">
        <f t="shared" si="5"/>
        <v>4.0039999999999996</v>
      </c>
      <c r="U13" s="119">
        <v>8.5</v>
      </c>
      <c r="V13" s="119">
        <f t="shared" si="6"/>
        <v>8.5</v>
      </c>
      <c r="W13" s="120" t="s">
        <v>124</v>
      </c>
      <c r="X13" s="122">
        <v>0</v>
      </c>
      <c r="Y13" s="122">
        <v>0</v>
      </c>
      <c r="Z13" s="122">
        <v>1059</v>
      </c>
      <c r="AA13" s="122">
        <v>0</v>
      </c>
      <c r="AB13" s="122">
        <v>1079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37571236</v>
      </c>
      <c r="AH13" s="48">
        <f>IF(ISBLANK(AG13),"-",AG13-AG12)</f>
        <v>688</v>
      </c>
      <c r="AI13" s="49">
        <f t="shared" si="7"/>
        <v>171.82817182817186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0.5</v>
      </c>
      <c r="AP13" s="122">
        <v>8468312</v>
      </c>
      <c r="AQ13" s="122">
        <f>AP13-AP12</f>
        <v>1335</v>
      </c>
      <c r="AR13" s="50"/>
      <c r="AS13" s="51" t="s">
        <v>113</v>
      </c>
      <c r="AV13" s="38" t="s">
        <v>94</v>
      </c>
      <c r="AW13" s="38" t="s">
        <v>95</v>
      </c>
      <c r="AY13" s="79" t="s">
        <v>160</v>
      </c>
    </row>
    <row r="14" spans="2:51" x14ac:dyDescent="0.25">
      <c r="B14" s="39">
        <v>2.125</v>
      </c>
      <c r="C14" s="39">
        <v>0.16666666666666666</v>
      </c>
      <c r="D14" s="117">
        <v>15</v>
      </c>
      <c r="E14" s="40">
        <f t="shared" si="0"/>
        <v>10.563380281690142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101</v>
      </c>
      <c r="P14" s="118">
        <v>98</v>
      </c>
      <c r="Q14" s="118">
        <v>39177441</v>
      </c>
      <c r="R14" s="45">
        <f t="shared" si="3"/>
        <v>3823</v>
      </c>
      <c r="S14" s="46">
        <f t="shared" si="4"/>
        <v>91.751999999999995</v>
      </c>
      <c r="T14" s="46">
        <f t="shared" si="5"/>
        <v>3.823</v>
      </c>
      <c r="U14" s="119">
        <v>9.5</v>
      </c>
      <c r="V14" s="119">
        <f t="shared" si="6"/>
        <v>9.5</v>
      </c>
      <c r="W14" s="120" t="s">
        <v>124</v>
      </c>
      <c r="X14" s="122">
        <v>0</v>
      </c>
      <c r="Y14" s="122">
        <v>0</v>
      </c>
      <c r="Z14" s="122">
        <v>1059</v>
      </c>
      <c r="AA14" s="122">
        <v>0</v>
      </c>
      <c r="AB14" s="122">
        <v>1079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37571904</v>
      </c>
      <c r="AH14" s="48">
        <f t="shared" ref="AH14:AH34" si="8">IF(ISBLANK(AG14),"-",AG14-AG13)</f>
        <v>668</v>
      </c>
      <c r="AI14" s="49">
        <f t="shared" si="7"/>
        <v>174.7318859534397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0.5</v>
      </c>
      <c r="AP14" s="122">
        <v>8469330</v>
      </c>
      <c r="AQ14" s="122">
        <f>AP14-AP13</f>
        <v>1018</v>
      </c>
      <c r="AR14" s="50"/>
      <c r="AS14" s="51" t="s">
        <v>113</v>
      </c>
      <c r="AT14" s="53"/>
      <c r="AV14" s="38" t="s">
        <v>96</v>
      </c>
      <c r="AW14" s="38" t="s">
        <v>97</v>
      </c>
      <c r="AY14" s="100"/>
    </row>
    <row r="15" spans="2:51" x14ac:dyDescent="0.25">
      <c r="B15" s="39">
        <v>2.1666666666666701</v>
      </c>
      <c r="C15" s="39">
        <v>0.20833333333333301</v>
      </c>
      <c r="D15" s="117">
        <v>15</v>
      </c>
      <c r="E15" s="40">
        <f t="shared" si="0"/>
        <v>10.563380281690142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112</v>
      </c>
      <c r="P15" s="118">
        <v>100</v>
      </c>
      <c r="Q15" s="118">
        <v>39181913</v>
      </c>
      <c r="R15" s="45">
        <f t="shared" si="3"/>
        <v>4472</v>
      </c>
      <c r="S15" s="46">
        <f t="shared" si="4"/>
        <v>107.328</v>
      </c>
      <c r="T15" s="46">
        <f t="shared" si="5"/>
        <v>4.4720000000000004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1059</v>
      </c>
      <c r="AA15" s="122">
        <v>0</v>
      </c>
      <c r="AB15" s="122">
        <v>1079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37572616</v>
      </c>
      <c r="AH15" s="48">
        <f t="shared" si="8"/>
        <v>712</v>
      </c>
      <c r="AI15" s="49">
        <f t="shared" si="7"/>
        <v>159.2128801431127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/>
      <c r="AP15" s="122">
        <v>8469330</v>
      </c>
      <c r="AQ15" s="122">
        <f>AP15-AP14</f>
        <v>0</v>
      </c>
      <c r="AR15" s="50"/>
      <c r="AS15" s="51" t="s">
        <v>113</v>
      </c>
      <c r="AV15" s="38" t="s">
        <v>98</v>
      </c>
      <c r="AW15" s="38" t="s">
        <v>99</v>
      </c>
      <c r="AY15" s="100"/>
    </row>
    <row r="16" spans="2:51" x14ac:dyDescent="0.25">
      <c r="B16" s="39">
        <v>2.2083333333333299</v>
      </c>
      <c r="C16" s="39">
        <v>0.25</v>
      </c>
      <c r="D16" s="117">
        <v>9</v>
      </c>
      <c r="E16" s="40">
        <f t="shared" si="0"/>
        <v>6.3380281690140849</v>
      </c>
      <c r="F16" s="103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129</v>
      </c>
      <c r="P16" s="118">
        <v>118</v>
      </c>
      <c r="Q16" s="118">
        <v>39186825</v>
      </c>
      <c r="R16" s="45">
        <f t="shared" si="3"/>
        <v>4912</v>
      </c>
      <c r="S16" s="46">
        <f t="shared" si="4"/>
        <v>117.88800000000001</v>
      </c>
      <c r="T16" s="46">
        <f t="shared" si="5"/>
        <v>4.9119999999999999</v>
      </c>
      <c r="U16" s="119">
        <v>9.5</v>
      </c>
      <c r="V16" s="119">
        <f t="shared" si="6"/>
        <v>9.5</v>
      </c>
      <c r="W16" s="120" t="s">
        <v>124</v>
      </c>
      <c r="X16" s="122">
        <v>0</v>
      </c>
      <c r="Y16" s="122">
        <v>0</v>
      </c>
      <c r="Z16" s="122">
        <v>1059</v>
      </c>
      <c r="AA16" s="122">
        <v>0</v>
      </c>
      <c r="AB16" s="122">
        <v>1079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37573508</v>
      </c>
      <c r="AH16" s="48">
        <f t="shared" si="8"/>
        <v>892</v>
      </c>
      <c r="AI16" s="49">
        <f t="shared" si="7"/>
        <v>181.59609120521174</v>
      </c>
      <c r="AJ16" s="101">
        <v>0</v>
      </c>
      <c r="AK16" s="101">
        <v>0</v>
      </c>
      <c r="AL16" s="101">
        <v>1</v>
      </c>
      <c r="AM16" s="101">
        <v>0</v>
      </c>
      <c r="AN16" s="101">
        <v>1</v>
      </c>
      <c r="AO16" s="101"/>
      <c r="AP16" s="122">
        <v>8469330</v>
      </c>
      <c r="AQ16" s="122">
        <f t="shared" ref="AQ16:AQ34" si="10">AP16-AP15</f>
        <v>0</v>
      </c>
      <c r="AR16" s="52">
        <v>1.0900000000000001</v>
      </c>
      <c r="AS16" s="51" t="s">
        <v>101</v>
      </c>
      <c r="AV16" s="38" t="s">
        <v>102</v>
      </c>
      <c r="AW16" s="38" t="s">
        <v>103</v>
      </c>
      <c r="AY16" s="100"/>
    </row>
    <row r="17" spans="1:51" x14ac:dyDescent="0.25">
      <c r="B17" s="39">
        <v>2.25</v>
      </c>
      <c r="C17" s="39">
        <v>0.29166666666666702</v>
      </c>
      <c r="D17" s="117">
        <v>9</v>
      </c>
      <c r="E17" s="40">
        <f t="shared" si="0"/>
        <v>6.3380281690140849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143</v>
      </c>
      <c r="P17" s="118">
        <v>148</v>
      </c>
      <c r="Q17" s="118">
        <v>39193465</v>
      </c>
      <c r="R17" s="45">
        <f t="shared" si="3"/>
        <v>6640</v>
      </c>
      <c r="S17" s="46">
        <f t="shared" si="4"/>
        <v>159.36000000000001</v>
      </c>
      <c r="T17" s="46">
        <f t="shared" si="5"/>
        <v>6.64</v>
      </c>
      <c r="U17" s="119">
        <v>9</v>
      </c>
      <c r="V17" s="119">
        <f t="shared" si="6"/>
        <v>9</v>
      </c>
      <c r="W17" s="120" t="s">
        <v>135</v>
      </c>
      <c r="X17" s="122">
        <v>0</v>
      </c>
      <c r="Y17" s="122">
        <v>1182</v>
      </c>
      <c r="Z17" s="122">
        <v>1189</v>
      </c>
      <c r="AA17" s="122">
        <v>1185</v>
      </c>
      <c r="AB17" s="122">
        <v>1189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37574996</v>
      </c>
      <c r="AH17" s="48">
        <f t="shared" si="8"/>
        <v>1488</v>
      </c>
      <c r="AI17" s="49">
        <f t="shared" si="7"/>
        <v>224.09638554216869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/>
      <c r="AP17" s="122">
        <v>8469330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0"/>
    </row>
    <row r="18" spans="1:51" x14ac:dyDescent="0.25">
      <c r="B18" s="39">
        <v>2.2916666666666701</v>
      </c>
      <c r="C18" s="39">
        <v>0.33333333333333298</v>
      </c>
      <c r="D18" s="117">
        <v>7</v>
      </c>
      <c r="E18" s="40">
        <f t="shared" si="0"/>
        <v>4.9295774647887329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141</v>
      </c>
      <c r="P18" s="118">
        <v>145</v>
      </c>
      <c r="Q18" s="118">
        <v>39199319</v>
      </c>
      <c r="R18" s="45">
        <f t="shared" si="3"/>
        <v>5854</v>
      </c>
      <c r="S18" s="46">
        <f t="shared" si="4"/>
        <v>140.49600000000001</v>
      </c>
      <c r="T18" s="46">
        <f t="shared" si="5"/>
        <v>5.8540000000000001</v>
      </c>
      <c r="U18" s="119">
        <v>8.5</v>
      </c>
      <c r="V18" s="119">
        <f t="shared" si="6"/>
        <v>8.5</v>
      </c>
      <c r="W18" s="120" t="s">
        <v>135</v>
      </c>
      <c r="X18" s="122">
        <v>0</v>
      </c>
      <c r="Y18" s="122">
        <v>1022</v>
      </c>
      <c r="Z18" s="122">
        <v>1189</v>
      </c>
      <c r="AA18" s="122">
        <v>1185</v>
      </c>
      <c r="AB18" s="122">
        <v>1189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37576292</v>
      </c>
      <c r="AH18" s="48">
        <f t="shared" si="8"/>
        <v>1296</v>
      </c>
      <c r="AI18" s="49">
        <f t="shared" si="7"/>
        <v>221.38708575333106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/>
      <c r="AP18" s="122">
        <v>8469330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0"/>
    </row>
    <row r="19" spans="1:51" x14ac:dyDescent="0.25">
      <c r="B19" s="39">
        <v>2.3333333333333299</v>
      </c>
      <c r="C19" s="39">
        <v>0.375</v>
      </c>
      <c r="D19" s="117">
        <v>7</v>
      </c>
      <c r="E19" s="40">
        <f t="shared" si="0"/>
        <v>4.9295774647887329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142</v>
      </c>
      <c r="P19" s="118">
        <v>149</v>
      </c>
      <c r="Q19" s="118">
        <v>39205388</v>
      </c>
      <c r="R19" s="45">
        <f t="shared" si="3"/>
        <v>6069</v>
      </c>
      <c r="S19" s="46">
        <f t="shared" si="4"/>
        <v>145.65600000000001</v>
      </c>
      <c r="T19" s="46">
        <f t="shared" si="5"/>
        <v>6.069</v>
      </c>
      <c r="U19" s="119">
        <v>8</v>
      </c>
      <c r="V19" s="119">
        <f t="shared" si="6"/>
        <v>8</v>
      </c>
      <c r="W19" s="120" t="s">
        <v>135</v>
      </c>
      <c r="X19" s="122">
        <v>0</v>
      </c>
      <c r="Y19" s="122">
        <v>1022</v>
      </c>
      <c r="Z19" s="122">
        <v>1189</v>
      </c>
      <c r="AA19" s="122">
        <v>1185</v>
      </c>
      <c r="AB19" s="122">
        <v>1189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37577620</v>
      </c>
      <c r="AH19" s="48">
        <f t="shared" si="8"/>
        <v>1328</v>
      </c>
      <c r="AI19" s="49">
        <f t="shared" si="7"/>
        <v>218.81693854012192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/>
      <c r="AP19" s="122">
        <v>8469330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0"/>
    </row>
    <row r="20" spans="1:51" x14ac:dyDescent="0.25">
      <c r="B20" s="39">
        <v>2.375</v>
      </c>
      <c r="C20" s="39">
        <v>0.41666666666666669</v>
      </c>
      <c r="D20" s="117">
        <v>8</v>
      </c>
      <c r="E20" s="40">
        <f t="shared" si="0"/>
        <v>5.6338028169014089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144</v>
      </c>
      <c r="P20" s="118">
        <v>148</v>
      </c>
      <c r="Q20" s="118">
        <v>39211846</v>
      </c>
      <c r="R20" s="45">
        <f t="shared" si="3"/>
        <v>6458</v>
      </c>
      <c r="S20" s="46">
        <f t="shared" si="4"/>
        <v>154.99199999999999</v>
      </c>
      <c r="T20" s="46">
        <f t="shared" si="5"/>
        <v>6.4580000000000002</v>
      </c>
      <c r="U20" s="119">
        <v>7.6</v>
      </c>
      <c r="V20" s="119">
        <f t="shared" si="6"/>
        <v>7.6</v>
      </c>
      <c r="W20" s="120" t="s">
        <v>135</v>
      </c>
      <c r="X20" s="122">
        <v>0</v>
      </c>
      <c r="Y20" s="122">
        <v>1022</v>
      </c>
      <c r="Z20" s="122">
        <v>1189</v>
      </c>
      <c r="AA20" s="122">
        <v>1185</v>
      </c>
      <c r="AB20" s="122">
        <v>1189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37579044</v>
      </c>
      <c r="AH20" s="48">
        <f>IF(ISBLANK(AG20),"-",AG20-AG19)</f>
        <v>1424</v>
      </c>
      <c r="AI20" s="49">
        <f t="shared" si="7"/>
        <v>220.50170331371942</v>
      </c>
      <c r="AJ20" s="101">
        <v>0</v>
      </c>
      <c r="AK20" s="101">
        <v>1</v>
      </c>
      <c r="AL20" s="101">
        <v>1</v>
      </c>
      <c r="AM20" s="101">
        <v>1</v>
      </c>
      <c r="AN20" s="101">
        <v>10</v>
      </c>
      <c r="AO20" s="101"/>
      <c r="AP20" s="122">
        <v>8469330</v>
      </c>
      <c r="AQ20" s="122">
        <f t="shared" si="10"/>
        <v>0</v>
      </c>
      <c r="AR20" s="52">
        <v>1.22</v>
      </c>
      <c r="AS20" s="51" t="s">
        <v>101</v>
      </c>
      <c r="AY20" s="100"/>
    </row>
    <row r="21" spans="1:51" x14ac:dyDescent="0.25">
      <c r="B21" s="39">
        <v>2.4166666666666701</v>
      </c>
      <c r="C21" s="39">
        <v>0.45833333333333298</v>
      </c>
      <c r="D21" s="117">
        <v>7</v>
      </c>
      <c r="E21" s="40">
        <f t="shared" si="0"/>
        <v>4.9295774647887329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143</v>
      </c>
      <c r="P21" s="118">
        <v>146</v>
      </c>
      <c r="Q21" s="118">
        <v>39218028</v>
      </c>
      <c r="R21" s="45">
        <f>Q21-Q20</f>
        <v>6182</v>
      </c>
      <c r="S21" s="46">
        <f t="shared" si="4"/>
        <v>148.36799999999999</v>
      </c>
      <c r="T21" s="46">
        <f t="shared" si="5"/>
        <v>6.1820000000000004</v>
      </c>
      <c r="U21" s="119">
        <v>7.2</v>
      </c>
      <c r="V21" s="119">
        <f t="shared" si="6"/>
        <v>7.2</v>
      </c>
      <c r="W21" s="120" t="s">
        <v>135</v>
      </c>
      <c r="X21" s="122">
        <v>0</v>
      </c>
      <c r="Y21" s="122">
        <v>1022</v>
      </c>
      <c r="Z21" s="122">
        <v>1189</v>
      </c>
      <c r="AA21" s="122">
        <v>1185</v>
      </c>
      <c r="AB21" s="122">
        <v>1189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37580396</v>
      </c>
      <c r="AH21" s="48">
        <f t="shared" si="8"/>
        <v>1352</v>
      </c>
      <c r="AI21" s="49">
        <f t="shared" si="7"/>
        <v>218.69945001617597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/>
      <c r="AP21" s="122">
        <v>8469330</v>
      </c>
      <c r="AQ21" s="122">
        <f t="shared" si="10"/>
        <v>0</v>
      </c>
      <c r="AR21" s="50"/>
      <c r="AS21" s="51" t="s">
        <v>101</v>
      </c>
      <c r="AY21" s="100"/>
    </row>
    <row r="22" spans="1:51" x14ac:dyDescent="0.25">
      <c r="B22" s="39">
        <v>2.4583333333333299</v>
      </c>
      <c r="C22" s="39">
        <v>0.5</v>
      </c>
      <c r="D22" s="117">
        <v>8</v>
      </c>
      <c r="E22" s="40">
        <f t="shared" si="0"/>
        <v>5.6338028169014089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144</v>
      </c>
      <c r="P22" s="118">
        <v>149</v>
      </c>
      <c r="Q22" s="118">
        <v>39224309</v>
      </c>
      <c r="R22" s="45">
        <f t="shared" si="3"/>
        <v>6281</v>
      </c>
      <c r="S22" s="46">
        <f t="shared" si="4"/>
        <v>150.744</v>
      </c>
      <c r="T22" s="46">
        <f t="shared" si="5"/>
        <v>6.2809999999999997</v>
      </c>
      <c r="U22" s="119">
        <v>6.8</v>
      </c>
      <c r="V22" s="119">
        <f t="shared" si="6"/>
        <v>6.8</v>
      </c>
      <c r="W22" s="120" t="s">
        <v>135</v>
      </c>
      <c r="X22" s="122">
        <v>0</v>
      </c>
      <c r="Y22" s="122">
        <v>1022</v>
      </c>
      <c r="Z22" s="122">
        <v>1189</v>
      </c>
      <c r="AA22" s="122">
        <v>1185</v>
      </c>
      <c r="AB22" s="122">
        <v>1189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37581772</v>
      </c>
      <c r="AH22" s="48">
        <f t="shared" si="8"/>
        <v>1376</v>
      </c>
      <c r="AI22" s="49">
        <f t="shared" si="7"/>
        <v>219.07339595605796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/>
      <c r="AP22" s="122">
        <v>8469330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125</v>
      </c>
      <c r="B23" s="39">
        <v>2.5</v>
      </c>
      <c r="C23" s="39">
        <v>0.54166666666666696</v>
      </c>
      <c r="D23" s="117">
        <v>8</v>
      </c>
      <c r="E23" s="40">
        <f t="shared" si="0"/>
        <v>5.6338028169014089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143</v>
      </c>
      <c r="P23" s="118">
        <v>147</v>
      </c>
      <c r="Q23" s="118">
        <v>39230246</v>
      </c>
      <c r="R23" s="45">
        <f t="shared" si="3"/>
        <v>5937</v>
      </c>
      <c r="S23" s="46">
        <f t="shared" si="4"/>
        <v>142.488</v>
      </c>
      <c r="T23" s="46">
        <f t="shared" si="5"/>
        <v>5.9370000000000003</v>
      </c>
      <c r="U23" s="119">
        <v>6.4</v>
      </c>
      <c r="V23" s="119">
        <f t="shared" si="6"/>
        <v>6.4</v>
      </c>
      <c r="W23" s="120" t="s">
        <v>135</v>
      </c>
      <c r="X23" s="122">
        <v>0</v>
      </c>
      <c r="Y23" s="122">
        <v>1022</v>
      </c>
      <c r="Z23" s="122">
        <v>1189</v>
      </c>
      <c r="AA23" s="122">
        <v>1185</v>
      </c>
      <c r="AB23" s="122">
        <v>1189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37583072</v>
      </c>
      <c r="AH23" s="48">
        <f t="shared" si="8"/>
        <v>1300</v>
      </c>
      <c r="AI23" s="49">
        <f t="shared" si="7"/>
        <v>218.96580764695975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/>
      <c r="AP23" s="122">
        <v>8469330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4</v>
      </c>
      <c r="E24" s="40">
        <f t="shared" si="0"/>
        <v>2.8169014084507045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135</v>
      </c>
      <c r="P24" s="118">
        <v>142</v>
      </c>
      <c r="Q24" s="118">
        <v>39236768</v>
      </c>
      <c r="R24" s="45">
        <f t="shared" si="3"/>
        <v>6522</v>
      </c>
      <c r="S24" s="46">
        <f t="shared" si="4"/>
        <v>156.52799999999999</v>
      </c>
      <c r="T24" s="46">
        <f t="shared" si="5"/>
        <v>6.5220000000000002</v>
      </c>
      <c r="U24" s="119">
        <v>6</v>
      </c>
      <c r="V24" s="119">
        <f t="shared" si="6"/>
        <v>6</v>
      </c>
      <c r="W24" s="120" t="s">
        <v>135</v>
      </c>
      <c r="X24" s="122">
        <v>0</v>
      </c>
      <c r="Y24" s="122">
        <v>1022</v>
      </c>
      <c r="Z24" s="122">
        <v>1189</v>
      </c>
      <c r="AA24" s="122">
        <v>1185</v>
      </c>
      <c r="AB24" s="122">
        <v>1189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37584548</v>
      </c>
      <c r="AH24" s="48">
        <f t="shared" si="8"/>
        <v>1476</v>
      </c>
      <c r="AI24" s="49">
        <f t="shared" si="7"/>
        <v>226.31094756209751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/>
      <c r="AP24" s="122">
        <v>8469330</v>
      </c>
      <c r="AQ24" s="122">
        <f t="shared" si="10"/>
        <v>0</v>
      </c>
      <c r="AR24" s="52">
        <v>1.1299999999999999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7</v>
      </c>
      <c r="E25" s="40">
        <f t="shared" si="0"/>
        <v>4.9295774647887329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134</v>
      </c>
      <c r="P25" s="118">
        <v>140</v>
      </c>
      <c r="Q25" s="118">
        <v>39242459</v>
      </c>
      <c r="R25" s="45">
        <f t="shared" si="3"/>
        <v>5691</v>
      </c>
      <c r="S25" s="46">
        <f t="shared" si="4"/>
        <v>136.584</v>
      </c>
      <c r="T25" s="46">
        <f t="shared" si="5"/>
        <v>5.6909999999999998</v>
      </c>
      <c r="U25" s="119">
        <v>5.7</v>
      </c>
      <c r="V25" s="119">
        <f t="shared" si="6"/>
        <v>5.7</v>
      </c>
      <c r="W25" s="120" t="s">
        <v>135</v>
      </c>
      <c r="X25" s="122">
        <v>0</v>
      </c>
      <c r="Y25" s="122">
        <v>1022</v>
      </c>
      <c r="Z25" s="122">
        <v>1189</v>
      </c>
      <c r="AA25" s="122">
        <v>1185</v>
      </c>
      <c r="AB25" s="122">
        <v>1189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37585844</v>
      </c>
      <c r="AH25" s="48">
        <f t="shared" si="8"/>
        <v>1296</v>
      </c>
      <c r="AI25" s="49">
        <f t="shared" si="7"/>
        <v>227.72799156562994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/>
      <c r="AP25" s="122">
        <v>8469330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6</v>
      </c>
      <c r="E26" s="40">
        <f t="shared" si="0"/>
        <v>4.2253521126760569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132</v>
      </c>
      <c r="P26" s="118">
        <v>139</v>
      </c>
      <c r="Q26" s="118">
        <v>39248418</v>
      </c>
      <c r="R26" s="45">
        <f t="shared" si="3"/>
        <v>5959</v>
      </c>
      <c r="S26" s="46">
        <f t="shared" si="4"/>
        <v>143.01599999999999</v>
      </c>
      <c r="T26" s="46">
        <f t="shared" si="5"/>
        <v>5.9589999999999996</v>
      </c>
      <c r="U26" s="119">
        <v>5.3</v>
      </c>
      <c r="V26" s="119">
        <f t="shared" si="6"/>
        <v>5.3</v>
      </c>
      <c r="W26" s="120" t="s">
        <v>135</v>
      </c>
      <c r="X26" s="122">
        <v>0</v>
      </c>
      <c r="Y26" s="122">
        <v>1052</v>
      </c>
      <c r="Z26" s="122">
        <v>1189</v>
      </c>
      <c r="AA26" s="122">
        <v>1185</v>
      </c>
      <c r="AB26" s="122">
        <v>1189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37587200</v>
      </c>
      <c r="AH26" s="48">
        <f t="shared" si="8"/>
        <v>1356</v>
      </c>
      <c r="AI26" s="49">
        <f t="shared" si="7"/>
        <v>227.55495888571909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/>
      <c r="AP26" s="122">
        <v>8469330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4</v>
      </c>
      <c r="E27" s="40">
        <f t="shared" si="0"/>
        <v>2.8169014084507045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134</v>
      </c>
      <c r="P27" s="118">
        <v>138</v>
      </c>
      <c r="Q27" s="118">
        <v>39253956</v>
      </c>
      <c r="R27" s="45">
        <f t="shared" si="3"/>
        <v>5538</v>
      </c>
      <c r="S27" s="46">
        <f t="shared" si="4"/>
        <v>132.91200000000001</v>
      </c>
      <c r="T27" s="46">
        <f t="shared" si="5"/>
        <v>5.5380000000000003</v>
      </c>
      <c r="U27" s="119">
        <v>4.8</v>
      </c>
      <c r="V27" s="119">
        <f t="shared" si="6"/>
        <v>4.8</v>
      </c>
      <c r="W27" s="120" t="s">
        <v>135</v>
      </c>
      <c r="X27" s="122">
        <v>0</v>
      </c>
      <c r="Y27" s="122">
        <v>1052</v>
      </c>
      <c r="Z27" s="122">
        <v>1189</v>
      </c>
      <c r="AA27" s="122">
        <v>1185</v>
      </c>
      <c r="AB27" s="122">
        <v>1189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37588492</v>
      </c>
      <c r="AH27" s="48">
        <f t="shared" si="8"/>
        <v>1292</v>
      </c>
      <c r="AI27" s="49">
        <f t="shared" si="7"/>
        <v>233.29721921271215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/>
      <c r="AP27" s="122">
        <v>8469330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4</v>
      </c>
      <c r="E28" s="40">
        <f t="shared" si="0"/>
        <v>2.8169014084507045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135</v>
      </c>
      <c r="P28" s="118">
        <v>139</v>
      </c>
      <c r="Q28" s="118">
        <v>39260078</v>
      </c>
      <c r="R28" s="45">
        <f t="shared" si="3"/>
        <v>6122</v>
      </c>
      <c r="S28" s="46">
        <f t="shared" si="4"/>
        <v>146.928</v>
      </c>
      <c r="T28" s="46">
        <f t="shared" si="5"/>
        <v>6.1219999999999999</v>
      </c>
      <c r="U28" s="119">
        <v>4.2</v>
      </c>
      <c r="V28" s="119">
        <f t="shared" si="6"/>
        <v>4.2</v>
      </c>
      <c r="W28" s="120" t="s">
        <v>135</v>
      </c>
      <c r="X28" s="122">
        <v>0</v>
      </c>
      <c r="Y28" s="122">
        <v>1052</v>
      </c>
      <c r="Z28" s="122">
        <v>1189</v>
      </c>
      <c r="AA28" s="122">
        <v>1185</v>
      </c>
      <c r="AB28" s="122">
        <v>1189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37589900</v>
      </c>
      <c r="AH28" s="48">
        <f t="shared" si="8"/>
        <v>1408</v>
      </c>
      <c r="AI28" s="49">
        <f t="shared" si="7"/>
        <v>229.99019928128064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/>
      <c r="AP28" s="122">
        <v>8469330</v>
      </c>
      <c r="AQ28" s="122">
        <f t="shared" si="10"/>
        <v>0</v>
      </c>
      <c r="AR28" s="52">
        <v>1.1000000000000001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4</v>
      </c>
      <c r="E29" s="40">
        <f t="shared" si="0"/>
        <v>2.8169014084507045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134</v>
      </c>
      <c r="P29" s="118">
        <v>136</v>
      </c>
      <c r="Q29" s="118">
        <v>39265763</v>
      </c>
      <c r="R29" s="45">
        <f t="shared" si="3"/>
        <v>5685</v>
      </c>
      <c r="S29" s="46">
        <f t="shared" si="4"/>
        <v>136.44</v>
      </c>
      <c r="T29" s="46">
        <f t="shared" si="5"/>
        <v>5.6849999999999996</v>
      </c>
      <c r="U29" s="119">
        <v>3.6</v>
      </c>
      <c r="V29" s="119">
        <f t="shared" si="6"/>
        <v>3.6</v>
      </c>
      <c r="W29" s="120" t="s">
        <v>135</v>
      </c>
      <c r="X29" s="122">
        <v>0</v>
      </c>
      <c r="Y29" s="122">
        <v>1052</v>
      </c>
      <c r="Z29" s="122">
        <v>1189</v>
      </c>
      <c r="AA29" s="122">
        <v>1185</v>
      </c>
      <c r="AB29" s="122">
        <v>1189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37591212</v>
      </c>
      <c r="AH29" s="48">
        <f t="shared" si="8"/>
        <v>1312</v>
      </c>
      <c r="AI29" s="49">
        <f t="shared" si="7"/>
        <v>230.78276165347407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/>
      <c r="AP29" s="122">
        <v>8469330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3</v>
      </c>
      <c r="E30" s="40">
        <f t="shared" si="0"/>
        <v>2.1126760563380285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136</v>
      </c>
      <c r="P30" s="118">
        <v>141</v>
      </c>
      <c r="Q30" s="118">
        <v>39271368</v>
      </c>
      <c r="R30" s="45">
        <f t="shared" si="3"/>
        <v>5605</v>
      </c>
      <c r="S30" s="46">
        <f t="shared" si="4"/>
        <v>134.52000000000001</v>
      </c>
      <c r="T30" s="46">
        <f t="shared" si="5"/>
        <v>5.6050000000000004</v>
      </c>
      <c r="U30" s="119">
        <v>3.3</v>
      </c>
      <c r="V30" s="119">
        <f t="shared" si="6"/>
        <v>3.3</v>
      </c>
      <c r="W30" s="120" t="s">
        <v>135</v>
      </c>
      <c r="X30" s="122">
        <v>0</v>
      </c>
      <c r="Y30" s="122">
        <v>1052</v>
      </c>
      <c r="Z30" s="122">
        <v>1189</v>
      </c>
      <c r="AA30" s="122">
        <v>1185</v>
      </c>
      <c r="AB30" s="122">
        <v>1189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37592490</v>
      </c>
      <c r="AH30" s="48">
        <f t="shared" si="8"/>
        <v>1278</v>
      </c>
      <c r="AI30" s="49">
        <f t="shared" si="7"/>
        <v>228.01070472792148</v>
      </c>
      <c r="AJ30" s="101">
        <v>0</v>
      </c>
      <c r="AK30" s="101">
        <v>1</v>
      </c>
      <c r="AL30" s="101">
        <v>1</v>
      </c>
      <c r="AM30" s="101">
        <v>1</v>
      </c>
      <c r="AN30" s="101">
        <v>1</v>
      </c>
      <c r="AO30" s="101"/>
      <c r="AP30" s="122">
        <v>8469330</v>
      </c>
      <c r="AQ30" s="122">
        <f t="shared" si="10"/>
        <v>0</v>
      </c>
      <c r="AR30" s="50"/>
      <c r="AS30" s="51" t="s">
        <v>113</v>
      </c>
      <c r="AV30" s="248" t="s">
        <v>117</v>
      </c>
      <c r="AW30" s="248"/>
      <c r="AY30" s="104"/>
    </row>
    <row r="31" spans="1:51" x14ac:dyDescent="0.25">
      <c r="B31" s="39">
        <v>2.8333333333333299</v>
      </c>
      <c r="C31" s="39">
        <v>0.875000000000004</v>
      </c>
      <c r="D31" s="117">
        <v>6</v>
      </c>
      <c r="E31" s="40">
        <f t="shared" si="0"/>
        <v>4.2253521126760569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115</v>
      </c>
      <c r="P31" s="118">
        <v>126</v>
      </c>
      <c r="Q31" s="118">
        <v>39276872</v>
      </c>
      <c r="R31" s="45">
        <f t="shared" si="3"/>
        <v>5504</v>
      </c>
      <c r="S31" s="46">
        <f t="shared" si="4"/>
        <v>132.096</v>
      </c>
      <c r="T31" s="46">
        <f t="shared" si="5"/>
        <v>5.5039999999999996</v>
      </c>
      <c r="U31" s="119">
        <v>2.7</v>
      </c>
      <c r="V31" s="119">
        <f t="shared" si="6"/>
        <v>2.7</v>
      </c>
      <c r="W31" s="120" t="s">
        <v>144</v>
      </c>
      <c r="X31" s="122">
        <v>0</v>
      </c>
      <c r="Y31" s="122">
        <v>1052</v>
      </c>
      <c r="Z31" s="122">
        <v>1179</v>
      </c>
      <c r="AA31" s="122">
        <v>0</v>
      </c>
      <c r="AB31" s="122">
        <v>1179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37593604</v>
      </c>
      <c r="AH31" s="48">
        <f t="shared" si="8"/>
        <v>1114</v>
      </c>
      <c r="AI31" s="49">
        <f t="shared" si="7"/>
        <v>202.39825581395351</v>
      </c>
      <c r="AJ31" s="101">
        <v>0</v>
      </c>
      <c r="AK31" s="101">
        <v>1</v>
      </c>
      <c r="AL31" s="101">
        <v>1</v>
      </c>
      <c r="AM31" s="101">
        <v>0</v>
      </c>
      <c r="AN31" s="101">
        <v>1</v>
      </c>
      <c r="AO31" s="101"/>
      <c r="AP31" s="122">
        <v>8469330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12</v>
      </c>
      <c r="E32" s="40">
        <f t="shared" si="0"/>
        <v>8.4507042253521139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115</v>
      </c>
      <c r="P32" s="118">
        <v>125</v>
      </c>
      <c r="Q32" s="118">
        <v>39282084</v>
      </c>
      <c r="R32" s="45">
        <f t="shared" si="3"/>
        <v>5212</v>
      </c>
      <c r="S32" s="46">
        <f t="shared" si="4"/>
        <v>125.08799999999999</v>
      </c>
      <c r="T32" s="46">
        <f t="shared" si="5"/>
        <v>5.2119999999999997</v>
      </c>
      <c r="U32" s="119">
        <v>2.1</v>
      </c>
      <c r="V32" s="119">
        <f t="shared" si="6"/>
        <v>2.1</v>
      </c>
      <c r="W32" s="120" t="s">
        <v>144</v>
      </c>
      <c r="X32" s="122">
        <v>0</v>
      </c>
      <c r="Y32" s="122">
        <v>1052</v>
      </c>
      <c r="Z32" s="122">
        <v>1179</v>
      </c>
      <c r="AA32" s="122">
        <v>0</v>
      </c>
      <c r="AB32" s="122">
        <v>1179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37594632</v>
      </c>
      <c r="AH32" s="48">
        <f t="shared" si="8"/>
        <v>1028</v>
      </c>
      <c r="AI32" s="49">
        <f t="shared" si="7"/>
        <v>197.2371450498849</v>
      </c>
      <c r="AJ32" s="101">
        <v>0</v>
      </c>
      <c r="AK32" s="101">
        <v>1</v>
      </c>
      <c r="AL32" s="101">
        <v>1</v>
      </c>
      <c r="AM32" s="101">
        <v>0</v>
      </c>
      <c r="AN32" s="101">
        <v>1</v>
      </c>
      <c r="AO32" s="101"/>
      <c r="AP32" s="122">
        <v>8469330</v>
      </c>
      <c r="AQ32" s="122">
        <f t="shared" si="10"/>
        <v>0</v>
      </c>
      <c r="AR32" s="52">
        <v>1.08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8</v>
      </c>
      <c r="E33" s="40">
        <f t="shared" si="0"/>
        <v>5.6338028169014089</v>
      </c>
      <c r="F33" s="103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135</v>
      </c>
      <c r="P33" s="118">
        <v>139</v>
      </c>
      <c r="Q33" s="118">
        <v>39286754</v>
      </c>
      <c r="R33" s="45">
        <f t="shared" si="3"/>
        <v>4670</v>
      </c>
      <c r="S33" s="46">
        <f t="shared" si="4"/>
        <v>112.08</v>
      </c>
      <c r="T33" s="46">
        <f t="shared" si="5"/>
        <v>4.67</v>
      </c>
      <c r="U33" s="119">
        <v>2.8</v>
      </c>
      <c r="V33" s="119">
        <f t="shared" si="6"/>
        <v>2.8</v>
      </c>
      <c r="W33" s="120" t="s">
        <v>124</v>
      </c>
      <c r="X33" s="122">
        <v>0</v>
      </c>
      <c r="Y33" s="122">
        <v>0</v>
      </c>
      <c r="Z33" s="122">
        <v>1159</v>
      </c>
      <c r="AA33" s="122">
        <v>0</v>
      </c>
      <c r="AB33" s="122">
        <v>1169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37595528</v>
      </c>
      <c r="AH33" s="48">
        <f t="shared" si="8"/>
        <v>896</v>
      </c>
      <c r="AI33" s="49">
        <f t="shared" si="7"/>
        <v>191.86295503211991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0.35</v>
      </c>
      <c r="AP33" s="122">
        <v>8470129</v>
      </c>
      <c r="AQ33" s="122">
        <f t="shared" si="10"/>
        <v>799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9</v>
      </c>
      <c r="E34" s="40">
        <f t="shared" si="0"/>
        <v>6.3380281690140849</v>
      </c>
      <c r="F34" s="103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8">
        <v>135</v>
      </c>
      <c r="P34" s="118">
        <v>138</v>
      </c>
      <c r="Q34" s="118">
        <v>39291225</v>
      </c>
      <c r="R34" s="45">
        <f t="shared" si="3"/>
        <v>4471</v>
      </c>
      <c r="S34" s="46">
        <f t="shared" si="4"/>
        <v>107.304</v>
      </c>
      <c r="T34" s="46">
        <f t="shared" si="5"/>
        <v>4.4710000000000001</v>
      </c>
      <c r="U34" s="119">
        <v>3.7</v>
      </c>
      <c r="V34" s="119">
        <f t="shared" si="6"/>
        <v>3.7</v>
      </c>
      <c r="W34" s="120" t="s">
        <v>124</v>
      </c>
      <c r="X34" s="122">
        <v>0</v>
      </c>
      <c r="Y34" s="122">
        <v>0</v>
      </c>
      <c r="Z34" s="122">
        <v>1159</v>
      </c>
      <c r="AA34" s="122">
        <v>0</v>
      </c>
      <c r="AB34" s="122">
        <v>1169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37596380</v>
      </c>
      <c r="AH34" s="48">
        <f t="shared" si="8"/>
        <v>852</v>
      </c>
      <c r="AI34" s="49">
        <f t="shared" si="7"/>
        <v>190.56139566092597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0.35</v>
      </c>
      <c r="AP34" s="122">
        <v>8471033</v>
      </c>
      <c r="AQ34" s="122">
        <f t="shared" si="10"/>
        <v>904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49" t="s">
        <v>120</v>
      </c>
      <c r="M35" s="250"/>
      <c r="N35" s="251"/>
      <c r="O35" s="62"/>
      <c r="P35" s="62">
        <f>AVERAGE(P11:P34)</f>
        <v>133.125</v>
      </c>
      <c r="Q35" s="63">
        <f>Q34-Q10</f>
        <v>129360</v>
      </c>
      <c r="R35" s="64">
        <f>SUM(R11:R34)</f>
        <v>129360</v>
      </c>
      <c r="S35" s="123">
        <f>AVERAGE(S11:S34)</f>
        <v>129.35999999999999</v>
      </c>
      <c r="T35" s="123">
        <f>SUM(T11:T34)</f>
        <v>129.36000000000001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27232</v>
      </c>
      <c r="AH35" s="66">
        <f>SUM(AH11:AH34)</f>
        <v>27232</v>
      </c>
      <c r="AI35" s="67">
        <f>$AH$35/$T35</f>
        <v>210.51329622758192</v>
      </c>
      <c r="AJ35" s="92"/>
      <c r="AK35" s="93"/>
      <c r="AL35" s="93"/>
      <c r="AM35" s="93"/>
      <c r="AN35" s="94"/>
      <c r="AO35" s="68"/>
      <c r="AP35" s="69">
        <f>AP34-AP10</f>
        <v>6529</v>
      </c>
      <c r="AQ35" s="70">
        <f>SUM(AQ11:AQ34)</f>
        <v>6529</v>
      </c>
      <c r="AR35" s="145">
        <f>SUM(AR11:AR34)</f>
        <v>6.6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P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0"/>
    </row>
    <row r="38" spans="2:51" x14ac:dyDescent="0.25">
      <c r="B38" s="81" t="s">
        <v>128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0"/>
    </row>
    <row r="39" spans="2:51" x14ac:dyDescent="0.25">
      <c r="B39" s="115" t="s">
        <v>129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0"/>
    </row>
    <row r="40" spans="2:51" x14ac:dyDescent="0.25">
      <c r="B40" s="80" t="s">
        <v>133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134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15" t="s">
        <v>140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15" t="s">
        <v>141</v>
      </c>
      <c r="C43" s="109"/>
      <c r="D43" s="109"/>
      <c r="E43" s="109"/>
      <c r="F43" s="109"/>
      <c r="G43" s="109"/>
      <c r="H43" s="109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84" t="s">
        <v>136</v>
      </c>
      <c r="C44" s="109"/>
      <c r="D44" s="109"/>
      <c r="E44" s="109"/>
      <c r="F44" s="109"/>
      <c r="G44" s="109"/>
      <c r="H44" s="109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82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84" t="s">
        <v>137</v>
      </c>
      <c r="C45" s="109"/>
      <c r="D45" s="109"/>
      <c r="E45" s="109"/>
      <c r="F45" s="109"/>
      <c r="G45" s="109"/>
      <c r="H45" s="115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82"/>
      <c r="T45" s="82"/>
      <c r="U45" s="82"/>
      <c r="V45" s="82"/>
      <c r="W45" s="105"/>
      <c r="X45" s="105"/>
      <c r="Y45" s="105"/>
      <c r="Z45" s="105"/>
      <c r="AA45" s="105"/>
      <c r="AB45" s="105"/>
      <c r="AC45" s="105"/>
      <c r="AD45" s="105"/>
      <c r="AE45" s="105"/>
      <c r="AM45" s="19"/>
      <c r="AN45" s="102"/>
      <c r="AO45" s="102"/>
      <c r="AP45" s="102"/>
      <c r="AQ45" s="102"/>
      <c r="AR45" s="105"/>
      <c r="AV45" s="136"/>
      <c r="AW45" s="136"/>
      <c r="AY45" s="100"/>
    </row>
    <row r="46" spans="2:51" x14ac:dyDescent="0.25">
      <c r="B46" s="161" t="s">
        <v>161</v>
      </c>
      <c r="C46" s="162"/>
      <c r="D46" s="162"/>
      <c r="E46" s="162"/>
      <c r="F46" s="162"/>
      <c r="G46" s="162"/>
      <c r="H46" s="162"/>
      <c r="I46" s="169"/>
      <c r="J46" s="169"/>
      <c r="K46" s="169"/>
      <c r="L46" s="110"/>
      <c r="M46" s="110"/>
      <c r="N46" s="110"/>
      <c r="O46" s="110"/>
      <c r="P46" s="110"/>
      <c r="Q46" s="110"/>
      <c r="R46" s="110"/>
      <c r="S46" s="113"/>
      <c r="T46" s="82"/>
      <c r="U46" s="82"/>
      <c r="V46" s="82"/>
      <c r="W46" s="105"/>
      <c r="X46" s="105"/>
      <c r="Y46" s="105"/>
      <c r="Z46" s="105"/>
      <c r="AA46" s="105"/>
      <c r="AB46" s="105"/>
      <c r="AC46" s="105"/>
      <c r="AD46" s="105"/>
      <c r="AE46" s="105"/>
      <c r="AM46" s="19"/>
      <c r="AN46" s="102"/>
      <c r="AO46" s="102"/>
      <c r="AP46" s="102"/>
      <c r="AQ46" s="102"/>
      <c r="AR46" s="105"/>
      <c r="AV46" s="136"/>
      <c r="AW46" s="136"/>
      <c r="AY46" s="100"/>
    </row>
    <row r="47" spans="2:51" x14ac:dyDescent="0.25">
      <c r="B47" s="115" t="s">
        <v>142</v>
      </c>
      <c r="C47" s="147"/>
      <c r="D47" s="147"/>
      <c r="E47" s="146"/>
      <c r="F47" s="146"/>
      <c r="G47" s="146"/>
      <c r="H47" s="147"/>
      <c r="I47" s="148"/>
      <c r="J47" s="148"/>
      <c r="K47" s="110"/>
      <c r="L47" s="110"/>
      <c r="M47" s="110"/>
      <c r="N47" s="110"/>
      <c r="O47" s="110"/>
      <c r="P47" s="110"/>
      <c r="Q47" s="110"/>
      <c r="R47" s="110"/>
      <c r="S47" s="113"/>
      <c r="T47" s="82"/>
      <c r="U47" s="82"/>
      <c r="V47" s="82"/>
      <c r="W47" s="105"/>
      <c r="X47" s="105"/>
      <c r="Y47" s="105"/>
      <c r="Z47" s="105"/>
      <c r="AA47" s="105"/>
      <c r="AB47" s="105"/>
      <c r="AC47" s="105"/>
      <c r="AD47" s="105"/>
      <c r="AE47" s="105"/>
      <c r="AM47" s="19"/>
      <c r="AN47" s="102"/>
      <c r="AO47" s="102"/>
      <c r="AP47" s="102"/>
      <c r="AQ47" s="102"/>
      <c r="AR47" s="105"/>
      <c r="AV47" s="136"/>
      <c r="AW47" s="136"/>
      <c r="AY47" s="100"/>
    </row>
    <row r="48" spans="2:51" x14ac:dyDescent="0.25">
      <c r="B48" s="115" t="s">
        <v>143</v>
      </c>
      <c r="C48" s="147"/>
      <c r="D48" s="147"/>
      <c r="E48" s="146"/>
      <c r="F48" s="146"/>
      <c r="G48" s="146"/>
      <c r="H48" s="147"/>
      <c r="I48" s="148"/>
      <c r="J48" s="148"/>
      <c r="K48" s="110"/>
      <c r="L48" s="110"/>
      <c r="M48" s="110"/>
      <c r="N48" s="110"/>
      <c r="O48" s="110"/>
      <c r="P48" s="110"/>
      <c r="Q48" s="110"/>
      <c r="R48" s="110"/>
      <c r="S48" s="113"/>
      <c r="T48" s="82"/>
      <c r="U48" s="82"/>
      <c r="V48" s="82"/>
      <c r="W48" s="105"/>
      <c r="X48" s="105"/>
      <c r="Y48" s="105"/>
      <c r="Z48" s="105"/>
      <c r="AA48" s="105"/>
      <c r="AB48" s="105"/>
      <c r="AC48" s="105"/>
      <c r="AD48" s="105"/>
      <c r="AE48" s="105"/>
      <c r="AM48" s="19"/>
      <c r="AN48" s="102"/>
      <c r="AO48" s="102"/>
      <c r="AP48" s="102"/>
      <c r="AQ48" s="102"/>
      <c r="AR48" s="105"/>
      <c r="AV48" s="136"/>
      <c r="AW48" s="136"/>
      <c r="AY48" s="100"/>
    </row>
    <row r="49" spans="2:51" x14ac:dyDescent="0.25">
      <c r="B49" s="84" t="s">
        <v>152</v>
      </c>
      <c r="C49" s="147"/>
      <c r="D49" s="147"/>
      <c r="E49" s="147"/>
      <c r="F49" s="147"/>
      <c r="G49" s="147"/>
      <c r="H49" s="147"/>
      <c r="I49" s="148"/>
      <c r="J49" s="148"/>
      <c r="K49" s="110"/>
      <c r="L49" s="110"/>
      <c r="M49" s="110"/>
      <c r="N49" s="110"/>
      <c r="O49" s="110"/>
      <c r="P49" s="110"/>
      <c r="Q49" s="110"/>
      <c r="R49" s="110"/>
      <c r="S49" s="113"/>
      <c r="T49" s="112"/>
      <c r="U49" s="112"/>
      <c r="V49" s="112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2:51" x14ac:dyDescent="0.25">
      <c r="B50" s="111" t="s">
        <v>148</v>
      </c>
      <c r="C50" s="147"/>
      <c r="D50" s="147"/>
      <c r="E50" s="147"/>
      <c r="F50" s="147"/>
      <c r="G50" s="147"/>
      <c r="H50" s="147"/>
      <c r="I50" s="148"/>
      <c r="J50" s="148"/>
      <c r="K50" s="110"/>
      <c r="L50" s="110"/>
      <c r="M50" s="110"/>
      <c r="N50" s="110"/>
      <c r="O50" s="110"/>
      <c r="P50" s="110"/>
      <c r="Q50" s="110"/>
      <c r="R50" s="110"/>
      <c r="S50" s="113"/>
      <c r="T50" s="112"/>
      <c r="U50" s="112"/>
      <c r="V50" s="112"/>
      <c r="W50" s="105"/>
      <c r="X50" s="105"/>
      <c r="Y50" s="105"/>
      <c r="Z50" s="105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2:51" x14ac:dyDescent="0.25">
      <c r="B51" s="115" t="s">
        <v>146</v>
      </c>
      <c r="C51" s="147"/>
      <c r="D51" s="147"/>
      <c r="E51" s="147"/>
      <c r="F51" s="147"/>
      <c r="G51" s="147"/>
      <c r="H51" s="147"/>
      <c r="I51" s="148"/>
      <c r="J51" s="148"/>
      <c r="K51" s="110"/>
      <c r="L51" s="110"/>
      <c r="M51" s="110"/>
      <c r="N51" s="110"/>
      <c r="O51" s="110"/>
      <c r="P51" s="110"/>
      <c r="Q51" s="110"/>
      <c r="R51" s="110"/>
      <c r="S51" s="113"/>
      <c r="T51" s="112"/>
      <c r="U51" s="112"/>
      <c r="V51" s="112"/>
      <c r="W51" s="105"/>
      <c r="X51" s="105"/>
      <c r="Y51" s="105"/>
      <c r="Z51" s="105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2:51" x14ac:dyDescent="0.25">
      <c r="B52" s="84" t="s">
        <v>153</v>
      </c>
      <c r="C52" s="114"/>
      <c r="D52" s="114"/>
      <c r="E52" s="114"/>
      <c r="F52" s="114"/>
      <c r="G52" s="114"/>
      <c r="H52" s="147"/>
      <c r="I52" s="148"/>
      <c r="J52" s="148"/>
      <c r="K52" s="110"/>
      <c r="L52" s="110"/>
      <c r="M52" s="110"/>
      <c r="N52" s="110"/>
      <c r="O52" s="110"/>
      <c r="P52" s="110"/>
      <c r="Q52" s="110"/>
      <c r="R52" s="110"/>
      <c r="S52" s="113"/>
      <c r="T52" s="112"/>
      <c r="U52" s="112"/>
      <c r="V52" s="112"/>
      <c r="W52" s="105"/>
      <c r="X52" s="105"/>
      <c r="Y52" s="105"/>
      <c r="Z52" s="105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2:51" x14ac:dyDescent="0.25">
      <c r="B53" s="115"/>
      <c r="C53" s="147"/>
      <c r="D53" s="147"/>
      <c r="E53" s="146"/>
      <c r="F53" s="146"/>
      <c r="G53" s="146"/>
      <c r="H53" s="147"/>
      <c r="I53" s="148"/>
      <c r="J53" s="148"/>
      <c r="K53" s="110"/>
      <c r="L53" s="110"/>
      <c r="M53" s="110"/>
      <c r="N53" s="110"/>
      <c r="O53" s="110"/>
      <c r="P53" s="110"/>
      <c r="Q53" s="110"/>
      <c r="R53" s="110"/>
      <c r="S53" s="113"/>
      <c r="T53" s="112"/>
      <c r="U53" s="112"/>
      <c r="V53" s="112"/>
      <c r="W53" s="105"/>
      <c r="X53" s="105"/>
      <c r="Y53" s="105"/>
      <c r="Z53" s="105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2:51" x14ac:dyDescent="0.25">
      <c r="B54" s="84"/>
      <c r="C54" s="109"/>
      <c r="D54" s="109"/>
      <c r="E54" s="109"/>
      <c r="F54" s="109"/>
      <c r="G54" s="109"/>
      <c r="H54" s="109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3"/>
      <c r="T54" s="112"/>
      <c r="U54" s="112"/>
      <c r="V54" s="112"/>
      <c r="W54" s="105"/>
      <c r="X54" s="105"/>
      <c r="Y54" s="105"/>
      <c r="Z54" s="105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2:51" x14ac:dyDescent="0.25">
      <c r="B55" s="108"/>
      <c r="C55" s="109"/>
      <c r="D55" s="109"/>
      <c r="E55" s="109"/>
      <c r="F55" s="109"/>
      <c r="G55" s="109"/>
      <c r="H55" s="109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B56" s="88"/>
      <c r="C56" s="147"/>
      <c r="D56" s="147"/>
      <c r="E56" s="146"/>
      <c r="F56" s="146"/>
      <c r="G56" s="146"/>
      <c r="H56" s="147"/>
      <c r="I56" s="148"/>
      <c r="J56" s="148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B57" s="108"/>
      <c r="C57" s="147"/>
      <c r="D57" s="147"/>
      <c r="E57" s="146"/>
      <c r="F57" s="146"/>
      <c r="G57" s="146"/>
      <c r="H57" s="147"/>
      <c r="I57" s="148"/>
      <c r="J57" s="148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88"/>
      <c r="C58" s="147"/>
      <c r="D58" s="147"/>
      <c r="E58" s="146"/>
      <c r="F58" s="146"/>
      <c r="G58" s="146"/>
      <c r="H58" s="147"/>
      <c r="I58" s="148"/>
      <c r="J58" s="148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88"/>
      <c r="C59" s="147"/>
      <c r="D59" s="147"/>
      <c r="E59" s="146"/>
      <c r="F59" s="146"/>
      <c r="G59" s="146"/>
      <c r="H59" s="147"/>
      <c r="I59" s="148"/>
      <c r="J59" s="148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88"/>
      <c r="C60" s="109"/>
      <c r="D60" s="109"/>
      <c r="E60" s="109"/>
      <c r="F60" s="109"/>
      <c r="G60" s="109"/>
      <c r="H60" s="109"/>
      <c r="I60" s="124"/>
      <c r="J60" s="110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84"/>
      <c r="C61" s="109"/>
      <c r="D61" s="109"/>
      <c r="E61" s="109"/>
      <c r="F61" s="109"/>
      <c r="G61" s="109"/>
      <c r="H61" s="109"/>
      <c r="I61" s="124"/>
      <c r="J61" s="110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88"/>
      <c r="C62" s="109"/>
      <c r="D62" s="109"/>
      <c r="E62" s="114"/>
      <c r="F62" s="114"/>
      <c r="G62" s="114"/>
      <c r="H62" s="109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88"/>
      <c r="C63" s="109"/>
      <c r="D63" s="109"/>
      <c r="E63" s="114"/>
      <c r="F63" s="114"/>
      <c r="G63" s="114"/>
      <c r="H63" s="109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115"/>
      <c r="C64" s="109"/>
      <c r="D64" s="109"/>
      <c r="E64" s="114"/>
      <c r="F64" s="114"/>
      <c r="G64" s="114"/>
      <c r="H64" s="109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84"/>
      <c r="C65" s="109"/>
      <c r="D65" s="109"/>
      <c r="E65" s="114"/>
      <c r="F65" s="114"/>
      <c r="G65" s="114"/>
      <c r="H65" s="109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8"/>
      <c r="C66" s="109"/>
      <c r="D66" s="109"/>
      <c r="E66" s="114"/>
      <c r="F66" s="114"/>
      <c r="G66" s="114"/>
      <c r="H66" s="109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88"/>
      <c r="C67" s="111"/>
      <c r="D67" s="109"/>
      <c r="E67" s="87"/>
      <c r="F67" s="109"/>
      <c r="G67" s="109"/>
      <c r="H67" s="109"/>
      <c r="I67" s="109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8"/>
      <c r="C68" s="109"/>
      <c r="D68" s="109"/>
      <c r="E68" s="109"/>
      <c r="F68" s="109"/>
      <c r="G68" s="109"/>
      <c r="H68" s="109"/>
      <c r="I68" s="124"/>
      <c r="J68" s="110"/>
      <c r="K68" s="110"/>
      <c r="L68" s="110"/>
      <c r="M68" s="110"/>
      <c r="N68" s="110"/>
      <c r="O68" s="110"/>
      <c r="P68" s="110"/>
      <c r="Q68" s="110"/>
      <c r="R68" s="110"/>
      <c r="S68" s="113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88"/>
      <c r="C69" s="109"/>
      <c r="D69" s="109"/>
      <c r="E69" s="109"/>
      <c r="F69" s="109"/>
      <c r="G69" s="109"/>
      <c r="H69" s="109"/>
      <c r="I69" s="124"/>
      <c r="J69" s="110"/>
      <c r="K69" s="110"/>
      <c r="L69" s="110"/>
      <c r="M69" s="110"/>
      <c r="N69" s="110"/>
      <c r="O69" s="110"/>
      <c r="P69" s="110"/>
      <c r="Q69" s="110"/>
      <c r="R69" s="110"/>
      <c r="S69" s="113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88"/>
      <c r="C70" s="111"/>
      <c r="D70" s="109"/>
      <c r="E70" s="109"/>
      <c r="F70" s="109"/>
      <c r="G70" s="109"/>
      <c r="H70" s="109"/>
      <c r="I70" s="109"/>
      <c r="J70" s="110"/>
      <c r="K70" s="110"/>
      <c r="L70" s="110"/>
      <c r="M70" s="110"/>
      <c r="N70" s="110"/>
      <c r="O70" s="110"/>
      <c r="P70" s="110"/>
      <c r="Q70" s="110"/>
      <c r="R70" s="110"/>
      <c r="S70" s="113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8"/>
      <c r="C71" s="111"/>
      <c r="D71" s="109"/>
      <c r="E71" s="87"/>
      <c r="F71" s="109"/>
      <c r="G71" s="109"/>
      <c r="H71" s="109"/>
      <c r="I71" s="109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09"/>
      <c r="D72" s="109"/>
      <c r="E72" s="109"/>
      <c r="F72" s="109"/>
      <c r="G72" s="87"/>
      <c r="H72" s="87"/>
      <c r="I72" s="124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09"/>
      <c r="D73" s="109"/>
      <c r="E73" s="109"/>
      <c r="F73" s="109"/>
      <c r="G73" s="87"/>
      <c r="H73" s="87"/>
      <c r="I73" s="116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15"/>
      <c r="D74" s="109"/>
      <c r="E74" s="87"/>
      <c r="F74" s="109"/>
      <c r="G74" s="109"/>
      <c r="H74" s="109"/>
      <c r="I74" s="109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11"/>
      <c r="D75" s="109"/>
      <c r="E75" s="109"/>
      <c r="F75" s="109"/>
      <c r="G75" s="109"/>
      <c r="H75" s="109"/>
      <c r="I75" s="109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2"/>
      <c r="U75" s="112"/>
      <c r="V75" s="112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11"/>
      <c r="D76" s="109"/>
      <c r="E76" s="87"/>
      <c r="F76" s="109"/>
      <c r="G76" s="109"/>
      <c r="H76" s="109"/>
      <c r="I76" s="109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2"/>
      <c r="U76" s="112"/>
      <c r="V76" s="112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09"/>
      <c r="D77" s="109"/>
      <c r="E77" s="109"/>
      <c r="F77" s="109"/>
      <c r="G77" s="87"/>
      <c r="H77" s="87"/>
      <c r="I77" s="124"/>
      <c r="J77" s="110"/>
      <c r="K77" s="110"/>
      <c r="L77" s="110"/>
      <c r="M77" s="110"/>
      <c r="N77" s="110"/>
      <c r="O77" s="110"/>
      <c r="P77" s="110"/>
      <c r="Q77" s="110"/>
      <c r="R77" s="110"/>
      <c r="S77" s="113"/>
      <c r="T77" s="112"/>
      <c r="U77" s="112"/>
      <c r="V77" s="112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09"/>
      <c r="D78" s="109"/>
      <c r="E78" s="109"/>
      <c r="F78" s="109"/>
      <c r="G78" s="87"/>
      <c r="H78" s="87"/>
      <c r="I78" s="116"/>
      <c r="J78" s="110"/>
      <c r="K78" s="110"/>
      <c r="L78" s="110"/>
      <c r="M78" s="110"/>
      <c r="N78" s="110"/>
      <c r="O78" s="110"/>
      <c r="P78" s="110"/>
      <c r="Q78" s="110"/>
      <c r="R78" s="110"/>
      <c r="S78" s="113"/>
      <c r="T78" s="113"/>
      <c r="U78" s="113"/>
      <c r="V78" s="113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15"/>
      <c r="D79" s="109"/>
      <c r="E79" s="87"/>
      <c r="F79" s="109"/>
      <c r="G79" s="109"/>
      <c r="H79" s="109"/>
      <c r="I79" s="109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3"/>
      <c r="U79" s="113"/>
      <c r="V79" s="113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15"/>
      <c r="D80" s="109"/>
      <c r="E80" s="87"/>
      <c r="F80" s="109"/>
      <c r="G80" s="109"/>
      <c r="H80" s="109"/>
      <c r="I80" s="109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3"/>
      <c r="U80" s="77"/>
      <c r="V80" s="77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2:51" x14ac:dyDescent="0.25">
      <c r="B81" s="88"/>
      <c r="C81" s="115"/>
      <c r="D81" s="109"/>
      <c r="E81" s="87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77"/>
      <c r="V81" s="77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2:51" x14ac:dyDescent="0.25">
      <c r="B82" s="88"/>
      <c r="C82" s="111"/>
      <c r="D82" s="109"/>
      <c r="E82" s="87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2:51" x14ac:dyDescent="0.25">
      <c r="B83" s="125"/>
      <c r="C83" s="111"/>
      <c r="D83" s="109"/>
      <c r="E83" s="109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2:51" x14ac:dyDescent="0.25">
      <c r="B84" s="125"/>
      <c r="C84" s="111"/>
      <c r="D84" s="109"/>
      <c r="E84" s="109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10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2:51" x14ac:dyDescent="0.25">
      <c r="B85" s="128"/>
      <c r="C85" s="111"/>
      <c r="D85" s="109"/>
      <c r="E85" s="87"/>
      <c r="F85" s="109"/>
      <c r="G85" s="109"/>
      <c r="H85" s="109"/>
      <c r="I85" s="109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3"/>
      <c r="U85" s="77"/>
      <c r="V85" s="77"/>
      <c r="W85" s="105"/>
      <c r="X85" s="105"/>
      <c r="Y85" s="105"/>
      <c r="Z85" s="105"/>
      <c r="AA85" s="105"/>
      <c r="AB85" s="105"/>
      <c r="AC85" s="105"/>
      <c r="AD85" s="105"/>
      <c r="AE85" s="105"/>
      <c r="AM85" s="106"/>
      <c r="AN85" s="106"/>
      <c r="AO85" s="106"/>
      <c r="AP85" s="106"/>
      <c r="AQ85" s="106"/>
      <c r="AR85" s="106"/>
      <c r="AS85" s="107"/>
      <c r="AV85" s="104"/>
      <c r="AW85" s="100"/>
      <c r="AX85" s="100"/>
      <c r="AY85" s="100"/>
    </row>
    <row r="86" spans="2:51" x14ac:dyDescent="0.25">
      <c r="B86" s="128"/>
      <c r="C86" s="111"/>
      <c r="D86" s="109"/>
      <c r="E86" s="109"/>
      <c r="F86" s="109"/>
      <c r="G86" s="109"/>
      <c r="H86" s="109"/>
      <c r="I86" s="109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3"/>
      <c r="U86" s="77"/>
      <c r="V86" s="77"/>
      <c r="W86" s="105"/>
      <c r="X86" s="105"/>
      <c r="Y86" s="105"/>
      <c r="Z86" s="105"/>
      <c r="AA86" s="105"/>
      <c r="AB86" s="105"/>
      <c r="AC86" s="105"/>
      <c r="AD86" s="105"/>
      <c r="AE86" s="105"/>
      <c r="AM86" s="106"/>
      <c r="AN86" s="106"/>
      <c r="AO86" s="106"/>
      <c r="AP86" s="106"/>
      <c r="AQ86" s="106"/>
      <c r="AR86" s="106"/>
      <c r="AS86" s="107"/>
      <c r="AV86" s="104"/>
      <c r="AW86" s="100"/>
      <c r="AX86" s="100"/>
      <c r="AY86" s="100"/>
    </row>
    <row r="87" spans="2:51" x14ac:dyDescent="0.25">
      <c r="B87" s="128"/>
      <c r="C87" s="108"/>
      <c r="D87" s="109"/>
      <c r="E87" s="109"/>
      <c r="F87" s="109"/>
      <c r="G87" s="109"/>
      <c r="H87" s="109"/>
      <c r="I87" s="109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3"/>
      <c r="U87" s="77"/>
      <c r="V87" s="77"/>
      <c r="W87" s="105"/>
      <c r="X87" s="105"/>
      <c r="Y87" s="105"/>
      <c r="Z87" s="85"/>
      <c r="AA87" s="105"/>
      <c r="AB87" s="105"/>
      <c r="AC87" s="105"/>
      <c r="AD87" s="105"/>
      <c r="AE87" s="105"/>
      <c r="AM87" s="106"/>
      <c r="AN87" s="106"/>
      <c r="AO87" s="106"/>
      <c r="AP87" s="106"/>
      <c r="AQ87" s="106"/>
      <c r="AR87" s="106"/>
      <c r="AS87" s="107"/>
      <c r="AV87" s="104"/>
      <c r="AW87" s="100"/>
      <c r="AX87" s="100"/>
      <c r="AY87" s="100"/>
    </row>
    <row r="88" spans="2:51" x14ac:dyDescent="0.25">
      <c r="B88" s="128"/>
      <c r="C88" s="108"/>
      <c r="D88" s="87"/>
      <c r="E88" s="109"/>
      <c r="F88" s="109"/>
      <c r="G88" s="109"/>
      <c r="H88" s="109"/>
      <c r="I88" s="87"/>
      <c r="J88" s="110"/>
      <c r="K88" s="110"/>
      <c r="L88" s="110"/>
      <c r="M88" s="110"/>
      <c r="N88" s="110"/>
      <c r="O88" s="110"/>
      <c r="P88" s="110"/>
      <c r="Q88" s="110"/>
      <c r="R88" s="110"/>
      <c r="S88" s="85"/>
      <c r="T88" s="85"/>
      <c r="U88" s="85"/>
      <c r="V88" s="85"/>
      <c r="W88" s="85"/>
      <c r="X88" s="85"/>
      <c r="Y88" s="85"/>
      <c r="Z88" s="78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104"/>
      <c r="AW88" s="100"/>
      <c r="AX88" s="100"/>
      <c r="AY88" s="100"/>
    </row>
    <row r="89" spans="2:51" x14ac:dyDescent="0.25">
      <c r="B89" s="78"/>
      <c r="C89" s="115"/>
      <c r="D89" s="87"/>
      <c r="E89" s="109"/>
      <c r="F89" s="109"/>
      <c r="G89" s="109"/>
      <c r="H89" s="109"/>
      <c r="I89" s="87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78"/>
      <c r="X89" s="78"/>
      <c r="Y89" s="78"/>
      <c r="Z89" s="105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104"/>
      <c r="AW89" s="100"/>
      <c r="AX89" s="100"/>
      <c r="AY89" s="100"/>
    </row>
    <row r="90" spans="2:51" x14ac:dyDescent="0.25">
      <c r="B90" s="78"/>
      <c r="C90" s="115"/>
      <c r="D90" s="109"/>
      <c r="E90" s="87"/>
      <c r="F90" s="109"/>
      <c r="G90" s="109"/>
      <c r="H90" s="109"/>
      <c r="I90" s="109"/>
      <c r="J90" s="85"/>
      <c r="K90" s="85"/>
      <c r="L90" s="85"/>
      <c r="M90" s="85"/>
      <c r="N90" s="85"/>
      <c r="O90" s="85"/>
      <c r="P90" s="85"/>
      <c r="Q90" s="85"/>
      <c r="R90" s="85"/>
      <c r="S90" s="110"/>
      <c r="T90" s="113"/>
      <c r="U90" s="77"/>
      <c r="V90" s="77"/>
      <c r="W90" s="105"/>
      <c r="X90" s="105"/>
      <c r="Y90" s="105"/>
      <c r="Z90" s="105"/>
      <c r="AA90" s="105"/>
      <c r="AB90" s="105"/>
      <c r="AC90" s="105"/>
      <c r="AD90" s="105"/>
      <c r="AE90" s="105"/>
      <c r="AM90" s="106"/>
      <c r="AN90" s="106"/>
      <c r="AO90" s="106"/>
      <c r="AP90" s="106"/>
      <c r="AQ90" s="106"/>
      <c r="AR90" s="106"/>
      <c r="AS90" s="107"/>
      <c r="AV90" s="104"/>
      <c r="AW90" s="100"/>
      <c r="AX90" s="100"/>
      <c r="AY90" s="100"/>
    </row>
    <row r="91" spans="2:51" x14ac:dyDescent="0.25">
      <c r="B91" s="128"/>
      <c r="C91" s="111"/>
      <c r="D91" s="109"/>
      <c r="E91" s="87"/>
      <c r="F91" s="87"/>
      <c r="G91" s="109"/>
      <c r="H91" s="109"/>
      <c r="I91" s="109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3"/>
      <c r="U91" s="77"/>
      <c r="V91" s="77"/>
      <c r="W91" s="105"/>
      <c r="X91" s="105"/>
      <c r="Y91" s="105"/>
      <c r="Z91" s="105"/>
      <c r="AA91" s="105"/>
      <c r="AB91" s="105"/>
      <c r="AC91" s="105"/>
      <c r="AD91" s="105"/>
      <c r="AE91" s="105"/>
      <c r="AM91" s="106"/>
      <c r="AN91" s="106"/>
      <c r="AO91" s="106"/>
      <c r="AP91" s="106"/>
      <c r="AQ91" s="106"/>
      <c r="AR91" s="106"/>
      <c r="AS91" s="107"/>
      <c r="AV91" s="104"/>
      <c r="AW91" s="100"/>
      <c r="AX91" s="100"/>
      <c r="AY91" s="100"/>
    </row>
    <row r="92" spans="2:51" x14ac:dyDescent="0.25">
      <c r="C92" s="111"/>
      <c r="D92" s="109"/>
      <c r="E92" s="109"/>
      <c r="F92" s="87"/>
      <c r="G92" s="87"/>
      <c r="H92" s="87"/>
      <c r="I92" s="109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3"/>
      <c r="U92" s="77"/>
      <c r="V92" s="77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V92" s="104"/>
      <c r="AW92" s="100"/>
      <c r="AX92" s="100"/>
      <c r="AY92" s="130"/>
    </row>
    <row r="93" spans="2:51" x14ac:dyDescent="0.25">
      <c r="C93" s="85"/>
      <c r="D93" s="109"/>
      <c r="E93" s="109"/>
      <c r="F93" s="109"/>
      <c r="G93" s="87"/>
      <c r="H93" s="87"/>
      <c r="I93" s="109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3"/>
      <c r="U93" s="77"/>
      <c r="V93" s="77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V93" s="104"/>
      <c r="AW93" s="100"/>
      <c r="AX93" s="100"/>
      <c r="AY93" s="100"/>
    </row>
    <row r="94" spans="2:51" x14ac:dyDescent="0.25">
      <c r="C94" s="115"/>
      <c r="D94" s="85"/>
      <c r="E94" s="109"/>
      <c r="F94" s="109"/>
      <c r="G94" s="109"/>
      <c r="H94" s="109"/>
      <c r="I94" s="85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3"/>
      <c r="U94" s="77"/>
      <c r="V94" s="77"/>
      <c r="W94" s="105"/>
      <c r="X94" s="105"/>
      <c r="Y94" s="105"/>
      <c r="Z94" s="105"/>
      <c r="AA94" s="105"/>
      <c r="AB94" s="105"/>
      <c r="AC94" s="105"/>
      <c r="AD94" s="105"/>
      <c r="AE94" s="105"/>
      <c r="AM94" s="106"/>
      <c r="AN94" s="106"/>
      <c r="AO94" s="106"/>
      <c r="AP94" s="106"/>
      <c r="AQ94" s="106"/>
      <c r="AR94" s="106"/>
      <c r="AS94" s="107"/>
      <c r="AV94" s="104"/>
      <c r="AW94" s="100"/>
      <c r="AX94" s="100"/>
      <c r="AY94" s="100"/>
    </row>
    <row r="95" spans="2:51" x14ac:dyDescent="0.25">
      <c r="C95" s="131"/>
      <c r="D95" s="78"/>
      <c r="E95" s="126"/>
      <c r="F95" s="126"/>
      <c r="G95" s="126"/>
      <c r="H95" s="126"/>
      <c r="I95" s="78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32"/>
      <c r="U95" s="133"/>
      <c r="V95" s="133"/>
      <c r="W95" s="105"/>
      <c r="X95" s="105"/>
      <c r="Y95" s="105"/>
      <c r="Z95" s="105"/>
      <c r="AA95" s="105"/>
      <c r="AB95" s="105"/>
      <c r="AC95" s="105"/>
      <c r="AD95" s="105"/>
      <c r="AE95" s="105"/>
      <c r="AM95" s="106"/>
      <c r="AN95" s="106"/>
      <c r="AO95" s="106"/>
      <c r="AP95" s="106"/>
      <c r="AQ95" s="106"/>
      <c r="AR95" s="106"/>
      <c r="AS95" s="107"/>
      <c r="AU95" s="100"/>
      <c r="AV95" s="104"/>
      <c r="AW95" s="100"/>
      <c r="AX95" s="100"/>
      <c r="AY95" s="100"/>
    </row>
    <row r="96" spans="2:51" s="130" customFormat="1" x14ac:dyDescent="0.25">
      <c r="B96" s="100"/>
      <c r="C96" s="134"/>
      <c r="D96" s="126"/>
      <c r="E96" s="78"/>
      <c r="F96" s="126"/>
      <c r="G96" s="126"/>
      <c r="H96" s="126"/>
      <c r="I96" s="126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32"/>
      <c r="U96" s="133"/>
      <c r="V96" s="133"/>
      <c r="W96" s="105"/>
      <c r="X96" s="105"/>
      <c r="Y96" s="105"/>
      <c r="Z96" s="105"/>
      <c r="AA96" s="105"/>
      <c r="AB96" s="105"/>
      <c r="AC96" s="105"/>
      <c r="AD96" s="105"/>
      <c r="AE96" s="105"/>
      <c r="AM96" s="106"/>
      <c r="AN96" s="106"/>
      <c r="AO96" s="106"/>
      <c r="AP96" s="106"/>
      <c r="AQ96" s="106"/>
      <c r="AR96" s="106"/>
      <c r="AS96" s="107"/>
      <c r="AT96" s="19"/>
      <c r="AV96" s="104"/>
      <c r="AY96" s="100"/>
    </row>
    <row r="97" spans="1:51" x14ac:dyDescent="0.25">
      <c r="A97" s="105"/>
      <c r="C97" s="129"/>
      <c r="D97" s="126"/>
      <c r="E97" s="78"/>
      <c r="F97" s="78"/>
      <c r="G97" s="126"/>
      <c r="H97" s="126"/>
      <c r="I97" s="106"/>
      <c r="J97" s="106"/>
      <c r="K97" s="106"/>
      <c r="L97" s="106"/>
      <c r="M97" s="106"/>
      <c r="N97" s="106"/>
      <c r="O97" s="107"/>
      <c r="P97" s="102"/>
      <c r="R97" s="104"/>
      <c r="AS97" s="100"/>
      <c r="AT97" s="100"/>
      <c r="AU97" s="100"/>
      <c r="AV97" s="100"/>
      <c r="AW97" s="100"/>
      <c r="AX97" s="100"/>
      <c r="AY97" s="100"/>
    </row>
    <row r="98" spans="1:51" x14ac:dyDescent="0.25">
      <c r="A98" s="105"/>
      <c r="C98" s="130"/>
      <c r="D98" s="130"/>
      <c r="E98" s="130"/>
      <c r="F98" s="130"/>
      <c r="G98" s="78"/>
      <c r="H98" s="78"/>
      <c r="I98" s="106"/>
      <c r="J98" s="106"/>
      <c r="K98" s="106"/>
      <c r="L98" s="106"/>
      <c r="M98" s="106"/>
      <c r="N98" s="106"/>
      <c r="O98" s="107"/>
      <c r="P98" s="102"/>
      <c r="R98" s="102"/>
      <c r="AS98" s="100"/>
      <c r="AT98" s="100"/>
      <c r="AU98" s="100"/>
      <c r="AV98" s="100"/>
      <c r="AW98" s="100"/>
      <c r="AX98" s="100"/>
      <c r="AY98" s="100"/>
    </row>
    <row r="99" spans="1:51" x14ac:dyDescent="0.25">
      <c r="A99" s="105"/>
      <c r="C99" s="130"/>
      <c r="D99" s="130"/>
      <c r="E99" s="130"/>
      <c r="F99" s="130"/>
      <c r="G99" s="78"/>
      <c r="H99" s="78"/>
      <c r="I99" s="106"/>
      <c r="J99" s="106"/>
      <c r="K99" s="106"/>
      <c r="L99" s="106"/>
      <c r="M99" s="106"/>
      <c r="N99" s="106"/>
      <c r="O99" s="107"/>
      <c r="P99" s="102"/>
      <c r="R99" s="102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C100" s="130"/>
      <c r="D100" s="130"/>
      <c r="E100" s="130"/>
      <c r="F100" s="130"/>
      <c r="G100" s="130"/>
      <c r="H100" s="130"/>
      <c r="I100" s="106"/>
      <c r="J100" s="106"/>
      <c r="K100" s="106"/>
      <c r="L100" s="106"/>
      <c r="M100" s="106"/>
      <c r="N100" s="106"/>
      <c r="O100" s="107"/>
      <c r="P100" s="102"/>
      <c r="R100" s="102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C101" s="130"/>
      <c r="D101" s="130"/>
      <c r="E101" s="130"/>
      <c r="F101" s="130"/>
      <c r="G101" s="130"/>
      <c r="H101" s="130"/>
      <c r="I101" s="106"/>
      <c r="J101" s="106"/>
      <c r="K101" s="106"/>
      <c r="L101" s="106"/>
      <c r="M101" s="106"/>
      <c r="N101" s="106"/>
      <c r="O101" s="107"/>
      <c r="P101" s="102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A102" s="105"/>
      <c r="C102" s="130"/>
      <c r="D102" s="130"/>
      <c r="E102" s="130"/>
      <c r="F102" s="130"/>
      <c r="G102" s="130"/>
      <c r="H102" s="130"/>
      <c r="I102" s="106"/>
      <c r="J102" s="106"/>
      <c r="K102" s="106"/>
      <c r="L102" s="106"/>
      <c r="M102" s="106"/>
      <c r="N102" s="106"/>
      <c r="O102" s="107"/>
      <c r="P102" s="102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A103" s="105"/>
      <c r="C103" s="130"/>
      <c r="D103" s="130"/>
      <c r="E103" s="130"/>
      <c r="F103" s="130"/>
      <c r="G103" s="130"/>
      <c r="H103" s="130"/>
      <c r="I103" s="106"/>
      <c r="J103" s="106"/>
      <c r="K103" s="106"/>
      <c r="L103" s="106"/>
      <c r="M103" s="106"/>
      <c r="N103" s="106"/>
      <c r="O103" s="107"/>
      <c r="P103" s="102"/>
      <c r="R103" s="78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A104" s="105"/>
      <c r="I104" s="106"/>
      <c r="J104" s="106"/>
      <c r="K104" s="106"/>
      <c r="L104" s="106"/>
      <c r="M104" s="106"/>
      <c r="N104" s="106"/>
      <c r="O104" s="107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O105" s="107"/>
      <c r="R105" s="102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O106" s="107"/>
      <c r="R106" s="102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R107" s="102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R108" s="102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07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07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07"/>
      <c r="Q115" s="102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1"/>
      <c r="P116" s="102"/>
      <c r="Q116" s="102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1"/>
      <c r="P117" s="102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Q125" s="102"/>
      <c r="R125" s="102"/>
      <c r="S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1"/>
      <c r="P126" s="102"/>
      <c r="Q126" s="102"/>
      <c r="R126" s="102"/>
      <c r="S126" s="102"/>
      <c r="T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Q127" s="102"/>
      <c r="R127" s="102"/>
      <c r="S127" s="102"/>
      <c r="T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T128" s="102"/>
      <c r="AS128" s="100"/>
      <c r="AT128" s="100"/>
      <c r="AU128" s="100"/>
      <c r="AV128" s="100"/>
      <c r="AW128" s="100"/>
      <c r="AX128" s="100"/>
      <c r="AY128" s="100"/>
    </row>
    <row r="129" spans="15:51" x14ac:dyDescent="0.25">
      <c r="O129" s="102"/>
      <c r="Q129" s="102"/>
      <c r="R129" s="102"/>
      <c r="S129" s="102"/>
      <c r="AS129" s="100"/>
      <c r="AT129" s="100"/>
      <c r="AU129" s="100"/>
      <c r="AV129" s="100"/>
      <c r="AW129" s="100"/>
      <c r="AX129" s="100"/>
    </row>
    <row r="130" spans="15:51" x14ac:dyDescent="0.25">
      <c r="O130" s="11"/>
      <c r="P130" s="102"/>
      <c r="Q130" s="102"/>
      <c r="R130" s="102"/>
      <c r="S130" s="102"/>
      <c r="T130" s="102"/>
      <c r="AS130" s="100"/>
      <c r="AT130" s="100"/>
      <c r="AU130" s="100"/>
      <c r="AV130" s="100"/>
      <c r="AW130" s="100"/>
      <c r="AX130" s="100"/>
    </row>
    <row r="131" spans="15:51" x14ac:dyDescent="0.25">
      <c r="O131" s="11"/>
      <c r="P131" s="102"/>
      <c r="Q131" s="102"/>
      <c r="R131" s="102"/>
      <c r="S131" s="102"/>
      <c r="T131" s="102"/>
      <c r="U131" s="102"/>
      <c r="AS131" s="100"/>
      <c r="AT131" s="100"/>
      <c r="AU131" s="100"/>
      <c r="AV131" s="100"/>
      <c r="AW131" s="100"/>
      <c r="AX131" s="100"/>
    </row>
    <row r="132" spans="15:51" x14ac:dyDescent="0.25">
      <c r="O132" s="11"/>
      <c r="P132" s="102"/>
      <c r="T132" s="102"/>
      <c r="U132" s="102"/>
      <c r="AS132" s="100"/>
      <c r="AT132" s="100"/>
      <c r="AU132" s="100"/>
      <c r="AV132" s="100"/>
      <c r="AW132" s="100"/>
      <c r="AX132" s="100"/>
    </row>
    <row r="140" spans="15:51" x14ac:dyDescent="0.25">
      <c r="AY140" s="100"/>
    </row>
    <row r="144" spans="15:51" x14ac:dyDescent="0.25">
      <c r="AS144" s="100"/>
      <c r="AT144" s="100"/>
      <c r="AU144" s="100"/>
      <c r="AV144" s="100"/>
      <c r="AW144" s="100"/>
      <c r="AX144" s="100"/>
    </row>
  </sheetData>
  <protectedRanges>
    <protectedRange sqref="N88:R88 B91 S90:T96 B83:B88 S86:T87 N91:R96 T78:T85 T49:T61 T63:T69" name="Range2_12_5_1_1"/>
    <protectedRange sqref="N10 L10 L6 D6 D8 AD8 AF8 O8:U8 AJ8:AR8 AF10 L24:N31 N12:N23 N32:N34 N11:P11 E11:E34 G11:G34 AC17:AF34 R11:V34 O12:P34 X11:AF16" name="Range1_16_3_1_1"/>
    <protectedRange sqref="I93 J91:M96 J88:M88 I96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7:H97 F96 E95" name="Range2_2_2_9_2_1_1"/>
    <protectedRange sqref="D93 D96:D97" name="Range2_1_1_1_1_1_9_2_1_1"/>
    <protectedRange sqref="AG11:AG34" name="Range1_18_1_1_1"/>
    <protectedRange sqref="C94 C96" name="Range2_4_1_1_1"/>
    <protectedRange sqref="AS16:AS34" name="Range1_1_1_1"/>
    <protectedRange sqref="P3:U5" name="Range1_16_1_1_1_1"/>
    <protectedRange sqref="C97 C95 C92" name="Range2_1_3_1_1"/>
    <protectedRange sqref="H11:H34" name="Range1_1_1_1_1_1_1"/>
    <protectedRange sqref="B89:B90 J89:R90 D94:D95 I94:I95 Z87:Z88 S88:Y89 AA88:AU89 E96:E97 G98:H99 F97" name="Range2_2_1_10_1_1_1_2"/>
    <protectedRange sqref="C93" name="Range2_2_1_10_2_1_1_1"/>
    <protectedRange sqref="N86:R87 G94:H94 D90 F93 E92" name="Range2_12_1_6_1_1"/>
    <protectedRange sqref="D85:D86 I90:I92 I86:M87 G95:H96 G88:H90 E93:E94 F94:F95 F87:F89 E86:E88" name="Range2_2_12_1_7_1_1"/>
    <protectedRange sqref="D91:D92" name="Range2_1_1_1_1_11_1_2_1_1"/>
    <protectedRange sqref="E89 G91:H91 F90" name="Range2_2_2_9_1_1_1_1"/>
    <protectedRange sqref="D87" name="Range2_1_1_1_1_1_9_1_1_1_1"/>
    <protectedRange sqref="C91 C86" name="Range2_1_1_2_1_1"/>
    <protectedRange sqref="C90" name="Range2_1_2_2_1_1"/>
    <protectedRange sqref="C89" name="Range2_3_2_1_1"/>
    <protectedRange sqref="F85:F86 E85 G87:H87" name="Range2_2_12_1_1_1_1_1"/>
    <protectedRange sqref="C85" name="Range2_1_4_2_1_1_1"/>
    <protectedRange sqref="C87:C88" name="Range2_5_1_1_1"/>
    <protectedRange sqref="E90:E91 F91:F92 G92:H93 I88:I89" name="Range2_2_1_1_1_1"/>
    <protectedRange sqref="D88:D89" name="Range2_1_1_1_1_1_1_1_1"/>
    <protectedRange sqref="AS11:AS15" name="Range1_4_1_1_1_1"/>
    <protectedRange sqref="J11:J15 J26:J34" name="Range1_1_2_1_10_1_1_1_1"/>
    <protectedRange sqref="R103" name="Range2_2_1_10_1_1_1_1_1"/>
    <protectedRange sqref="S38:S44" name="Range2_12_3_1_1_1_1"/>
    <protectedRange sqref="D38:H38 F39:G39 N38:R44" name="Range2_12_1_3_1_1_1_1"/>
    <protectedRange sqref="I38:M38 E39 H39:M39 E40:M44" name="Range2_2_12_1_6_1_1_1_1"/>
    <protectedRange sqref="D39:D44" name="Range2_1_1_1_1_11_1_1_1_1_1_1"/>
    <protectedRange sqref="C39:C44" name="Range2_1_2_1_1_1_1_1"/>
    <protectedRange sqref="C38" name="Range2_3_1_1_1_1_1"/>
    <protectedRange sqref="T75:T77" name="Range2_12_5_1_1_3"/>
    <protectedRange sqref="T71:T74" name="Range2_12_5_1_1_2_2"/>
    <protectedRange sqref="T70" name="Range2_12_5_1_1_2_1_1"/>
    <protectedRange sqref="S70" name="Range2_12_4_1_1_1_4_2_2_1_1"/>
    <protectedRange sqref="B80:B82" name="Range2_12_5_1_1_2"/>
    <protectedRange sqref="B79" name="Range2_12_5_1_1_2_1_4_1_1_1_2_1_1_1_1_1_1_1"/>
    <protectedRange sqref="F84 G86:H86" name="Range2_2_12_1_1_1_1_1_1"/>
    <protectedRange sqref="D84:E84" name="Range2_2_12_1_7_1_1_2_1"/>
    <protectedRange sqref="C84" name="Range2_1_1_2_1_1_1"/>
    <protectedRange sqref="B77:B78" name="Range2_12_5_1_1_2_1"/>
    <protectedRange sqref="B76" name="Range2_12_5_1_1_2_1_2_1"/>
    <protectedRange sqref="B75" name="Range2_12_5_1_1_2_1_2_2"/>
    <protectedRange sqref="S82:S85" name="Range2_12_5_1_1_5"/>
    <protectedRange sqref="N82:R85" name="Range2_12_1_6_1_1_1"/>
    <protectedRange sqref="J82:M85" name="Range2_2_12_1_7_1_1_2"/>
    <protectedRange sqref="S79:S81" name="Range2_12_2_1_1_1_2_1_1_1"/>
    <protectedRange sqref="Q80:R81" name="Range2_12_1_4_1_1_1_1_1_1_1_1_1_1_1_1_1_1_1"/>
    <protectedRange sqref="N80:P81" name="Range2_12_1_2_1_1_1_1_1_1_1_1_1_1_1_1_1_1_1_1"/>
    <protectedRange sqref="J80:M81" name="Range2_2_12_1_4_1_1_1_1_1_1_1_1_1_1_1_1_1_1_1_1"/>
    <protectedRange sqref="Q79:R79" name="Range2_12_1_6_1_1_1_2_3_1_1_3_1_1_1_1_1_1_1"/>
    <protectedRange sqref="N79:P79" name="Range2_12_1_2_3_1_1_1_2_3_1_1_3_1_1_1_1_1_1_1"/>
    <protectedRange sqref="J79:M79" name="Range2_2_12_1_4_3_1_1_1_3_3_1_1_3_1_1_1_1_1_1_1"/>
    <protectedRange sqref="S77:S78" name="Range2_12_4_1_1_1_4_2_2_2_1"/>
    <protectedRange sqref="Q77:R78" name="Range2_12_1_6_1_1_1_2_3_2_1_1_3_2"/>
    <protectedRange sqref="N77:P78" name="Range2_12_1_2_3_1_1_1_2_3_2_1_1_3_2"/>
    <protectedRange sqref="K77:M78" name="Range2_2_12_1_4_3_1_1_1_3_3_2_1_1_3_2"/>
    <protectedRange sqref="J77:J78" name="Range2_2_12_1_4_3_1_1_1_3_2_1_2_2_2"/>
    <protectedRange sqref="I77" name="Range2_2_12_1_4_3_1_1_1_3_3_1_1_3_1_1_1_1_1_1_2_2"/>
    <protectedRange sqref="I79:I85" name="Range2_2_12_1_7_1_1_2_2_1_1"/>
    <protectedRange sqref="I78" name="Range2_2_12_1_4_3_1_1_1_3_3_1_1_3_1_1_1_1_1_1_2_1_1"/>
    <protectedRange sqref="G85:H85" name="Range2_2_12_1_3_1_2_1_1_1_2_1_1_1_1_1_1_2_1_1_1_1_1_1_1_1_1"/>
    <protectedRange sqref="F83 G82:H84" name="Range2_2_12_1_3_3_1_1_1_2_1_1_1_1_1_1_1_1_1_1_1_1_1_1_1_1"/>
    <protectedRange sqref="G79:H79" name="Range2_2_12_1_3_1_2_1_1_1_2_1_1_1_1_1_1_2_1_1_1_1_1_2_1"/>
    <protectedRange sqref="F79:F82" name="Range2_2_12_1_3_1_2_1_1_1_3_1_1_1_1_1_3_1_1_1_1_1_1_1_1_1"/>
    <protectedRange sqref="G80:H81" name="Range2_2_12_1_3_1_2_1_1_1_1_2_1_1_1_1_1_1_1_1_1_1_1"/>
    <protectedRange sqref="D79:E80" name="Range2_2_12_1_3_1_2_1_1_1_3_1_1_1_1_1_1_1_2_1_1_1_1_1_1_1"/>
    <protectedRange sqref="B73" name="Range2_12_5_1_1_2_1_4_1_1_1_2_1_1_1_1_1_1_1_1_1_2_1_1_1_1_1"/>
    <protectedRange sqref="B74" name="Range2_12_5_1_1_2_1_2_2_1_1_1_1_1"/>
    <protectedRange sqref="D83:E83" name="Range2_2_12_1_7_1_1_2_1_1"/>
    <protectedRange sqref="C83" name="Range2_1_1_2_1_1_1_1"/>
    <protectedRange sqref="D82" name="Range2_2_12_1_7_1_1_2_1_1_1_1_1_1"/>
    <protectedRange sqref="E82" name="Range2_2_12_1_1_1_1_1_1_1_1_1_1_1_1"/>
    <protectedRange sqref="C82" name="Range2_1_4_2_1_1_1_1_1_1_1_1_1"/>
    <protectedRange sqref="D81:E81" name="Range2_2_12_1_3_1_2_1_1_1_3_1_1_1_1_1_1_1_2_1_1_1_1_1_1_1_1"/>
    <protectedRange sqref="B72" name="Range2_12_5_1_1_2_1_2_2_1_1_1_1"/>
    <protectedRange sqref="S71:S76" name="Range2_12_5_1_1_5_1"/>
    <protectedRange sqref="N73:R76" name="Range2_12_1_6_1_1_1_1"/>
    <protectedRange sqref="J75:M76 L73:M74" name="Range2_2_12_1_7_1_1_2_2"/>
    <protectedRange sqref="I75:I76" name="Range2_2_12_1_7_1_1_2_2_1_1_1"/>
    <protectedRange sqref="B71" name="Range2_12_5_1_1_2_1_2_2_1_1_1_1_2_1_1_1"/>
    <protectedRange sqref="B70" name="Range2_12_5_1_1_2_1_2_2_1_1_1_1_2_1_1_1_2"/>
    <protectedRange sqref="B69" name="Range2_12_5_1_1_2_1_2_2_1_1_1_1_2_1_1_1_2_1_1"/>
    <protectedRange sqref="B41" name="Range2_12_5_1_1_1_1_1_2"/>
    <protectedRange sqref="G55:H59" name="Range2_2_12_1_3_1_1_1_1_1_4_1_1_2"/>
    <protectedRange sqref="E55:F59" name="Range2_2_12_1_7_1_1_3_1_1_2"/>
    <protectedRange sqref="S55:S61 S63:S69" name="Range2_12_5_1_1_2_3_1_1"/>
    <protectedRange sqref="Q55:R61" name="Range2_12_1_6_1_1_1_1_2_1_2"/>
    <protectedRange sqref="N55:P61" name="Range2_12_1_2_3_1_1_1_1_2_1_2"/>
    <protectedRange sqref="L60:M61 I55:M59" name="Range2_2_12_1_4_3_1_1_1_1_2_1_2"/>
    <protectedRange sqref="D55:D59" name="Range2_2_12_1_3_1_2_1_1_1_2_1_2_1_2"/>
    <protectedRange sqref="Q63:R65" name="Range2_12_1_6_1_1_1_1_2_1_1_1"/>
    <protectedRange sqref="N63:P65" name="Range2_12_1_2_3_1_1_1_1_2_1_1_1"/>
    <protectedRange sqref="L63:M65" name="Range2_2_12_1_4_3_1_1_1_1_2_1_1_1"/>
    <protectedRange sqref="B68" name="Range2_12_5_1_1_2_1_2_2_1_1_1_1_2_1_1_1_2_1_1_1_2"/>
    <protectedRange sqref="N66:R72" name="Range2_12_1_6_1_1_1_1_1"/>
    <protectedRange sqref="J68:M69 L70:M72 L66:M67" name="Range2_2_12_1_7_1_1_2_2_1"/>
    <protectedRange sqref="G68:H69" name="Range2_2_12_1_3_1_2_1_1_1_2_1_1_1_1_1_1_2_1_1_1_1"/>
    <protectedRange sqref="I68:I69" name="Range2_2_12_1_4_3_1_1_1_2_1_2_1_1_3_1_1_1_1_1_1_1_1"/>
    <protectedRange sqref="D68:E69" name="Range2_2_12_1_3_1_2_1_1_1_2_1_1_1_1_3_1_1_1_1_1_1_1"/>
    <protectedRange sqref="F68:F69" name="Range2_2_12_1_3_1_2_1_1_1_3_1_1_1_1_1_3_1_1_1_1_1_1_1"/>
    <protectedRange sqref="G78:H78" name="Range2_2_12_1_3_1_2_1_1_1_1_2_1_1_1_1_1_1_2_1_1_2"/>
    <protectedRange sqref="F78" name="Range2_2_12_1_3_1_2_1_1_1_1_2_1_1_1_1_1_1_1_1_1_1_1_2"/>
    <protectedRange sqref="D78:E78" name="Range2_2_12_1_3_1_2_1_1_1_2_1_1_1_1_3_1_1_1_1_1_1_1_1_1_1_2"/>
    <protectedRange sqref="G77:H77" name="Range2_2_12_1_3_1_2_1_1_1_1_2_1_1_1_1_1_1_2_1_1_1_1"/>
    <protectedRange sqref="F77" name="Range2_2_12_1_3_1_2_1_1_1_1_2_1_1_1_1_1_1_1_1_1_1_1_1_1"/>
    <protectedRange sqref="D77:E77" name="Range2_2_12_1_3_1_2_1_1_1_2_1_1_1_1_3_1_1_1_1_1_1_1_1_1_1_1_1"/>
    <protectedRange sqref="D76" name="Range2_2_12_1_7_1_1_1_1"/>
    <protectedRange sqref="E76:F76" name="Range2_2_12_1_1_1_1_1_2_1"/>
    <protectedRange sqref="C76" name="Range2_1_4_2_1_1_1_1_1"/>
    <protectedRange sqref="G76:H76" name="Range2_2_12_1_3_1_2_1_1_1_2_1_1_1_1_1_1_2_1_1_1_1_1_1_1_1_1_1_1"/>
    <protectedRange sqref="F75:H75" name="Range2_2_12_1_3_3_1_1_1_2_1_1_1_1_1_1_1_1_1_1_1_1_1_1_1_1_1_2"/>
    <protectedRange sqref="D75:E75" name="Range2_2_12_1_7_1_1_2_1_1_1_2"/>
    <protectedRange sqref="C75" name="Range2_1_1_2_1_1_1_1_1_2"/>
    <protectedRange sqref="B66" name="Range2_12_5_1_1_2_1_4_1_1_1_2_1_1_1_1_1_1_1_1_1_2_1_1_1_1_2_1_1_1_2_1_1_1_2_2_2_1"/>
    <protectedRange sqref="B67" name="Range2_12_5_1_1_2_1_2_2_1_1_1_1_2_1_1_1_2_1_1_1_2_2_2_1"/>
    <protectedRange sqref="J74:K74" name="Range2_2_12_1_4_3_1_1_1_3_3_1_1_3_1_1_1_1_1_1_1_1"/>
    <protectedRange sqref="K72:K73" name="Range2_2_12_1_4_3_1_1_1_3_3_2_1_1_3_2_1"/>
    <protectedRange sqref="J72:J73" name="Range2_2_12_1_4_3_1_1_1_3_2_1_2_2_2_1"/>
    <protectedRange sqref="I72" name="Range2_2_12_1_4_3_1_1_1_3_3_1_1_3_1_1_1_1_1_1_2_2_2"/>
    <protectedRange sqref="I74" name="Range2_2_12_1_7_1_1_2_2_1_1_2"/>
    <protectedRange sqref="I73" name="Range2_2_12_1_4_3_1_1_1_3_3_1_1_3_1_1_1_1_1_1_2_1_1_1"/>
    <protectedRange sqref="G74:H74" name="Range2_2_12_1_3_1_2_1_1_1_2_1_1_1_1_1_1_2_1_1_1_1_1_2_1_1"/>
    <protectedRange sqref="F74" name="Range2_2_12_1_3_1_2_1_1_1_3_1_1_1_1_1_3_1_1_1_1_1_1_1_1_1_2"/>
    <protectedRange sqref="D74:E74" name="Range2_2_12_1_3_1_2_1_1_1_3_1_1_1_1_1_1_1_2_1_1_1_1_1_1_1_2"/>
    <protectedRange sqref="J70:K71" name="Range2_2_12_1_7_1_1_2_2_2"/>
    <protectedRange sqref="I70:I71" name="Range2_2_12_1_7_1_1_2_2_1_1_1_2"/>
    <protectedRange sqref="G73:H73" name="Range2_2_12_1_3_1_2_1_1_1_1_2_1_1_1_1_1_1_2_1_1_2_1"/>
    <protectedRange sqref="F73" name="Range2_2_12_1_3_1_2_1_1_1_1_2_1_1_1_1_1_1_1_1_1_1_1_2_1"/>
    <protectedRange sqref="D73:E73" name="Range2_2_12_1_3_1_2_1_1_1_2_1_1_1_1_3_1_1_1_1_1_1_1_1_1_1_2_1"/>
    <protectedRange sqref="G72:H72" name="Range2_2_12_1_3_1_2_1_1_1_1_2_1_1_1_1_1_1_2_1_1_1_1_1"/>
    <protectedRange sqref="F72" name="Range2_2_12_1_3_1_2_1_1_1_1_2_1_1_1_1_1_1_1_1_1_1_1_1_1_1"/>
    <protectedRange sqref="D72:E72" name="Range2_2_12_1_3_1_2_1_1_1_2_1_1_1_1_3_1_1_1_1_1_1_1_1_1_1_1_1_1"/>
    <protectedRange sqref="D71" name="Range2_2_12_1_7_1_1_1_1_1"/>
    <protectedRange sqref="E71:F71" name="Range2_2_12_1_1_1_1_1_2_1_1"/>
    <protectedRange sqref="C71" name="Range2_1_4_2_1_1_1_1_1_1"/>
    <protectedRange sqref="G71:H71" name="Range2_2_12_1_3_1_2_1_1_1_2_1_1_1_1_1_1_2_1_1_1_1_1_1_1_1_1_1_1_1"/>
    <protectedRange sqref="F70:H70" name="Range2_2_12_1_3_3_1_1_1_2_1_1_1_1_1_1_1_1_1_1_1_1_1_1_1_1_1_2_1"/>
    <protectedRange sqref="D70:E70" name="Range2_2_12_1_7_1_1_2_1_1_1_2_1"/>
    <protectedRange sqref="C70" name="Range2_1_1_2_1_1_1_1_1_2_1"/>
    <protectedRange sqref="B62" name="Range2_12_5_1_1_2_1_4_1_1_1_2_1_1_1_1_1_1_1_1_1_2_1_1_1_1_2_1_1_1_2_1_1_1_2_2_2_1_1"/>
    <protectedRange sqref="B63" name="Range2_12_5_1_1_2_1_2_2_1_1_1_1_2_1_1_1_2_1_1_1_2_2_2_1_1"/>
    <protectedRange sqref="B59" name="Range2_12_5_1_1_2_1_4_1_1_1_2_1_1_1_1_1_1_1_1_1_2_1_1_1_1_2_1_1_1_2_1_1_1_2_2_2_1_1_1"/>
    <protectedRange sqref="B60" name="Range2_12_5_1_1_2_1_2_2_1_1_1_1_2_1_1_1_2_1_1_1_2_2_2_1_1_1"/>
    <protectedRange sqref="S45" name="Range2_12_3_1_1_1_1_2"/>
    <protectedRange sqref="N45:R45" name="Range2_12_1_3_1_1_1_1_2"/>
    <protectedRange sqref="E45:G45 I45:M45" name="Range2_2_12_1_6_1_1_1_1_2"/>
    <protectedRange sqref="D45" name="Range2_1_1_1_1_11_1_1_1_1_1_1_2"/>
    <protectedRange sqref="G46:H46" name="Range2_2_12_1_3_1_1_1_1_1_4_1_1"/>
    <protectedRange sqref="E46:F46" name="Range2_2_12_1_7_1_1_3_1_1"/>
    <protectedRange sqref="S46:S53" name="Range2_12_5_1_1_2_3_1"/>
    <protectedRange sqref="Q46:R46" name="Range2_12_1_6_1_1_1_1_2_1"/>
    <protectedRange sqref="N46:P46" name="Range2_12_1_2_3_1_1_1_1_2_1"/>
    <protectedRange sqref="I46:M46" name="Range2_2_12_1_4_3_1_1_1_1_2_1"/>
    <protectedRange sqref="D46" name="Range2_2_12_1_3_1_2_1_1_1_2_1_2_1"/>
    <protectedRange sqref="S54" name="Range2_12_4_1_1_1_4_2_2_1_1_1"/>
    <protectedRange sqref="G47:H53" name="Range2_2_12_1_3_1_1_1_1_1_4_1_1_1"/>
    <protectedRange sqref="E47:F53" name="Range2_2_12_1_7_1_1_3_1_1_1"/>
    <protectedRange sqref="Q47:R53" name="Range2_12_1_6_1_1_1_1_2_1_1"/>
    <protectedRange sqref="N47:P53" name="Range2_12_1_2_3_1_1_1_1_2_1_1"/>
    <protectedRange sqref="I47:M53" name="Range2_2_12_1_4_3_1_1_1_1_2_1_1"/>
    <protectedRange sqref="D47:D53" name="Range2_2_12_1_3_1_2_1_1_1_2_1_2_1_1"/>
    <protectedRange sqref="E54:H54" name="Range2_2_12_1_3_1_2_1_1_1_1_2_1_1_1_1_1_1_1"/>
    <protectedRange sqref="D54" name="Range2_2_12_1_3_1_2_1_1_1_2_1_2_3_1_1_1_1_2"/>
    <protectedRange sqref="Q54:R54" name="Range2_12_1_6_1_1_1_2_3_2_1_1_1_1_1"/>
    <protectedRange sqref="N54:P54" name="Range2_12_1_2_3_1_1_1_2_3_2_1_1_1_1_1"/>
    <protectedRange sqref="K54:M54" name="Range2_2_12_1_4_3_1_1_1_3_3_2_1_1_1_1_1"/>
    <protectedRange sqref="J54" name="Range2_2_12_1_4_3_1_1_1_3_2_1_2_1_1_1"/>
    <protectedRange sqref="I54" name="Range2_2_12_1_4_2_1_1_1_4_1_2_1_1_1_2_1_1_1"/>
    <protectedRange sqref="C45" name="Range2_1_2_1_1_1_1_1_1_2"/>
    <protectedRange sqref="Q11:Q34" name="Range1_16_3_1_1_1"/>
    <protectedRange sqref="T62" name="Range2_12_5_1_1_1"/>
    <protectedRange sqref="S62" name="Range2_12_5_1_1_2_3_1_1_1"/>
    <protectedRange sqref="Q62:R62" name="Range2_12_1_6_1_1_1_1_2_1_1_1_1"/>
    <protectedRange sqref="N62:P62" name="Range2_12_1_2_3_1_1_1_1_2_1_1_1_1"/>
    <protectedRange sqref="L62:M62" name="Range2_2_12_1_4_3_1_1_1_1_2_1_1_1_1"/>
    <protectedRange sqref="J60:K61" name="Range2_2_12_1_7_1_1_2_2_3"/>
    <protectedRange sqref="G60:H61" name="Range2_2_12_1_3_1_2_1_1_1_2_1_1_1_1_1_1_2_1_1_1"/>
    <protectedRange sqref="I60:I61" name="Range2_2_12_1_4_3_1_1_1_2_1_2_1_1_3_1_1_1_1_1_1_1"/>
    <protectedRange sqref="D60:E61" name="Range2_2_12_1_3_1_2_1_1_1_2_1_1_1_1_3_1_1_1_1_1_1"/>
    <protectedRange sqref="F60:F61" name="Range2_2_12_1_3_1_2_1_1_1_3_1_1_1_1_1_3_1_1_1_1_1_1"/>
    <protectedRange sqref="AG10" name="Range1_18_1_1_1_1"/>
    <protectedRange sqref="F11:F34" name="Range1_16_3_1_1_2"/>
    <protectedRange sqref="W11:W34" name="Range1_16_3_1_1_4"/>
    <protectedRange sqref="X17:AB34" name="Range1_16_3_1_1_6"/>
    <protectedRange sqref="G62:H66" name="Range2_2_12_1_3_1_1_1_1_1_4_1_1_1_1_2"/>
    <protectedRange sqref="E62:F66" name="Range2_2_12_1_7_1_1_3_1_1_1_1_2"/>
    <protectedRange sqref="I62:K66" name="Range2_2_12_1_4_3_1_1_1_1_2_1_1_1_2"/>
    <protectedRange sqref="D62:D66" name="Range2_2_12_1_3_1_2_1_1_1_2_1_2_1_1_1_2"/>
    <protectedRange sqref="J67:K67" name="Range2_2_12_1_7_1_1_2_2_1_2"/>
    <protectedRange sqref="I67" name="Range2_2_12_1_7_1_1_2_2_1_1_1_1_1"/>
    <protectedRange sqref="G67:H67" name="Range2_2_12_1_3_3_1_1_1_2_1_1_1_1_1_1_1_1_1_1_1_1_1_1_1_1_1_1_1"/>
    <protectedRange sqref="F67" name="Range2_2_12_1_3_1_2_1_1_1_3_1_1_1_1_1_3_1_1_1_1_1_1_1_1_1_1_1"/>
    <protectedRange sqref="D67" name="Range2_2_12_1_7_1_1_2_1_1_1_1_1_1_1_1"/>
    <protectedRange sqref="E67" name="Range2_2_12_1_1_1_1_1_1_1_1_1_1_1_1_1_1"/>
    <protectedRange sqref="C67" name="Range2_1_4_2_1_1_1_1_1_1_1_1_1_1_1"/>
    <protectedRange sqref="AR11:AR34" name="Range1_16_3_1_1_5"/>
    <protectedRange sqref="H45" name="Range2_12_5_1_1_1_2_1_1_1_1_1_1_1_1_1_1_1_1"/>
    <protectedRange sqref="B57" name="Range2_12_5_1_1_1_2_2_1_1_1_1_1_1_1_1_1_1_1_2_1_1_1_1_1_1_1_1_1_3_1_3_1_1"/>
    <protectedRange sqref="B58" name="Range2_12_5_1_1_2_1_4_1_1_1_2_1_1_1_1_1_1_1_1_1_2_1_1_1_1_2_1_1_1_2_1_1_1_2_2_2_1_1_4_1"/>
    <protectedRange sqref="B56" name="Range2_12_5_1_1_2_1_4_1_1_1_2_1_1_1_1_1_1_1_1_1_2_1_1_1_1_2_1_1_1_2_1_1_1_2_2_2_1_1_1_1_1_1_1_1_1_1_2_1"/>
    <protectedRange sqref="Q10" name="Range1_16_3_1_1_1_1"/>
    <protectedRange sqref="B55" name="Range2_12_5_1_1_1_2_2_1_1_1_1_1_1_1_1_1_1_1_2_1_1_1_1_1_1_1_1_1_3_1_3_1_1_2_1_1_2_1_2"/>
    <protectedRange sqref="B42" name="Range2_12_5_1_1_1_1_1_2_1_3"/>
    <protectedRange sqref="B43" name="Range2_12_5_1_1_1_2_1_1_1_1_1_1_1_1_1_1_1_2_1_1_1"/>
    <protectedRange sqref="B44" name="Range2_12_5_1_1_1_2_2_1_1_1_1_1_1_1_1_1_1_1_1_1"/>
    <protectedRange sqref="B45" name="Range2_12_5_1_1_1_2_2_1_1_1_1_1_1_1_1_1_1_1_2_1_1_1_1_1_1_1_1_1_1_1_1_1_1_1_1"/>
    <protectedRange sqref="B53" name="Range2_12_5_1_1_1_1_1_2_1_2_1"/>
    <protectedRange sqref="B46" name="Range2_12_5_1_1_1_2_2_1_1_1_1_1_1_1_1_1_1_1_2_1_1_1_1_1_1_1_1_1_3_1_3_1_1_2_1_1_1_2"/>
    <protectedRange sqref="B47" name="Range2_12_5_1_1_1_1_1_2_1_1_1_1"/>
    <protectedRange sqref="B49" name="Range2_12_5_1_1_1_2_2_1_1_1_1_1_1_1_1_1_1_1_2_1_1"/>
    <protectedRange sqref="B48" name="Range2_12_5_1_1_1_1_1_2_1_1"/>
    <protectedRange sqref="B50" name="Range2_12_5_1_1_1_2_2_1_1_1_1_1_1_1_1_1_1_1_2_1_1_1_1_1_1_1_1_1_3_1_3_1_2_1"/>
    <protectedRange sqref="B51" name="Range2_12_5_1_1_1_1_1_2_1_2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7:AE34 X11:AE16">
    <cfRule type="containsText" dxfId="856" priority="17" operator="containsText" text="N/A">
      <formula>NOT(ISERROR(SEARCH("N/A",X11)))</formula>
    </cfRule>
    <cfRule type="cellIs" dxfId="855" priority="35" operator="equal">
      <formula>0</formula>
    </cfRule>
  </conditionalFormatting>
  <conditionalFormatting sqref="AC17:AE34 X11:AE16">
    <cfRule type="cellIs" dxfId="854" priority="34" operator="greaterThanOrEqual">
      <formula>1185</formula>
    </cfRule>
  </conditionalFormatting>
  <conditionalFormatting sqref="AC17:AE34 X11:AE16">
    <cfRule type="cellIs" dxfId="853" priority="33" operator="between">
      <formula>0.1</formula>
      <formula>1184</formula>
    </cfRule>
  </conditionalFormatting>
  <conditionalFormatting sqref="X8 AJ16:AJ34 AO16:AO34 AJ11:AO15">
    <cfRule type="cellIs" dxfId="852" priority="32" operator="equal">
      <formula>0</formula>
    </cfRule>
  </conditionalFormatting>
  <conditionalFormatting sqref="X8 AJ16:AJ34 AO16:AO34 AJ11:AO15">
    <cfRule type="cellIs" dxfId="851" priority="31" operator="greaterThan">
      <formula>1179</formula>
    </cfRule>
  </conditionalFormatting>
  <conditionalFormatting sqref="X8 AJ16:AJ34 AO16:AO34 AJ11:AO15">
    <cfRule type="cellIs" dxfId="850" priority="30" operator="greaterThan">
      <formula>99</formula>
    </cfRule>
  </conditionalFormatting>
  <conditionalFormatting sqref="X8 AJ16:AJ34 AO16:AO34 AJ11:AO15">
    <cfRule type="cellIs" dxfId="849" priority="29" operator="greaterThan">
      <formula>0.99</formula>
    </cfRule>
  </conditionalFormatting>
  <conditionalFormatting sqref="AB8">
    <cfRule type="cellIs" dxfId="848" priority="28" operator="equal">
      <formula>0</formula>
    </cfRule>
  </conditionalFormatting>
  <conditionalFormatting sqref="AB8">
    <cfRule type="cellIs" dxfId="847" priority="27" operator="greaterThan">
      <formula>1179</formula>
    </cfRule>
  </conditionalFormatting>
  <conditionalFormatting sqref="AB8">
    <cfRule type="cellIs" dxfId="846" priority="26" operator="greaterThan">
      <formula>99</formula>
    </cfRule>
  </conditionalFormatting>
  <conditionalFormatting sqref="AB8">
    <cfRule type="cellIs" dxfId="845" priority="25" operator="greaterThan">
      <formula>0.99</formula>
    </cfRule>
  </conditionalFormatting>
  <conditionalFormatting sqref="AQ11:AQ34">
    <cfRule type="cellIs" dxfId="844" priority="24" operator="equal">
      <formula>0</formula>
    </cfRule>
  </conditionalFormatting>
  <conditionalFormatting sqref="AQ11:AQ34">
    <cfRule type="cellIs" dxfId="843" priority="23" operator="greaterThan">
      <formula>1179</formula>
    </cfRule>
  </conditionalFormatting>
  <conditionalFormatting sqref="AQ11:AQ34">
    <cfRule type="cellIs" dxfId="842" priority="22" operator="greaterThan">
      <formula>99</formula>
    </cfRule>
  </conditionalFormatting>
  <conditionalFormatting sqref="AQ11:AQ34">
    <cfRule type="cellIs" dxfId="841" priority="21" operator="greaterThan">
      <formula>0.99</formula>
    </cfRule>
  </conditionalFormatting>
  <conditionalFormatting sqref="AI11:AI34">
    <cfRule type="cellIs" dxfId="840" priority="20" operator="greaterThan">
      <formula>$AI$8</formula>
    </cfRule>
  </conditionalFormatting>
  <conditionalFormatting sqref="AH11:AH34">
    <cfRule type="cellIs" dxfId="839" priority="18" operator="greaterThan">
      <formula>$AH$8</formula>
    </cfRule>
    <cfRule type="cellIs" dxfId="838" priority="19" operator="greaterThan">
      <formula>$AH$8</formula>
    </cfRule>
  </conditionalFormatting>
  <conditionalFormatting sqref="AP11:AP34">
    <cfRule type="cellIs" dxfId="837" priority="16" operator="equal">
      <formula>0</formula>
    </cfRule>
  </conditionalFormatting>
  <conditionalFormatting sqref="AP11:AP34">
    <cfRule type="cellIs" dxfId="836" priority="15" operator="greaterThan">
      <formula>1179</formula>
    </cfRule>
  </conditionalFormatting>
  <conditionalFormatting sqref="AP11:AP34">
    <cfRule type="cellIs" dxfId="835" priority="14" operator="greaterThan">
      <formula>99</formula>
    </cfRule>
  </conditionalFormatting>
  <conditionalFormatting sqref="AP11:AP34">
    <cfRule type="cellIs" dxfId="834" priority="13" operator="greaterThan">
      <formula>0.99</formula>
    </cfRule>
  </conditionalFormatting>
  <conditionalFormatting sqref="X17:AB34">
    <cfRule type="containsText" dxfId="833" priority="9" operator="containsText" text="N/A">
      <formula>NOT(ISERROR(SEARCH("N/A",X17)))</formula>
    </cfRule>
    <cfRule type="cellIs" dxfId="832" priority="12" operator="equal">
      <formula>0</formula>
    </cfRule>
  </conditionalFormatting>
  <conditionalFormatting sqref="X17:AB34">
    <cfRule type="cellIs" dxfId="831" priority="11" operator="greaterThanOrEqual">
      <formula>1185</formula>
    </cfRule>
  </conditionalFormatting>
  <conditionalFormatting sqref="X17:AB34">
    <cfRule type="cellIs" dxfId="830" priority="10" operator="between">
      <formula>0.1</formula>
      <formula>1184</formula>
    </cfRule>
  </conditionalFormatting>
  <conditionalFormatting sqref="AL16:AN34">
    <cfRule type="cellIs" dxfId="829" priority="8" operator="equal">
      <formula>0</formula>
    </cfRule>
  </conditionalFormatting>
  <conditionalFormatting sqref="AL16:AN34">
    <cfRule type="cellIs" dxfId="828" priority="7" operator="greaterThan">
      <formula>1179</formula>
    </cfRule>
  </conditionalFormatting>
  <conditionalFormatting sqref="AL16:AN34">
    <cfRule type="cellIs" dxfId="827" priority="6" operator="greaterThan">
      <formula>99</formula>
    </cfRule>
  </conditionalFormatting>
  <conditionalFormatting sqref="AL16:AN34">
    <cfRule type="cellIs" dxfId="826" priority="5" operator="greaterThan">
      <formula>0.99</formula>
    </cfRule>
  </conditionalFormatting>
  <conditionalFormatting sqref="AK16:AK34">
    <cfRule type="cellIs" dxfId="825" priority="4" operator="equal">
      <formula>0</formula>
    </cfRule>
  </conditionalFormatting>
  <conditionalFormatting sqref="AK16:AK34">
    <cfRule type="cellIs" dxfId="824" priority="3" operator="greaterThan">
      <formula>1179</formula>
    </cfRule>
  </conditionalFormatting>
  <conditionalFormatting sqref="AK16:AK34">
    <cfRule type="cellIs" dxfId="823" priority="2" operator="greaterThan">
      <formula>99</formula>
    </cfRule>
  </conditionalFormatting>
  <conditionalFormatting sqref="AK16:AK34">
    <cfRule type="cellIs" dxfId="822" priority="1" operator="greaterThan">
      <formula>0.99</formula>
    </cfRule>
  </conditionalFormatting>
  <dataValidations count="4">
    <dataValidation type="list" allowBlank="1" showInputMessage="1" showErrorMessage="1" sqref="P3:P5">
      <formula1>$AY$10:$AY$35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44"/>
  <sheetViews>
    <sheetView showGridLines="0" zoomScaleNormal="100" workbookViewId="0">
      <selection activeCell="B48" sqref="B48:B50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86" t="s">
        <v>126</v>
      </c>
      <c r="Q3" s="287"/>
      <c r="R3" s="287"/>
      <c r="S3" s="287"/>
      <c r="T3" s="287"/>
      <c r="U3" s="28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86" t="s">
        <v>126</v>
      </c>
      <c r="Q4" s="287"/>
      <c r="R4" s="287"/>
      <c r="S4" s="287"/>
      <c r="T4" s="287"/>
      <c r="U4" s="28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86" t="s">
        <v>127</v>
      </c>
      <c r="Q5" s="287"/>
      <c r="R5" s="287"/>
      <c r="S5" s="287"/>
      <c r="T5" s="287"/>
      <c r="U5" s="28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86" t="s">
        <v>6</v>
      </c>
      <c r="C6" s="288"/>
      <c r="D6" s="289" t="s">
        <v>7</v>
      </c>
      <c r="E6" s="290"/>
      <c r="F6" s="290"/>
      <c r="G6" s="290"/>
      <c r="H6" s="291"/>
      <c r="I6" s="102"/>
      <c r="J6" s="102"/>
      <c r="K6" s="150"/>
      <c r="L6" s="292">
        <v>41686</v>
      </c>
      <c r="M6" s="29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5" t="s">
        <v>8</v>
      </c>
      <c r="C7" s="276"/>
      <c r="D7" s="275" t="s">
        <v>9</v>
      </c>
      <c r="E7" s="277"/>
      <c r="F7" s="277"/>
      <c r="G7" s="276"/>
      <c r="H7" s="154" t="s">
        <v>10</v>
      </c>
      <c r="I7" s="153" t="s">
        <v>11</v>
      </c>
      <c r="J7" s="153" t="s">
        <v>12</v>
      </c>
      <c r="K7" s="153" t="s">
        <v>13</v>
      </c>
      <c r="L7" s="11"/>
      <c r="M7" s="11"/>
      <c r="N7" s="11"/>
      <c r="O7" s="154" t="s">
        <v>14</v>
      </c>
      <c r="P7" s="275" t="s">
        <v>15</v>
      </c>
      <c r="Q7" s="277"/>
      <c r="R7" s="277"/>
      <c r="S7" s="277"/>
      <c r="T7" s="276"/>
      <c r="U7" s="274" t="s">
        <v>16</v>
      </c>
      <c r="V7" s="274"/>
      <c r="W7" s="153" t="s">
        <v>17</v>
      </c>
      <c r="X7" s="275" t="s">
        <v>18</v>
      </c>
      <c r="Y7" s="276"/>
      <c r="Z7" s="275" t="s">
        <v>19</v>
      </c>
      <c r="AA7" s="276"/>
      <c r="AB7" s="275" t="s">
        <v>20</v>
      </c>
      <c r="AC7" s="276"/>
      <c r="AD7" s="275" t="s">
        <v>21</v>
      </c>
      <c r="AE7" s="276"/>
      <c r="AF7" s="153" t="s">
        <v>22</v>
      </c>
      <c r="AG7" s="153" t="s">
        <v>23</v>
      </c>
      <c r="AH7" s="153" t="s">
        <v>24</v>
      </c>
      <c r="AI7" s="153" t="s">
        <v>25</v>
      </c>
      <c r="AJ7" s="275" t="s">
        <v>26</v>
      </c>
      <c r="AK7" s="277"/>
      <c r="AL7" s="277"/>
      <c r="AM7" s="277"/>
      <c r="AN7" s="276"/>
      <c r="AO7" s="275" t="s">
        <v>27</v>
      </c>
      <c r="AP7" s="277"/>
      <c r="AQ7" s="276"/>
      <c r="AR7" s="153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78">
        <v>42160</v>
      </c>
      <c r="C8" s="279"/>
      <c r="D8" s="280" t="s">
        <v>29</v>
      </c>
      <c r="E8" s="281"/>
      <c r="F8" s="281"/>
      <c r="G8" s="282"/>
      <c r="H8" s="27"/>
      <c r="I8" s="280" t="s">
        <v>29</v>
      </c>
      <c r="J8" s="281"/>
      <c r="K8" s="28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3" t="s">
        <v>33</v>
      </c>
      <c r="V8" s="283"/>
      <c r="W8" s="29" t="s">
        <v>34</v>
      </c>
      <c r="X8" s="266">
        <v>0</v>
      </c>
      <c r="Y8" s="267"/>
      <c r="Z8" s="284" t="s">
        <v>35</v>
      </c>
      <c r="AA8" s="285"/>
      <c r="AB8" s="266">
        <v>1185</v>
      </c>
      <c r="AC8" s="267"/>
      <c r="AD8" s="268">
        <v>800</v>
      </c>
      <c r="AE8" s="269"/>
      <c r="AF8" s="27"/>
      <c r="AG8" s="29">
        <f>AG34-AG10</f>
        <v>27236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58" t="s">
        <v>39</v>
      </c>
      <c r="C9" s="258"/>
      <c r="D9" s="270" t="s">
        <v>40</v>
      </c>
      <c r="E9" s="271"/>
      <c r="F9" s="272" t="s">
        <v>41</v>
      </c>
      <c r="G9" s="271"/>
      <c r="H9" s="273" t="s">
        <v>42</v>
      </c>
      <c r="I9" s="258" t="s">
        <v>43</v>
      </c>
      <c r="J9" s="258"/>
      <c r="K9" s="258"/>
      <c r="L9" s="153" t="s">
        <v>44</v>
      </c>
      <c r="M9" s="274" t="s">
        <v>45</v>
      </c>
      <c r="N9" s="32" t="s">
        <v>46</v>
      </c>
      <c r="O9" s="264" t="s">
        <v>47</v>
      </c>
      <c r="P9" s="264" t="s">
        <v>48</v>
      </c>
      <c r="Q9" s="33" t="s">
        <v>49</v>
      </c>
      <c r="R9" s="252" t="s">
        <v>50</v>
      </c>
      <c r="S9" s="253"/>
      <c r="T9" s="254"/>
      <c r="U9" s="151" t="s">
        <v>51</v>
      </c>
      <c r="V9" s="151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49" t="s">
        <v>55</v>
      </c>
      <c r="AG9" s="149" t="s">
        <v>56</v>
      </c>
      <c r="AH9" s="247" t="s">
        <v>57</v>
      </c>
      <c r="AI9" s="262" t="s">
        <v>58</v>
      </c>
      <c r="AJ9" s="151" t="s">
        <v>59</v>
      </c>
      <c r="AK9" s="151" t="s">
        <v>60</v>
      </c>
      <c r="AL9" s="151" t="s">
        <v>61</v>
      </c>
      <c r="AM9" s="151" t="s">
        <v>62</v>
      </c>
      <c r="AN9" s="151" t="s">
        <v>63</v>
      </c>
      <c r="AO9" s="151" t="s">
        <v>64</v>
      </c>
      <c r="AP9" s="151" t="s">
        <v>65</v>
      </c>
      <c r="AQ9" s="264" t="s">
        <v>66</v>
      </c>
      <c r="AR9" s="151" t="s">
        <v>67</v>
      </c>
      <c r="AS9" s="24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51" t="s">
        <v>72</v>
      </c>
      <c r="C10" s="151" t="s">
        <v>73</v>
      </c>
      <c r="D10" s="151" t="s">
        <v>74</v>
      </c>
      <c r="E10" s="151" t="s">
        <v>75</v>
      </c>
      <c r="F10" s="151" t="s">
        <v>74</v>
      </c>
      <c r="G10" s="151" t="s">
        <v>75</v>
      </c>
      <c r="H10" s="273"/>
      <c r="I10" s="151" t="s">
        <v>75</v>
      </c>
      <c r="J10" s="151" t="s">
        <v>75</v>
      </c>
      <c r="K10" s="151" t="s">
        <v>75</v>
      </c>
      <c r="L10" s="27" t="s">
        <v>29</v>
      </c>
      <c r="M10" s="274"/>
      <c r="N10" s="27" t="s">
        <v>29</v>
      </c>
      <c r="O10" s="265"/>
      <c r="P10" s="265"/>
      <c r="Q10" s="143">
        <f>'JUNE 4'!Q34</f>
        <v>39291225</v>
      </c>
      <c r="R10" s="255"/>
      <c r="S10" s="256"/>
      <c r="T10" s="257"/>
      <c r="U10" s="151" t="s">
        <v>75</v>
      </c>
      <c r="V10" s="151" t="s">
        <v>75</v>
      </c>
      <c r="W10" s="25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 t="s">
        <v>90</v>
      </c>
      <c r="AG10" s="118">
        <f>'JUNE 4'!AG34</f>
        <v>37596380</v>
      </c>
      <c r="AH10" s="247"/>
      <c r="AI10" s="263"/>
      <c r="AJ10" s="151" t="s">
        <v>84</v>
      </c>
      <c r="AK10" s="151" t="s">
        <v>84</v>
      </c>
      <c r="AL10" s="151" t="s">
        <v>84</v>
      </c>
      <c r="AM10" s="151" t="s">
        <v>84</v>
      </c>
      <c r="AN10" s="151" t="s">
        <v>84</v>
      </c>
      <c r="AO10" s="151" t="s">
        <v>84</v>
      </c>
      <c r="AP10" s="144">
        <f>'JUNE 4'!AP34</f>
        <v>8471033</v>
      </c>
      <c r="AQ10" s="265"/>
      <c r="AR10" s="152" t="s">
        <v>85</v>
      </c>
      <c r="AS10" s="247"/>
      <c r="AV10" s="38" t="s">
        <v>86</v>
      </c>
      <c r="AW10" s="38" t="s">
        <v>87</v>
      </c>
      <c r="AY10" s="79" t="s">
        <v>126</v>
      </c>
    </row>
    <row r="11" spans="2:51" x14ac:dyDescent="0.25">
      <c r="B11" s="39">
        <v>2</v>
      </c>
      <c r="C11" s="39">
        <v>4.1666666666666664E-2</v>
      </c>
      <c r="D11" s="117">
        <v>8</v>
      </c>
      <c r="E11" s="40">
        <f>D11/1.42</f>
        <v>5.6338028169014089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136</v>
      </c>
      <c r="P11" s="118">
        <v>110</v>
      </c>
      <c r="Q11" s="118">
        <v>39295733</v>
      </c>
      <c r="R11" s="45">
        <f>Q11-Q10</f>
        <v>4508</v>
      </c>
      <c r="S11" s="46">
        <f>R11*24/1000</f>
        <v>108.19199999999999</v>
      </c>
      <c r="T11" s="46">
        <f>R11/1000</f>
        <v>4.508</v>
      </c>
      <c r="U11" s="119">
        <v>5</v>
      </c>
      <c r="V11" s="119">
        <f>U11</f>
        <v>5</v>
      </c>
      <c r="W11" s="120" t="s">
        <v>124</v>
      </c>
      <c r="X11" s="122">
        <v>0</v>
      </c>
      <c r="Y11" s="122">
        <v>0</v>
      </c>
      <c r="Z11" s="122">
        <v>1149</v>
      </c>
      <c r="AA11" s="122">
        <v>0</v>
      </c>
      <c r="AB11" s="122">
        <v>1149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37597260</v>
      </c>
      <c r="AH11" s="48">
        <f>IF(ISBLANK(AG11),"-",AG11-AG10)</f>
        <v>880</v>
      </c>
      <c r="AI11" s="49">
        <f>AH11/T11</f>
        <v>195.20851818988464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0.5</v>
      </c>
      <c r="AP11" s="122">
        <v>8472179</v>
      </c>
      <c r="AQ11" s="122">
        <f>AP11-AP10</f>
        <v>1146</v>
      </c>
      <c r="AR11" s="50"/>
      <c r="AS11" s="51" t="s">
        <v>113</v>
      </c>
      <c r="AV11" s="38" t="s">
        <v>88</v>
      </c>
      <c r="AW11" s="38" t="s">
        <v>91</v>
      </c>
      <c r="AY11" s="79" t="s">
        <v>149</v>
      </c>
    </row>
    <row r="12" spans="2:51" x14ac:dyDescent="0.25">
      <c r="B12" s="39">
        <v>2.0416666666666701</v>
      </c>
      <c r="C12" s="39">
        <v>8.3333333333333329E-2</v>
      </c>
      <c r="D12" s="117">
        <v>9</v>
      </c>
      <c r="E12" s="40">
        <f t="shared" ref="E12:E34" si="0">D12/1.42</f>
        <v>6.3380281690140849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130</v>
      </c>
      <c r="P12" s="118">
        <v>111</v>
      </c>
      <c r="Q12" s="118">
        <v>39299663</v>
      </c>
      <c r="R12" s="45">
        <f t="shared" ref="R12:R34" si="3">Q12-Q11</f>
        <v>3930</v>
      </c>
      <c r="S12" s="46">
        <f t="shared" ref="S12:S34" si="4">R12*24/1000</f>
        <v>94.32</v>
      </c>
      <c r="T12" s="46">
        <f t="shared" ref="T12:T34" si="5">R12/1000</f>
        <v>3.93</v>
      </c>
      <c r="U12" s="119">
        <v>6.2</v>
      </c>
      <c r="V12" s="119">
        <f t="shared" ref="V12:V34" si="6">U12</f>
        <v>6.2</v>
      </c>
      <c r="W12" s="120" t="s">
        <v>124</v>
      </c>
      <c r="X12" s="122">
        <v>0</v>
      </c>
      <c r="Y12" s="122">
        <v>0</v>
      </c>
      <c r="Z12" s="122">
        <v>1029</v>
      </c>
      <c r="AA12" s="122">
        <v>0</v>
      </c>
      <c r="AB12" s="122">
        <v>1149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37597996</v>
      </c>
      <c r="AH12" s="48">
        <f>IF(ISBLANK(AG12),"-",AG12-AG11)</f>
        <v>736</v>
      </c>
      <c r="AI12" s="49">
        <f t="shared" ref="AI12:AI34" si="7">AH12/T12</f>
        <v>187.27735368956743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0.5</v>
      </c>
      <c r="AP12" s="122">
        <v>8473472</v>
      </c>
      <c r="AQ12" s="122">
        <f>AP12-AP11</f>
        <v>1293</v>
      </c>
      <c r="AR12" s="52">
        <v>0.99</v>
      </c>
      <c r="AS12" s="51" t="s">
        <v>113</v>
      </c>
      <c r="AV12" s="38" t="s">
        <v>92</v>
      </c>
      <c r="AW12" s="38" t="s">
        <v>93</v>
      </c>
      <c r="AY12" s="79" t="s">
        <v>127</v>
      </c>
    </row>
    <row r="13" spans="2:51" x14ac:dyDescent="0.25">
      <c r="B13" s="39">
        <v>2.0833333333333299</v>
      </c>
      <c r="C13" s="39">
        <v>0.125</v>
      </c>
      <c r="D13" s="117">
        <v>9</v>
      </c>
      <c r="E13" s="40">
        <f t="shared" si="0"/>
        <v>6.3380281690140849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130</v>
      </c>
      <c r="P13" s="118">
        <v>112</v>
      </c>
      <c r="Q13" s="118">
        <v>39303562</v>
      </c>
      <c r="R13" s="45">
        <f t="shared" si="3"/>
        <v>3899</v>
      </c>
      <c r="S13" s="46">
        <f t="shared" si="4"/>
        <v>93.575999999999993</v>
      </c>
      <c r="T13" s="46">
        <f t="shared" si="5"/>
        <v>3.899</v>
      </c>
      <c r="U13" s="119">
        <v>7.9</v>
      </c>
      <c r="V13" s="119">
        <f t="shared" si="6"/>
        <v>7.9</v>
      </c>
      <c r="W13" s="120" t="s">
        <v>124</v>
      </c>
      <c r="X13" s="122">
        <v>0</v>
      </c>
      <c r="Y13" s="122">
        <v>0</v>
      </c>
      <c r="Z13" s="122">
        <v>1029</v>
      </c>
      <c r="AA13" s="122">
        <v>0</v>
      </c>
      <c r="AB13" s="122">
        <v>1149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37598769</v>
      </c>
      <c r="AH13" s="48">
        <f>IF(ISBLANK(AG13),"-",AG13-AG12)</f>
        <v>773</v>
      </c>
      <c r="AI13" s="49">
        <f t="shared" si="7"/>
        <v>198.25596306745319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0.5</v>
      </c>
      <c r="AP13" s="122">
        <v>8474755</v>
      </c>
      <c r="AQ13" s="122">
        <f>AP13-AP12</f>
        <v>1283</v>
      </c>
      <c r="AR13" s="50"/>
      <c r="AS13" s="51" t="s">
        <v>113</v>
      </c>
      <c r="AV13" s="38" t="s">
        <v>94</v>
      </c>
      <c r="AW13" s="38" t="s">
        <v>95</v>
      </c>
      <c r="AY13" s="79" t="s">
        <v>160</v>
      </c>
    </row>
    <row r="14" spans="2:51" x14ac:dyDescent="0.25">
      <c r="B14" s="39">
        <v>2.125</v>
      </c>
      <c r="C14" s="39">
        <v>0.16666666666666666</v>
      </c>
      <c r="D14" s="117">
        <v>10</v>
      </c>
      <c r="E14" s="40">
        <f t="shared" si="0"/>
        <v>7.042253521126761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110</v>
      </c>
      <c r="P14" s="118">
        <v>115</v>
      </c>
      <c r="Q14" s="118">
        <v>39307290</v>
      </c>
      <c r="R14" s="45">
        <f t="shared" si="3"/>
        <v>3728</v>
      </c>
      <c r="S14" s="46">
        <f t="shared" si="4"/>
        <v>89.471999999999994</v>
      </c>
      <c r="T14" s="46">
        <f t="shared" si="5"/>
        <v>3.7280000000000002</v>
      </c>
      <c r="U14" s="119">
        <v>8.8000000000000007</v>
      </c>
      <c r="V14" s="119">
        <f t="shared" si="6"/>
        <v>8.8000000000000007</v>
      </c>
      <c r="W14" s="120" t="s">
        <v>124</v>
      </c>
      <c r="X14" s="122">
        <v>0</v>
      </c>
      <c r="Y14" s="122">
        <v>0</v>
      </c>
      <c r="Z14" s="122">
        <v>1029</v>
      </c>
      <c r="AA14" s="122">
        <v>0</v>
      </c>
      <c r="AB14" s="122">
        <v>1149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37599410</v>
      </c>
      <c r="AH14" s="48">
        <f t="shared" ref="AH14:AH34" si="8">IF(ISBLANK(AG14),"-",AG14-AG13)</f>
        <v>641</v>
      </c>
      <c r="AI14" s="49">
        <f t="shared" si="7"/>
        <v>171.94206008583691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0.5</v>
      </c>
      <c r="AP14" s="122">
        <v>8475750</v>
      </c>
      <c r="AQ14" s="122">
        <f>AP14-AP13</f>
        <v>995</v>
      </c>
      <c r="AR14" s="50"/>
      <c r="AS14" s="51" t="s">
        <v>113</v>
      </c>
      <c r="AT14" s="53"/>
      <c r="AV14" s="38" t="s">
        <v>96</v>
      </c>
      <c r="AW14" s="38" t="s">
        <v>97</v>
      </c>
      <c r="AY14" s="100"/>
    </row>
    <row r="15" spans="2:51" x14ac:dyDescent="0.25">
      <c r="B15" s="39">
        <v>2.1666666666666701</v>
      </c>
      <c r="C15" s="39">
        <v>0.20833333333333301</v>
      </c>
      <c r="D15" s="117">
        <v>11</v>
      </c>
      <c r="E15" s="40">
        <f t="shared" si="0"/>
        <v>7.746478873239437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133</v>
      </c>
      <c r="P15" s="118">
        <v>120</v>
      </c>
      <c r="Q15" s="118">
        <v>39311318</v>
      </c>
      <c r="R15" s="45">
        <f t="shared" si="3"/>
        <v>4028</v>
      </c>
      <c r="S15" s="46">
        <f t="shared" si="4"/>
        <v>96.671999999999997</v>
      </c>
      <c r="T15" s="46">
        <f t="shared" si="5"/>
        <v>4.0279999999999996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1029</v>
      </c>
      <c r="AA15" s="122">
        <v>0</v>
      </c>
      <c r="AB15" s="122">
        <v>1149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37600124</v>
      </c>
      <c r="AH15" s="48">
        <f t="shared" si="8"/>
        <v>714</v>
      </c>
      <c r="AI15" s="49">
        <f t="shared" si="7"/>
        <v>177.25918570009932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0.5</v>
      </c>
      <c r="AP15" s="122">
        <v>8476136</v>
      </c>
      <c r="AQ15" s="122">
        <f>AP15-AP14</f>
        <v>386</v>
      </c>
      <c r="AR15" s="50"/>
      <c r="AS15" s="51" t="s">
        <v>113</v>
      </c>
      <c r="AV15" s="38" t="s">
        <v>98</v>
      </c>
      <c r="AW15" s="38" t="s">
        <v>99</v>
      </c>
      <c r="AY15" s="100"/>
    </row>
    <row r="16" spans="2:51" x14ac:dyDescent="0.25">
      <c r="B16" s="39">
        <v>2.2083333333333299</v>
      </c>
      <c r="C16" s="39">
        <v>0.25</v>
      </c>
      <c r="D16" s="117">
        <v>8</v>
      </c>
      <c r="E16" s="40">
        <f t="shared" si="0"/>
        <v>5.6338028169014089</v>
      </c>
      <c r="F16" s="103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130</v>
      </c>
      <c r="P16" s="118">
        <v>112</v>
      </c>
      <c r="Q16" s="118">
        <v>39316140</v>
      </c>
      <c r="R16" s="45">
        <f t="shared" si="3"/>
        <v>4822</v>
      </c>
      <c r="S16" s="46">
        <f t="shared" si="4"/>
        <v>115.72799999999999</v>
      </c>
      <c r="T16" s="46">
        <f t="shared" si="5"/>
        <v>4.8220000000000001</v>
      </c>
      <c r="U16" s="119">
        <v>9.5</v>
      </c>
      <c r="V16" s="119">
        <f t="shared" si="6"/>
        <v>9.5</v>
      </c>
      <c r="W16" s="120" t="s">
        <v>124</v>
      </c>
      <c r="X16" s="122">
        <v>0</v>
      </c>
      <c r="Y16" s="122">
        <v>0</v>
      </c>
      <c r="Z16" s="122">
        <v>1189</v>
      </c>
      <c r="AA16" s="122">
        <v>0</v>
      </c>
      <c r="AB16" s="122">
        <v>1189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37601004</v>
      </c>
      <c r="AH16" s="48">
        <f t="shared" si="8"/>
        <v>880</v>
      </c>
      <c r="AI16" s="49">
        <f t="shared" si="7"/>
        <v>182.49688925756948</v>
      </c>
      <c r="AJ16" s="101">
        <v>0</v>
      </c>
      <c r="AK16" s="101">
        <v>0</v>
      </c>
      <c r="AL16" s="101">
        <v>1</v>
      </c>
      <c r="AM16" s="101">
        <v>0</v>
      </c>
      <c r="AN16" s="101">
        <v>1</v>
      </c>
      <c r="AO16" s="101"/>
      <c r="AP16" s="122">
        <v>8476136</v>
      </c>
      <c r="AQ16" s="122">
        <f t="shared" ref="AQ16:AQ34" si="10">AP16-AP15</f>
        <v>0</v>
      </c>
      <c r="AR16" s="52">
        <v>1.02</v>
      </c>
      <c r="AS16" s="51" t="s">
        <v>101</v>
      </c>
      <c r="AV16" s="38" t="s">
        <v>102</v>
      </c>
      <c r="AW16" s="38" t="s">
        <v>103</v>
      </c>
      <c r="AY16" s="100"/>
    </row>
    <row r="17" spans="1:51" x14ac:dyDescent="0.25">
      <c r="B17" s="39">
        <v>2.25</v>
      </c>
      <c r="C17" s="39">
        <v>0.29166666666666702</v>
      </c>
      <c r="D17" s="117">
        <v>8</v>
      </c>
      <c r="E17" s="40">
        <f t="shared" si="0"/>
        <v>5.6338028169014089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140</v>
      </c>
      <c r="P17" s="118">
        <v>152</v>
      </c>
      <c r="Q17" s="118">
        <v>39322248</v>
      </c>
      <c r="R17" s="45">
        <f t="shared" si="3"/>
        <v>6108</v>
      </c>
      <c r="S17" s="46">
        <f t="shared" si="4"/>
        <v>146.59200000000001</v>
      </c>
      <c r="T17" s="46">
        <f t="shared" si="5"/>
        <v>6.1079999999999997</v>
      </c>
      <c r="U17" s="119">
        <v>9</v>
      </c>
      <c r="V17" s="119">
        <f t="shared" si="6"/>
        <v>9</v>
      </c>
      <c r="W17" s="120" t="s">
        <v>135</v>
      </c>
      <c r="X17" s="122">
        <v>0</v>
      </c>
      <c r="Y17" s="122">
        <v>1012</v>
      </c>
      <c r="Z17" s="122">
        <v>1189</v>
      </c>
      <c r="AA17" s="122">
        <v>1185</v>
      </c>
      <c r="AB17" s="122">
        <v>1190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37602348</v>
      </c>
      <c r="AH17" s="48">
        <f t="shared" si="8"/>
        <v>1344</v>
      </c>
      <c r="AI17" s="49">
        <f t="shared" si="7"/>
        <v>220.03929273084481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/>
      <c r="AP17" s="122">
        <v>8476136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0"/>
    </row>
    <row r="18" spans="1:51" x14ac:dyDescent="0.25">
      <c r="B18" s="39">
        <v>2.2916666666666701</v>
      </c>
      <c r="C18" s="39">
        <v>0.33333333333333298</v>
      </c>
      <c r="D18" s="117">
        <v>7</v>
      </c>
      <c r="E18" s="40">
        <f t="shared" si="0"/>
        <v>4.9295774647887329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143</v>
      </c>
      <c r="P18" s="118">
        <v>150</v>
      </c>
      <c r="Q18" s="118">
        <v>39328450</v>
      </c>
      <c r="R18" s="45">
        <f t="shared" si="3"/>
        <v>6202</v>
      </c>
      <c r="S18" s="46">
        <f t="shared" si="4"/>
        <v>148.84800000000001</v>
      </c>
      <c r="T18" s="46">
        <f t="shared" si="5"/>
        <v>6.202</v>
      </c>
      <c r="U18" s="119">
        <v>8.5</v>
      </c>
      <c r="V18" s="119">
        <f t="shared" si="6"/>
        <v>8.5</v>
      </c>
      <c r="W18" s="120" t="s">
        <v>135</v>
      </c>
      <c r="X18" s="122">
        <v>0</v>
      </c>
      <c r="Y18" s="122">
        <v>1012</v>
      </c>
      <c r="Z18" s="122">
        <v>1189</v>
      </c>
      <c r="AA18" s="122">
        <v>1185</v>
      </c>
      <c r="AB18" s="122">
        <v>1190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37603712</v>
      </c>
      <c r="AH18" s="48">
        <f t="shared" si="8"/>
        <v>1364</v>
      </c>
      <c r="AI18" s="49">
        <f t="shared" si="7"/>
        <v>219.9290551435021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/>
      <c r="AP18" s="122">
        <v>8476136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0"/>
    </row>
    <row r="19" spans="1:51" x14ac:dyDescent="0.25">
      <c r="B19" s="39">
        <v>2.3333333333333299</v>
      </c>
      <c r="C19" s="39">
        <v>0.375</v>
      </c>
      <c r="D19" s="117">
        <v>6</v>
      </c>
      <c r="E19" s="40">
        <f t="shared" si="0"/>
        <v>4.2253521126760569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143</v>
      </c>
      <c r="P19" s="118">
        <v>148</v>
      </c>
      <c r="Q19" s="118">
        <v>39334599</v>
      </c>
      <c r="R19" s="45">
        <f t="shared" si="3"/>
        <v>6149</v>
      </c>
      <c r="S19" s="46">
        <f t="shared" si="4"/>
        <v>147.57599999999999</v>
      </c>
      <c r="T19" s="46">
        <f t="shared" si="5"/>
        <v>6.149</v>
      </c>
      <c r="U19" s="119">
        <v>8.1</v>
      </c>
      <c r="V19" s="119">
        <f t="shared" si="6"/>
        <v>8.1</v>
      </c>
      <c r="W19" s="120" t="s">
        <v>135</v>
      </c>
      <c r="X19" s="122">
        <v>0</v>
      </c>
      <c r="Y19" s="122">
        <v>1012</v>
      </c>
      <c r="Z19" s="122">
        <v>1189</v>
      </c>
      <c r="AA19" s="122">
        <v>1185</v>
      </c>
      <c r="AB19" s="122">
        <v>1190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37605044</v>
      </c>
      <c r="AH19" s="48">
        <f t="shared" si="8"/>
        <v>1332</v>
      </c>
      <c r="AI19" s="49">
        <f t="shared" si="7"/>
        <v>216.62058871361197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/>
      <c r="AP19" s="122">
        <v>8476136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0"/>
    </row>
    <row r="20" spans="1:51" x14ac:dyDescent="0.25">
      <c r="B20" s="39">
        <v>2.375</v>
      </c>
      <c r="C20" s="39">
        <v>0.41666666666666669</v>
      </c>
      <c r="D20" s="117">
        <v>6</v>
      </c>
      <c r="E20" s="40">
        <f t="shared" si="0"/>
        <v>4.2253521126760569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143</v>
      </c>
      <c r="P20" s="118">
        <v>143</v>
      </c>
      <c r="Q20" s="118">
        <v>39340779</v>
      </c>
      <c r="R20" s="45">
        <f t="shared" si="3"/>
        <v>6180</v>
      </c>
      <c r="S20" s="46">
        <f t="shared" si="4"/>
        <v>148.32</v>
      </c>
      <c r="T20" s="46">
        <f t="shared" si="5"/>
        <v>6.18</v>
      </c>
      <c r="U20" s="119">
        <v>7.6</v>
      </c>
      <c r="V20" s="119">
        <f t="shared" si="6"/>
        <v>7.6</v>
      </c>
      <c r="W20" s="120" t="s">
        <v>135</v>
      </c>
      <c r="X20" s="122">
        <v>0</v>
      </c>
      <c r="Y20" s="122">
        <v>1012</v>
      </c>
      <c r="Z20" s="122">
        <v>1189</v>
      </c>
      <c r="AA20" s="122">
        <v>1185</v>
      </c>
      <c r="AB20" s="122">
        <v>1190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37606444</v>
      </c>
      <c r="AH20" s="48">
        <f>IF(ISBLANK(AG20),"-",AG20-AG19)</f>
        <v>1400</v>
      </c>
      <c r="AI20" s="49">
        <f t="shared" si="7"/>
        <v>226.53721682847896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/>
      <c r="AP20" s="122">
        <v>8476136</v>
      </c>
      <c r="AQ20" s="122">
        <f t="shared" si="10"/>
        <v>0</v>
      </c>
      <c r="AR20" s="52">
        <v>1.05</v>
      </c>
      <c r="AS20" s="51" t="s">
        <v>101</v>
      </c>
      <c r="AY20" s="100"/>
    </row>
    <row r="21" spans="1:51" x14ac:dyDescent="0.25">
      <c r="B21" s="39">
        <v>2.4166666666666701</v>
      </c>
      <c r="C21" s="39">
        <v>0.45833333333333298</v>
      </c>
      <c r="D21" s="117">
        <v>8</v>
      </c>
      <c r="E21" s="40">
        <f t="shared" si="0"/>
        <v>5.6338028169014089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144</v>
      </c>
      <c r="P21" s="118">
        <v>149</v>
      </c>
      <c r="Q21" s="118">
        <v>39346901</v>
      </c>
      <c r="R21" s="45">
        <f>Q21-Q20</f>
        <v>6122</v>
      </c>
      <c r="S21" s="46">
        <f t="shared" si="4"/>
        <v>146.928</v>
      </c>
      <c r="T21" s="46">
        <f t="shared" si="5"/>
        <v>6.1219999999999999</v>
      </c>
      <c r="U21" s="119">
        <v>7.3</v>
      </c>
      <c r="V21" s="119">
        <f t="shared" si="6"/>
        <v>7.3</v>
      </c>
      <c r="W21" s="120" t="s">
        <v>135</v>
      </c>
      <c r="X21" s="122">
        <v>0</v>
      </c>
      <c r="Y21" s="122">
        <v>1012</v>
      </c>
      <c r="Z21" s="122">
        <v>1189</v>
      </c>
      <c r="AA21" s="122">
        <v>1185</v>
      </c>
      <c r="AB21" s="122">
        <v>1190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37607900</v>
      </c>
      <c r="AH21" s="48">
        <f t="shared" si="8"/>
        <v>1456</v>
      </c>
      <c r="AI21" s="49">
        <f t="shared" si="7"/>
        <v>237.83077425677882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/>
      <c r="AP21" s="122">
        <v>8476136</v>
      </c>
      <c r="AQ21" s="122">
        <f t="shared" si="10"/>
        <v>0</v>
      </c>
      <c r="AR21" s="50"/>
      <c r="AS21" s="51" t="s">
        <v>101</v>
      </c>
      <c r="AY21" s="100"/>
    </row>
    <row r="22" spans="1:51" x14ac:dyDescent="0.25">
      <c r="B22" s="39">
        <v>2.4583333333333299</v>
      </c>
      <c r="C22" s="39">
        <v>0.5</v>
      </c>
      <c r="D22" s="117">
        <v>8</v>
      </c>
      <c r="E22" s="40">
        <f t="shared" si="0"/>
        <v>5.6338028169014089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144</v>
      </c>
      <c r="P22" s="118">
        <v>133</v>
      </c>
      <c r="Q22" s="118">
        <v>39353022</v>
      </c>
      <c r="R22" s="45">
        <f t="shared" si="3"/>
        <v>6121</v>
      </c>
      <c r="S22" s="46">
        <f t="shared" si="4"/>
        <v>146.904</v>
      </c>
      <c r="T22" s="46">
        <f t="shared" si="5"/>
        <v>6.1210000000000004</v>
      </c>
      <c r="U22" s="119">
        <v>6.9</v>
      </c>
      <c r="V22" s="119">
        <f t="shared" si="6"/>
        <v>6.9</v>
      </c>
      <c r="W22" s="120" t="s">
        <v>135</v>
      </c>
      <c r="X22" s="122">
        <v>0</v>
      </c>
      <c r="Y22" s="122">
        <v>1012</v>
      </c>
      <c r="Z22" s="122">
        <v>1189</v>
      </c>
      <c r="AA22" s="122">
        <v>1185</v>
      </c>
      <c r="AB22" s="122">
        <v>1190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37609156</v>
      </c>
      <c r="AH22" s="48">
        <f t="shared" si="8"/>
        <v>1256</v>
      </c>
      <c r="AI22" s="49">
        <f t="shared" si="7"/>
        <v>205.19522953765724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/>
      <c r="AP22" s="122">
        <v>8476136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125</v>
      </c>
      <c r="B23" s="39">
        <v>2.5</v>
      </c>
      <c r="C23" s="39">
        <v>0.54166666666666696</v>
      </c>
      <c r="D23" s="117">
        <v>4</v>
      </c>
      <c r="E23" s="40">
        <f t="shared" si="0"/>
        <v>2.8169014084507045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135</v>
      </c>
      <c r="P23" s="118">
        <v>144</v>
      </c>
      <c r="Q23" s="118">
        <v>39358924</v>
      </c>
      <c r="R23" s="45">
        <f t="shared" si="3"/>
        <v>5902</v>
      </c>
      <c r="S23" s="46">
        <f t="shared" si="4"/>
        <v>141.648</v>
      </c>
      <c r="T23" s="46">
        <f t="shared" si="5"/>
        <v>5.9020000000000001</v>
      </c>
      <c r="U23" s="119">
        <v>6.5</v>
      </c>
      <c r="V23" s="119">
        <f t="shared" si="6"/>
        <v>6.5</v>
      </c>
      <c r="W23" s="120" t="s">
        <v>135</v>
      </c>
      <c r="X23" s="122">
        <v>0</v>
      </c>
      <c r="Y23" s="122">
        <v>1012</v>
      </c>
      <c r="Z23" s="122">
        <v>1189</v>
      </c>
      <c r="AA23" s="122">
        <v>1185</v>
      </c>
      <c r="AB23" s="122">
        <v>1190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37610511</v>
      </c>
      <c r="AH23" s="48">
        <f t="shared" si="8"/>
        <v>1355</v>
      </c>
      <c r="AI23" s="49">
        <f t="shared" si="7"/>
        <v>229.5831921382582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/>
      <c r="AP23" s="122">
        <v>8476136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5</v>
      </c>
      <c r="E24" s="40">
        <f t="shared" si="0"/>
        <v>3.5211267605633805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137</v>
      </c>
      <c r="P24" s="118">
        <v>117</v>
      </c>
      <c r="Q24" s="118">
        <v>39364813</v>
      </c>
      <c r="R24" s="45">
        <f t="shared" si="3"/>
        <v>5889</v>
      </c>
      <c r="S24" s="46">
        <f t="shared" si="4"/>
        <v>141.33600000000001</v>
      </c>
      <c r="T24" s="46">
        <f t="shared" si="5"/>
        <v>5.8890000000000002</v>
      </c>
      <c r="U24" s="119">
        <v>6.2</v>
      </c>
      <c r="V24" s="119">
        <f t="shared" si="6"/>
        <v>6.2</v>
      </c>
      <c r="W24" s="120" t="s">
        <v>135</v>
      </c>
      <c r="X24" s="122">
        <v>0</v>
      </c>
      <c r="Y24" s="122">
        <v>1012</v>
      </c>
      <c r="Z24" s="122">
        <v>1189</v>
      </c>
      <c r="AA24" s="122">
        <v>1185</v>
      </c>
      <c r="AB24" s="122">
        <v>1190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37611852</v>
      </c>
      <c r="AH24" s="48">
        <f t="shared" si="8"/>
        <v>1341</v>
      </c>
      <c r="AI24" s="49">
        <f t="shared" si="7"/>
        <v>227.71268466632705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/>
      <c r="AP24" s="122">
        <v>8476136</v>
      </c>
      <c r="AQ24" s="122">
        <f t="shared" si="10"/>
        <v>0</v>
      </c>
      <c r="AR24" s="52">
        <v>1.1000000000000001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5</v>
      </c>
      <c r="E25" s="40">
        <f t="shared" si="0"/>
        <v>3.5211267605633805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136</v>
      </c>
      <c r="P25" s="118">
        <v>145</v>
      </c>
      <c r="Q25" s="118">
        <v>39370529</v>
      </c>
      <c r="R25" s="45">
        <f t="shared" si="3"/>
        <v>5716</v>
      </c>
      <c r="S25" s="46">
        <f t="shared" si="4"/>
        <v>137.184</v>
      </c>
      <c r="T25" s="46">
        <f t="shared" si="5"/>
        <v>5.7160000000000002</v>
      </c>
      <c r="U25" s="119">
        <v>5.9</v>
      </c>
      <c r="V25" s="119">
        <f t="shared" si="6"/>
        <v>5.9</v>
      </c>
      <c r="W25" s="120" t="s">
        <v>135</v>
      </c>
      <c r="X25" s="122">
        <v>0</v>
      </c>
      <c r="Y25" s="122">
        <v>1012</v>
      </c>
      <c r="Z25" s="122">
        <v>1189</v>
      </c>
      <c r="AA25" s="122">
        <v>1185</v>
      </c>
      <c r="AB25" s="122">
        <v>1190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37613176</v>
      </c>
      <c r="AH25" s="48">
        <f t="shared" si="8"/>
        <v>1324</v>
      </c>
      <c r="AI25" s="49">
        <f t="shared" si="7"/>
        <v>231.63051084674598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/>
      <c r="AP25" s="122">
        <v>8476136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5</v>
      </c>
      <c r="E26" s="40">
        <f t="shared" si="0"/>
        <v>3.5211267605633805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134</v>
      </c>
      <c r="P26" s="118">
        <v>145</v>
      </c>
      <c r="Q26" s="118">
        <v>39376345</v>
      </c>
      <c r="R26" s="45">
        <f t="shared" si="3"/>
        <v>5816</v>
      </c>
      <c r="S26" s="46">
        <f t="shared" si="4"/>
        <v>139.584</v>
      </c>
      <c r="T26" s="46">
        <f t="shared" si="5"/>
        <v>5.8159999999999998</v>
      </c>
      <c r="U26" s="119">
        <v>5.6</v>
      </c>
      <c r="V26" s="119">
        <f t="shared" si="6"/>
        <v>5.6</v>
      </c>
      <c r="W26" s="120" t="s">
        <v>135</v>
      </c>
      <c r="X26" s="122">
        <v>0</v>
      </c>
      <c r="Y26" s="122">
        <v>1012</v>
      </c>
      <c r="Z26" s="122">
        <v>1189</v>
      </c>
      <c r="AA26" s="122">
        <v>1185</v>
      </c>
      <c r="AB26" s="122">
        <v>1190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37614516</v>
      </c>
      <c r="AH26" s="48">
        <f t="shared" si="8"/>
        <v>1340</v>
      </c>
      <c r="AI26" s="49">
        <f t="shared" si="7"/>
        <v>230.39889958734526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/>
      <c r="AP26" s="122">
        <v>8476136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3</v>
      </c>
      <c r="E27" s="40">
        <f t="shared" si="0"/>
        <v>2.1126760563380285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135</v>
      </c>
      <c r="P27" s="118">
        <v>140</v>
      </c>
      <c r="Q27" s="118">
        <v>39382095</v>
      </c>
      <c r="R27" s="45">
        <f t="shared" si="3"/>
        <v>5750</v>
      </c>
      <c r="S27" s="46">
        <f t="shared" si="4"/>
        <v>138</v>
      </c>
      <c r="T27" s="46">
        <f t="shared" si="5"/>
        <v>5.75</v>
      </c>
      <c r="U27" s="119">
        <v>5.2</v>
      </c>
      <c r="V27" s="119">
        <f t="shared" si="6"/>
        <v>5.2</v>
      </c>
      <c r="W27" s="120" t="s">
        <v>135</v>
      </c>
      <c r="X27" s="122">
        <v>0</v>
      </c>
      <c r="Y27" s="122">
        <v>1032</v>
      </c>
      <c r="Z27" s="122">
        <v>1189</v>
      </c>
      <c r="AA27" s="122">
        <v>1185</v>
      </c>
      <c r="AB27" s="122">
        <v>1190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37615852</v>
      </c>
      <c r="AH27" s="48">
        <f t="shared" si="8"/>
        <v>1336</v>
      </c>
      <c r="AI27" s="49">
        <f t="shared" si="7"/>
        <v>232.34782608695653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/>
      <c r="AP27" s="122">
        <v>8476136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3</v>
      </c>
      <c r="E28" s="40">
        <f t="shared" si="0"/>
        <v>2.1126760563380285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135</v>
      </c>
      <c r="P28" s="118">
        <v>143</v>
      </c>
      <c r="Q28" s="118">
        <v>39387911</v>
      </c>
      <c r="R28" s="45">
        <f t="shared" si="3"/>
        <v>5816</v>
      </c>
      <c r="S28" s="46">
        <f t="shared" si="4"/>
        <v>139.584</v>
      </c>
      <c r="T28" s="46">
        <f t="shared" si="5"/>
        <v>5.8159999999999998</v>
      </c>
      <c r="U28" s="119">
        <v>4.7</v>
      </c>
      <c r="V28" s="119">
        <f t="shared" si="6"/>
        <v>4.7</v>
      </c>
      <c r="W28" s="120" t="s">
        <v>135</v>
      </c>
      <c r="X28" s="122">
        <v>0</v>
      </c>
      <c r="Y28" s="122">
        <v>1032</v>
      </c>
      <c r="Z28" s="122">
        <v>1189</v>
      </c>
      <c r="AA28" s="122">
        <v>1185</v>
      </c>
      <c r="AB28" s="122">
        <v>1190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37617196</v>
      </c>
      <c r="AH28" s="48">
        <f t="shared" si="8"/>
        <v>1344</v>
      </c>
      <c r="AI28" s="49">
        <f t="shared" si="7"/>
        <v>231.08665749656123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/>
      <c r="AP28" s="122">
        <v>8476136</v>
      </c>
      <c r="AQ28" s="122">
        <f t="shared" si="10"/>
        <v>0</v>
      </c>
      <c r="AR28" s="52">
        <v>1.1299999999999999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3</v>
      </c>
      <c r="E29" s="40">
        <f t="shared" si="0"/>
        <v>2.1126760563380285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134</v>
      </c>
      <c r="P29" s="118">
        <v>129</v>
      </c>
      <c r="Q29" s="118">
        <v>39393646</v>
      </c>
      <c r="R29" s="45">
        <f t="shared" si="3"/>
        <v>5735</v>
      </c>
      <c r="S29" s="46">
        <f t="shared" si="4"/>
        <v>137.63999999999999</v>
      </c>
      <c r="T29" s="46">
        <f t="shared" si="5"/>
        <v>5.7350000000000003</v>
      </c>
      <c r="U29" s="119">
        <v>4.3</v>
      </c>
      <c r="V29" s="119">
        <f t="shared" si="6"/>
        <v>4.3</v>
      </c>
      <c r="W29" s="120" t="s">
        <v>135</v>
      </c>
      <c r="X29" s="122">
        <v>0</v>
      </c>
      <c r="Y29" s="122">
        <v>1032</v>
      </c>
      <c r="Z29" s="122">
        <v>1189</v>
      </c>
      <c r="AA29" s="122">
        <v>1185</v>
      </c>
      <c r="AB29" s="122">
        <v>1190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37618520</v>
      </c>
      <c r="AH29" s="48">
        <f t="shared" si="8"/>
        <v>1324</v>
      </c>
      <c r="AI29" s="49">
        <f t="shared" si="7"/>
        <v>230.86312118570183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/>
      <c r="AP29" s="122">
        <v>8476136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5</v>
      </c>
      <c r="E30" s="40">
        <f t="shared" si="0"/>
        <v>3.5211267605633805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137</v>
      </c>
      <c r="P30" s="118">
        <v>139</v>
      </c>
      <c r="Q30" s="118">
        <v>39399484</v>
      </c>
      <c r="R30" s="45">
        <f t="shared" si="3"/>
        <v>5838</v>
      </c>
      <c r="S30" s="46">
        <f t="shared" si="4"/>
        <v>140.11199999999999</v>
      </c>
      <c r="T30" s="46">
        <f t="shared" si="5"/>
        <v>5.8380000000000001</v>
      </c>
      <c r="U30" s="119">
        <v>3.8</v>
      </c>
      <c r="V30" s="119">
        <f t="shared" si="6"/>
        <v>3.8</v>
      </c>
      <c r="W30" s="120" t="s">
        <v>135</v>
      </c>
      <c r="X30" s="122">
        <v>0</v>
      </c>
      <c r="Y30" s="122">
        <v>1032</v>
      </c>
      <c r="Z30" s="122">
        <v>1189</v>
      </c>
      <c r="AA30" s="122">
        <v>1185</v>
      </c>
      <c r="AB30" s="122">
        <v>1190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37619880</v>
      </c>
      <c r="AH30" s="48">
        <f t="shared" si="8"/>
        <v>1360</v>
      </c>
      <c r="AI30" s="49">
        <f t="shared" si="7"/>
        <v>232.95649194929771</v>
      </c>
      <c r="AJ30" s="101">
        <v>0</v>
      </c>
      <c r="AK30" s="101">
        <v>1</v>
      </c>
      <c r="AL30" s="101">
        <v>1</v>
      </c>
      <c r="AM30" s="101">
        <v>1</v>
      </c>
      <c r="AN30" s="101">
        <v>1</v>
      </c>
      <c r="AO30" s="101"/>
      <c r="AP30" s="122">
        <v>8476136</v>
      </c>
      <c r="AQ30" s="122">
        <f t="shared" si="10"/>
        <v>0</v>
      </c>
      <c r="AR30" s="50"/>
      <c r="AS30" s="51" t="s">
        <v>113</v>
      </c>
      <c r="AV30" s="248" t="s">
        <v>117</v>
      </c>
      <c r="AW30" s="248"/>
      <c r="AY30" s="104"/>
    </row>
    <row r="31" spans="1:51" x14ac:dyDescent="0.25">
      <c r="B31" s="39">
        <v>2.8333333333333299</v>
      </c>
      <c r="C31" s="39">
        <v>0.875000000000004</v>
      </c>
      <c r="D31" s="117">
        <v>7</v>
      </c>
      <c r="E31" s="40">
        <f t="shared" si="0"/>
        <v>4.9295774647887329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114</v>
      </c>
      <c r="P31" s="118">
        <v>134</v>
      </c>
      <c r="Q31" s="118">
        <v>39404797</v>
      </c>
      <c r="R31" s="45">
        <f t="shared" si="3"/>
        <v>5313</v>
      </c>
      <c r="S31" s="46">
        <f t="shared" si="4"/>
        <v>127.512</v>
      </c>
      <c r="T31" s="46">
        <f t="shared" si="5"/>
        <v>5.3129999999999997</v>
      </c>
      <c r="U31" s="119">
        <v>3.2</v>
      </c>
      <c r="V31" s="119">
        <f t="shared" si="6"/>
        <v>3.2</v>
      </c>
      <c r="W31" s="120" t="s">
        <v>144</v>
      </c>
      <c r="X31" s="122">
        <v>0</v>
      </c>
      <c r="Y31" s="122">
        <v>1072</v>
      </c>
      <c r="Z31" s="122">
        <v>1189</v>
      </c>
      <c r="AA31" s="122">
        <v>1185</v>
      </c>
      <c r="AB31" s="122">
        <v>1190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37620948</v>
      </c>
      <c r="AH31" s="48">
        <f t="shared" si="8"/>
        <v>1068</v>
      </c>
      <c r="AI31" s="49">
        <f t="shared" si="7"/>
        <v>201.01637492941842</v>
      </c>
      <c r="AJ31" s="101">
        <v>0</v>
      </c>
      <c r="AK31" s="101">
        <v>1</v>
      </c>
      <c r="AL31" s="101">
        <v>1</v>
      </c>
      <c r="AM31" s="101">
        <v>1</v>
      </c>
      <c r="AN31" s="101">
        <v>1</v>
      </c>
      <c r="AO31" s="101"/>
      <c r="AP31" s="122">
        <v>8476136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10</v>
      </c>
      <c r="E32" s="40">
        <f t="shared" si="0"/>
        <v>7.042253521126761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112</v>
      </c>
      <c r="P32" s="118">
        <v>130</v>
      </c>
      <c r="Q32" s="118">
        <v>39410066</v>
      </c>
      <c r="R32" s="45">
        <f t="shared" si="3"/>
        <v>5269</v>
      </c>
      <c r="S32" s="46">
        <f t="shared" si="4"/>
        <v>126.456</v>
      </c>
      <c r="T32" s="46">
        <f t="shared" si="5"/>
        <v>5.2690000000000001</v>
      </c>
      <c r="U32" s="119">
        <v>2.5</v>
      </c>
      <c r="V32" s="119">
        <f t="shared" si="6"/>
        <v>2.5</v>
      </c>
      <c r="W32" s="120" t="s">
        <v>144</v>
      </c>
      <c r="X32" s="122">
        <v>0</v>
      </c>
      <c r="Y32" s="122">
        <v>1072</v>
      </c>
      <c r="Z32" s="122">
        <v>1189</v>
      </c>
      <c r="AA32" s="122">
        <v>0</v>
      </c>
      <c r="AB32" s="122">
        <v>1189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37622008</v>
      </c>
      <c r="AH32" s="48">
        <f t="shared" si="8"/>
        <v>1060</v>
      </c>
      <c r="AI32" s="49">
        <f t="shared" si="7"/>
        <v>201.17669386980452</v>
      </c>
      <c r="AJ32" s="101">
        <v>0</v>
      </c>
      <c r="AK32" s="101">
        <v>1</v>
      </c>
      <c r="AL32" s="101">
        <v>1</v>
      </c>
      <c r="AM32" s="101">
        <v>0</v>
      </c>
      <c r="AN32" s="101">
        <v>1</v>
      </c>
      <c r="AO32" s="101"/>
      <c r="AP32" s="122">
        <v>8476136</v>
      </c>
      <c r="AQ32" s="122">
        <f t="shared" si="10"/>
        <v>0</v>
      </c>
      <c r="AR32" s="52">
        <v>0.91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7</v>
      </c>
      <c r="E33" s="40">
        <f t="shared" si="0"/>
        <v>4.9295774647887329</v>
      </c>
      <c r="F33" s="103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131</v>
      </c>
      <c r="P33" s="118">
        <v>134</v>
      </c>
      <c r="Q33" s="118">
        <v>39414528</v>
      </c>
      <c r="R33" s="45">
        <f t="shared" si="3"/>
        <v>4462</v>
      </c>
      <c r="S33" s="46">
        <f t="shared" si="4"/>
        <v>107.08799999999999</v>
      </c>
      <c r="T33" s="46">
        <f t="shared" si="5"/>
        <v>4.4619999999999997</v>
      </c>
      <c r="U33" s="119">
        <v>3.3</v>
      </c>
      <c r="V33" s="119">
        <f t="shared" si="6"/>
        <v>3.3</v>
      </c>
      <c r="W33" s="120" t="s">
        <v>124</v>
      </c>
      <c r="X33" s="122">
        <v>0</v>
      </c>
      <c r="Y33" s="122">
        <v>0</v>
      </c>
      <c r="Z33" s="122">
        <v>1079</v>
      </c>
      <c r="AA33" s="122">
        <v>0</v>
      </c>
      <c r="AB33" s="122">
        <v>1189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37622852</v>
      </c>
      <c r="AH33" s="48">
        <f t="shared" si="8"/>
        <v>844</v>
      </c>
      <c r="AI33" s="49">
        <f t="shared" si="7"/>
        <v>189.15284625728373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0.4</v>
      </c>
      <c r="AP33" s="122">
        <v>8477110</v>
      </c>
      <c r="AQ33" s="122">
        <f t="shared" si="10"/>
        <v>974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8</v>
      </c>
      <c r="E34" s="40">
        <f t="shared" si="0"/>
        <v>5.6338028169014089</v>
      </c>
      <c r="F34" s="103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8">
        <v>129</v>
      </c>
      <c r="P34" s="118">
        <v>132</v>
      </c>
      <c r="Q34" s="118">
        <v>39418546</v>
      </c>
      <c r="R34" s="45">
        <f t="shared" si="3"/>
        <v>4018</v>
      </c>
      <c r="S34" s="46">
        <f t="shared" si="4"/>
        <v>96.432000000000002</v>
      </c>
      <c r="T34" s="46">
        <f t="shared" si="5"/>
        <v>4.0179999999999998</v>
      </c>
      <c r="U34" s="119">
        <v>4.3</v>
      </c>
      <c r="V34" s="119">
        <f t="shared" si="6"/>
        <v>4.3</v>
      </c>
      <c r="W34" s="120" t="s">
        <v>124</v>
      </c>
      <c r="X34" s="122">
        <v>0</v>
      </c>
      <c r="Y34" s="122">
        <v>0</v>
      </c>
      <c r="Z34" s="122">
        <v>1079</v>
      </c>
      <c r="AA34" s="122">
        <v>0</v>
      </c>
      <c r="AB34" s="122">
        <v>1189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37623616</v>
      </c>
      <c r="AH34" s="48">
        <f t="shared" si="8"/>
        <v>764</v>
      </c>
      <c r="AI34" s="49">
        <f t="shared" si="7"/>
        <v>190.14435042309609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0.4</v>
      </c>
      <c r="AP34" s="122">
        <v>8478061</v>
      </c>
      <c r="AQ34" s="122">
        <f t="shared" si="10"/>
        <v>951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49" t="s">
        <v>120</v>
      </c>
      <c r="M35" s="250"/>
      <c r="N35" s="251"/>
      <c r="O35" s="62"/>
      <c r="P35" s="62">
        <f>AVERAGE(P11:P34)</f>
        <v>132.79166666666666</v>
      </c>
      <c r="Q35" s="63">
        <f>Q34-Q10</f>
        <v>127321</v>
      </c>
      <c r="R35" s="64">
        <f>SUM(R11:R34)</f>
        <v>127321</v>
      </c>
      <c r="S35" s="123">
        <f>AVERAGE(S11:S34)</f>
        <v>127.32099999999998</v>
      </c>
      <c r="T35" s="123">
        <f>SUM(T11:T34)</f>
        <v>127.321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27236</v>
      </c>
      <c r="AH35" s="66">
        <f>SUM(AH11:AH34)</f>
        <v>27236</v>
      </c>
      <c r="AI35" s="67">
        <f>$AH$35/$T35</f>
        <v>213.91600757141399</v>
      </c>
      <c r="AJ35" s="92"/>
      <c r="AK35" s="93"/>
      <c r="AL35" s="93"/>
      <c r="AM35" s="93"/>
      <c r="AN35" s="94"/>
      <c r="AO35" s="68"/>
      <c r="AP35" s="69">
        <f>AP34-AP10</f>
        <v>7028</v>
      </c>
      <c r="AQ35" s="70">
        <f>SUM(AQ11:AQ34)</f>
        <v>7028</v>
      </c>
      <c r="AR35" s="145">
        <f>SUM(AR11:AR34)</f>
        <v>6.2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P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0"/>
    </row>
    <row r="38" spans="2:51" x14ac:dyDescent="0.25">
      <c r="B38" s="81" t="s">
        <v>128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0"/>
    </row>
    <row r="39" spans="2:51" x14ac:dyDescent="0.25">
      <c r="B39" s="115" t="s">
        <v>129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0"/>
    </row>
    <row r="40" spans="2:51" x14ac:dyDescent="0.25">
      <c r="B40" s="80" t="s">
        <v>133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155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15" t="s">
        <v>140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15" t="s">
        <v>141</v>
      </c>
      <c r="C43" s="109"/>
      <c r="D43" s="109"/>
      <c r="E43" s="109"/>
      <c r="F43" s="109"/>
      <c r="G43" s="109"/>
      <c r="H43" s="109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84" t="s">
        <v>136</v>
      </c>
      <c r="C44" s="109"/>
      <c r="D44" s="109"/>
      <c r="E44" s="109"/>
      <c r="F44" s="109"/>
      <c r="G44" s="109"/>
      <c r="H44" s="109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82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84" t="s">
        <v>137</v>
      </c>
      <c r="C45" s="109"/>
      <c r="D45" s="109"/>
      <c r="E45" s="109"/>
      <c r="F45" s="109"/>
      <c r="G45" s="109"/>
      <c r="H45" s="115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82"/>
      <c r="T45" s="82"/>
      <c r="U45" s="82"/>
      <c r="V45" s="82"/>
      <c r="W45" s="105"/>
      <c r="X45" s="105"/>
      <c r="Y45" s="105"/>
      <c r="Z45" s="105"/>
      <c r="AA45" s="105"/>
      <c r="AB45" s="105"/>
      <c r="AC45" s="105"/>
      <c r="AD45" s="105"/>
      <c r="AE45" s="105"/>
      <c r="AM45" s="19"/>
      <c r="AN45" s="102"/>
      <c r="AO45" s="102"/>
      <c r="AP45" s="102"/>
      <c r="AQ45" s="102"/>
      <c r="AR45" s="105"/>
      <c r="AV45" s="136"/>
      <c r="AW45" s="136"/>
      <c r="AY45" s="100"/>
    </row>
    <row r="46" spans="2:51" x14ac:dyDescent="0.25">
      <c r="B46" s="115" t="s">
        <v>162</v>
      </c>
      <c r="C46" s="109"/>
      <c r="D46" s="109"/>
      <c r="E46" s="114"/>
      <c r="F46" s="114"/>
      <c r="G46" s="114"/>
      <c r="H46" s="109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3"/>
      <c r="T46" s="82"/>
      <c r="U46" s="82"/>
      <c r="V46" s="82"/>
      <c r="W46" s="105"/>
      <c r="X46" s="105"/>
      <c r="Y46" s="105"/>
      <c r="Z46" s="105"/>
      <c r="AA46" s="105"/>
      <c r="AB46" s="105"/>
      <c r="AC46" s="105"/>
      <c r="AD46" s="105"/>
      <c r="AE46" s="105"/>
      <c r="AM46" s="19"/>
      <c r="AN46" s="102"/>
      <c r="AO46" s="102"/>
      <c r="AP46" s="102"/>
      <c r="AQ46" s="102"/>
      <c r="AR46" s="105"/>
      <c r="AV46" s="136"/>
      <c r="AW46" s="136"/>
      <c r="AY46" s="100"/>
    </row>
    <row r="47" spans="2:51" x14ac:dyDescent="0.25">
      <c r="B47" s="115" t="s">
        <v>145</v>
      </c>
      <c r="C47" s="147"/>
      <c r="D47" s="147"/>
      <c r="E47" s="146"/>
      <c r="F47" s="146"/>
      <c r="G47" s="146"/>
      <c r="H47" s="147"/>
      <c r="I47" s="148"/>
      <c r="J47" s="148"/>
      <c r="K47" s="110"/>
      <c r="L47" s="110"/>
      <c r="M47" s="110"/>
      <c r="N47" s="110"/>
      <c r="O47" s="110"/>
      <c r="P47" s="110"/>
      <c r="Q47" s="110"/>
      <c r="R47" s="110"/>
      <c r="S47" s="113"/>
      <c r="T47" s="82"/>
      <c r="U47" s="82"/>
      <c r="V47" s="82"/>
      <c r="W47" s="105"/>
      <c r="X47" s="105"/>
      <c r="Y47" s="105"/>
      <c r="Z47" s="105"/>
      <c r="AA47" s="105"/>
      <c r="AB47" s="105"/>
      <c r="AC47" s="105"/>
      <c r="AD47" s="105"/>
      <c r="AE47" s="105"/>
      <c r="AM47" s="19"/>
      <c r="AN47" s="102"/>
      <c r="AO47" s="102"/>
      <c r="AP47" s="102"/>
      <c r="AQ47" s="102"/>
      <c r="AR47" s="105"/>
      <c r="AV47" s="136"/>
      <c r="AW47" s="136"/>
      <c r="AY47" s="100"/>
    </row>
    <row r="48" spans="2:51" x14ac:dyDescent="0.25">
      <c r="B48" s="115" t="s">
        <v>142</v>
      </c>
      <c r="C48" s="147"/>
      <c r="D48" s="147"/>
      <c r="E48" s="146"/>
      <c r="F48" s="146"/>
      <c r="G48" s="146"/>
      <c r="H48" s="147"/>
      <c r="I48" s="148"/>
      <c r="J48" s="148"/>
      <c r="K48" s="110"/>
      <c r="L48" s="110"/>
      <c r="M48" s="110"/>
      <c r="N48" s="110"/>
      <c r="O48" s="110"/>
      <c r="P48" s="110"/>
      <c r="Q48" s="110"/>
      <c r="R48" s="110"/>
      <c r="S48" s="113"/>
      <c r="T48" s="82"/>
      <c r="U48" s="82"/>
      <c r="V48" s="82"/>
      <c r="W48" s="105"/>
      <c r="X48" s="105"/>
      <c r="Y48" s="105"/>
      <c r="Z48" s="105"/>
      <c r="AA48" s="105"/>
      <c r="AB48" s="105"/>
      <c r="AC48" s="105"/>
      <c r="AD48" s="105"/>
      <c r="AE48" s="105"/>
      <c r="AM48" s="19"/>
      <c r="AN48" s="102"/>
      <c r="AO48" s="102"/>
      <c r="AP48" s="102"/>
      <c r="AQ48" s="102"/>
      <c r="AR48" s="105"/>
      <c r="AV48" s="136"/>
      <c r="AW48" s="136"/>
      <c r="AY48" s="100"/>
    </row>
    <row r="49" spans="2:51" x14ac:dyDescent="0.25">
      <c r="B49" s="115" t="s">
        <v>143</v>
      </c>
      <c r="C49" s="147"/>
      <c r="D49" s="147"/>
      <c r="E49" s="147"/>
      <c r="F49" s="147"/>
      <c r="G49" s="147"/>
      <c r="H49" s="147"/>
      <c r="I49" s="148"/>
      <c r="J49" s="148"/>
      <c r="K49" s="110"/>
      <c r="L49" s="110"/>
      <c r="M49" s="110"/>
      <c r="N49" s="110"/>
      <c r="O49" s="110"/>
      <c r="P49" s="110"/>
      <c r="Q49" s="110"/>
      <c r="R49" s="110"/>
      <c r="S49" s="113"/>
      <c r="T49" s="112"/>
      <c r="U49" s="112"/>
      <c r="V49" s="112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2:51" x14ac:dyDescent="0.25">
      <c r="B50" s="84" t="s">
        <v>152</v>
      </c>
      <c r="C50" s="147"/>
      <c r="D50" s="147"/>
      <c r="E50" s="147"/>
      <c r="F50" s="147"/>
      <c r="G50" s="147"/>
      <c r="H50" s="147"/>
      <c r="I50" s="148"/>
      <c r="J50" s="148"/>
      <c r="K50" s="110"/>
      <c r="L50" s="110"/>
      <c r="M50" s="110"/>
      <c r="N50" s="110"/>
      <c r="O50" s="110"/>
      <c r="P50" s="110"/>
      <c r="Q50" s="110"/>
      <c r="R50" s="110"/>
      <c r="S50" s="113"/>
      <c r="T50" s="112"/>
      <c r="U50" s="112"/>
      <c r="V50" s="112"/>
      <c r="W50" s="105"/>
      <c r="X50" s="105"/>
      <c r="Y50" s="105"/>
      <c r="Z50" s="105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2:51" x14ac:dyDescent="0.25">
      <c r="B51" s="111" t="s">
        <v>148</v>
      </c>
      <c r="C51" s="147"/>
      <c r="D51" s="147"/>
      <c r="E51" s="147"/>
      <c r="F51" s="147"/>
      <c r="G51" s="147"/>
      <c r="H51" s="147"/>
      <c r="I51" s="148"/>
      <c r="J51" s="148"/>
      <c r="K51" s="110"/>
      <c r="L51" s="110"/>
      <c r="M51" s="110"/>
      <c r="N51" s="110"/>
      <c r="O51" s="110"/>
      <c r="P51" s="110"/>
      <c r="Q51" s="110"/>
      <c r="R51" s="110"/>
      <c r="S51" s="113"/>
      <c r="T51" s="112"/>
      <c r="U51" s="112"/>
      <c r="V51" s="112"/>
      <c r="W51" s="105"/>
      <c r="X51" s="105"/>
      <c r="Y51" s="105"/>
      <c r="Z51" s="105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2:51" x14ac:dyDescent="0.25">
      <c r="B52" s="115" t="s">
        <v>146</v>
      </c>
      <c r="C52" s="114"/>
      <c r="D52" s="114"/>
      <c r="E52" s="114"/>
      <c r="F52" s="114"/>
      <c r="G52" s="114"/>
      <c r="H52" s="147"/>
      <c r="I52" s="148"/>
      <c r="J52" s="148"/>
      <c r="K52" s="110"/>
      <c r="L52" s="110"/>
      <c r="M52" s="110"/>
      <c r="N52" s="110"/>
      <c r="O52" s="110"/>
      <c r="P52" s="110"/>
      <c r="Q52" s="110"/>
      <c r="R52" s="110"/>
      <c r="S52" s="113"/>
      <c r="T52" s="112"/>
      <c r="U52" s="112"/>
      <c r="V52" s="112"/>
      <c r="W52" s="105"/>
      <c r="X52" s="105"/>
      <c r="Y52" s="105"/>
      <c r="Z52" s="105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2:51" x14ac:dyDescent="0.25">
      <c r="B53" s="84" t="s">
        <v>147</v>
      </c>
      <c r="C53" s="147"/>
      <c r="D53" s="147"/>
      <c r="E53" s="146"/>
      <c r="F53" s="146"/>
      <c r="G53" s="146"/>
      <c r="H53" s="147"/>
      <c r="I53" s="148"/>
      <c r="J53" s="148"/>
      <c r="K53" s="110"/>
      <c r="L53" s="110"/>
      <c r="M53" s="110"/>
      <c r="N53" s="110"/>
      <c r="O53" s="110"/>
      <c r="P53" s="110"/>
      <c r="Q53" s="110"/>
      <c r="R53" s="110"/>
      <c r="S53" s="113"/>
      <c r="T53" s="112"/>
      <c r="U53" s="112"/>
      <c r="V53" s="112"/>
      <c r="W53" s="105"/>
      <c r="X53" s="105"/>
      <c r="Y53" s="105"/>
      <c r="Z53" s="105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2:51" x14ac:dyDescent="0.25">
      <c r="B54" s="108"/>
      <c r="C54" s="147"/>
      <c r="D54" s="147"/>
      <c r="E54" s="147"/>
      <c r="F54" s="147"/>
      <c r="G54" s="147"/>
      <c r="H54" s="147"/>
      <c r="I54" s="148"/>
      <c r="J54" s="148"/>
      <c r="K54" s="110"/>
      <c r="L54" s="110"/>
      <c r="M54" s="110"/>
      <c r="N54" s="110"/>
      <c r="O54" s="110"/>
      <c r="P54" s="110"/>
      <c r="Q54" s="110"/>
      <c r="R54" s="110"/>
      <c r="S54" s="113"/>
      <c r="T54" s="112"/>
      <c r="U54" s="112"/>
      <c r="V54" s="112"/>
      <c r="W54" s="105"/>
      <c r="X54" s="105"/>
      <c r="Y54" s="105"/>
      <c r="Z54" s="105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2:51" x14ac:dyDescent="0.25">
      <c r="B55" s="108"/>
      <c r="C55" s="109"/>
      <c r="D55" s="109"/>
      <c r="E55" s="109"/>
      <c r="F55" s="109"/>
      <c r="G55" s="109"/>
      <c r="H55" s="109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B56" s="115"/>
      <c r="C56" s="147"/>
      <c r="D56" s="147"/>
      <c r="E56" s="146"/>
      <c r="F56" s="146"/>
      <c r="G56" s="146"/>
      <c r="H56" s="147"/>
      <c r="I56" s="148"/>
      <c r="J56" s="148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B57" s="84"/>
      <c r="C57" s="147"/>
      <c r="D57" s="147"/>
      <c r="E57" s="146"/>
      <c r="F57" s="146"/>
      <c r="G57" s="146"/>
      <c r="H57" s="147"/>
      <c r="I57" s="148"/>
      <c r="J57" s="148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108"/>
      <c r="C58" s="147"/>
      <c r="D58" s="147"/>
      <c r="E58" s="146"/>
      <c r="F58" s="146"/>
      <c r="G58" s="146"/>
      <c r="H58" s="147"/>
      <c r="I58" s="148"/>
      <c r="J58" s="148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88"/>
      <c r="C59" s="147"/>
      <c r="D59" s="147"/>
      <c r="E59" s="146"/>
      <c r="F59" s="146"/>
      <c r="G59" s="146"/>
      <c r="H59" s="147"/>
      <c r="I59" s="148"/>
      <c r="J59" s="148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108"/>
      <c r="C60" s="109"/>
      <c r="D60" s="109"/>
      <c r="E60" s="109"/>
      <c r="F60" s="109"/>
      <c r="G60" s="109"/>
      <c r="H60" s="109"/>
      <c r="I60" s="124"/>
      <c r="J60" s="110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88"/>
      <c r="C61" s="109"/>
      <c r="D61" s="109"/>
      <c r="E61" s="109"/>
      <c r="F61" s="109"/>
      <c r="G61" s="109"/>
      <c r="H61" s="109"/>
      <c r="I61" s="124"/>
      <c r="J61" s="110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88"/>
      <c r="C62" s="109"/>
      <c r="D62" s="109"/>
      <c r="E62" s="114"/>
      <c r="F62" s="114"/>
      <c r="G62" s="114"/>
      <c r="H62" s="109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88"/>
      <c r="C63" s="109"/>
      <c r="D63" s="109"/>
      <c r="E63" s="114"/>
      <c r="F63" s="114"/>
      <c r="G63" s="114"/>
      <c r="H63" s="109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84"/>
      <c r="C64" s="109"/>
      <c r="D64" s="109"/>
      <c r="E64" s="114"/>
      <c r="F64" s="114"/>
      <c r="G64" s="114"/>
      <c r="H64" s="109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88"/>
      <c r="C65" s="109"/>
      <c r="D65" s="109"/>
      <c r="E65" s="114"/>
      <c r="F65" s="114"/>
      <c r="G65" s="114"/>
      <c r="H65" s="109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8"/>
      <c r="C66" s="109"/>
      <c r="D66" s="109"/>
      <c r="E66" s="114"/>
      <c r="F66" s="114"/>
      <c r="G66" s="114"/>
      <c r="H66" s="109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115"/>
      <c r="C67" s="111"/>
      <c r="D67" s="109"/>
      <c r="E67" s="87"/>
      <c r="F67" s="109"/>
      <c r="G67" s="109"/>
      <c r="H67" s="109"/>
      <c r="I67" s="109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4"/>
      <c r="C68" s="109"/>
      <c r="D68" s="109"/>
      <c r="E68" s="109"/>
      <c r="F68" s="109"/>
      <c r="G68" s="109"/>
      <c r="H68" s="109"/>
      <c r="I68" s="124"/>
      <c r="J68" s="110"/>
      <c r="K68" s="110"/>
      <c r="L68" s="110"/>
      <c r="M68" s="110"/>
      <c r="N68" s="110"/>
      <c r="O68" s="110"/>
      <c r="P68" s="110"/>
      <c r="Q68" s="110"/>
      <c r="R68" s="110"/>
      <c r="S68" s="113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88"/>
      <c r="C69" s="109"/>
      <c r="D69" s="109"/>
      <c r="E69" s="109"/>
      <c r="F69" s="109"/>
      <c r="G69" s="109"/>
      <c r="H69" s="109"/>
      <c r="I69" s="124"/>
      <c r="J69" s="110"/>
      <c r="K69" s="110"/>
      <c r="L69" s="110"/>
      <c r="M69" s="110"/>
      <c r="N69" s="110"/>
      <c r="O69" s="110"/>
      <c r="P69" s="110"/>
      <c r="Q69" s="110"/>
      <c r="R69" s="110"/>
      <c r="S69" s="113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88"/>
      <c r="C70" s="111"/>
      <c r="D70" s="109"/>
      <c r="E70" s="109"/>
      <c r="F70" s="109"/>
      <c r="G70" s="109"/>
      <c r="H70" s="109"/>
      <c r="I70" s="109"/>
      <c r="J70" s="110"/>
      <c r="K70" s="110"/>
      <c r="L70" s="110"/>
      <c r="M70" s="110"/>
      <c r="N70" s="110"/>
      <c r="O70" s="110"/>
      <c r="P70" s="110"/>
      <c r="Q70" s="110"/>
      <c r="R70" s="110"/>
      <c r="S70" s="113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8"/>
      <c r="C71" s="111"/>
      <c r="D71" s="109"/>
      <c r="E71" s="87"/>
      <c r="F71" s="109"/>
      <c r="G71" s="109"/>
      <c r="H71" s="109"/>
      <c r="I71" s="109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09"/>
      <c r="D72" s="109"/>
      <c r="E72" s="109"/>
      <c r="F72" s="109"/>
      <c r="G72" s="87"/>
      <c r="H72" s="87"/>
      <c r="I72" s="124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09"/>
      <c r="D73" s="109"/>
      <c r="E73" s="109"/>
      <c r="F73" s="109"/>
      <c r="G73" s="87"/>
      <c r="H73" s="87"/>
      <c r="I73" s="116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15"/>
      <c r="D74" s="109"/>
      <c r="E74" s="87"/>
      <c r="F74" s="109"/>
      <c r="G74" s="109"/>
      <c r="H74" s="109"/>
      <c r="I74" s="109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11"/>
      <c r="D75" s="109"/>
      <c r="E75" s="109"/>
      <c r="F75" s="109"/>
      <c r="G75" s="109"/>
      <c r="H75" s="109"/>
      <c r="I75" s="109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2"/>
      <c r="U75" s="112"/>
      <c r="V75" s="112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11"/>
      <c r="D76" s="109"/>
      <c r="E76" s="87"/>
      <c r="F76" s="109"/>
      <c r="G76" s="109"/>
      <c r="H76" s="109"/>
      <c r="I76" s="109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2"/>
      <c r="U76" s="112"/>
      <c r="V76" s="112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09"/>
      <c r="D77" s="109"/>
      <c r="E77" s="109"/>
      <c r="F77" s="109"/>
      <c r="G77" s="87"/>
      <c r="H77" s="87"/>
      <c r="I77" s="124"/>
      <c r="J77" s="110"/>
      <c r="K77" s="110"/>
      <c r="L77" s="110"/>
      <c r="M77" s="110"/>
      <c r="N77" s="110"/>
      <c r="O77" s="110"/>
      <c r="P77" s="110"/>
      <c r="Q77" s="110"/>
      <c r="R77" s="110"/>
      <c r="S77" s="113"/>
      <c r="T77" s="112"/>
      <c r="U77" s="112"/>
      <c r="V77" s="112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09"/>
      <c r="D78" s="109"/>
      <c r="E78" s="109"/>
      <c r="F78" s="109"/>
      <c r="G78" s="87"/>
      <c r="H78" s="87"/>
      <c r="I78" s="116"/>
      <c r="J78" s="110"/>
      <c r="K78" s="110"/>
      <c r="L78" s="110"/>
      <c r="M78" s="110"/>
      <c r="N78" s="110"/>
      <c r="O78" s="110"/>
      <c r="P78" s="110"/>
      <c r="Q78" s="110"/>
      <c r="R78" s="110"/>
      <c r="S78" s="113"/>
      <c r="T78" s="113"/>
      <c r="U78" s="113"/>
      <c r="V78" s="113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15"/>
      <c r="D79" s="109"/>
      <c r="E79" s="87"/>
      <c r="F79" s="109"/>
      <c r="G79" s="109"/>
      <c r="H79" s="109"/>
      <c r="I79" s="109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3"/>
      <c r="U79" s="113"/>
      <c r="V79" s="113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15"/>
      <c r="D80" s="109"/>
      <c r="E80" s="87"/>
      <c r="F80" s="109"/>
      <c r="G80" s="109"/>
      <c r="H80" s="109"/>
      <c r="I80" s="109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3"/>
      <c r="U80" s="77"/>
      <c r="V80" s="77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2:51" x14ac:dyDescent="0.25">
      <c r="B81" s="88"/>
      <c r="C81" s="115"/>
      <c r="D81" s="109"/>
      <c r="E81" s="87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77"/>
      <c r="V81" s="77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2:51" x14ac:dyDescent="0.25">
      <c r="B82" s="88"/>
      <c r="C82" s="111"/>
      <c r="D82" s="109"/>
      <c r="E82" s="87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2:51" x14ac:dyDescent="0.25">
      <c r="B83" s="88"/>
      <c r="C83" s="111"/>
      <c r="D83" s="109"/>
      <c r="E83" s="109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2:51" x14ac:dyDescent="0.25">
      <c r="B84" s="88"/>
      <c r="C84" s="111"/>
      <c r="D84" s="109"/>
      <c r="E84" s="109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10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2:51" x14ac:dyDescent="0.25">
      <c r="B85" s="88"/>
      <c r="C85" s="111"/>
      <c r="D85" s="109"/>
      <c r="E85" s="87"/>
      <c r="F85" s="109"/>
      <c r="G85" s="109"/>
      <c r="H85" s="109"/>
      <c r="I85" s="109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3"/>
      <c r="U85" s="77"/>
      <c r="V85" s="77"/>
      <c r="W85" s="105"/>
      <c r="X85" s="105"/>
      <c r="Y85" s="105"/>
      <c r="Z85" s="105"/>
      <c r="AA85" s="105"/>
      <c r="AB85" s="105"/>
      <c r="AC85" s="105"/>
      <c r="AD85" s="105"/>
      <c r="AE85" s="105"/>
      <c r="AM85" s="106"/>
      <c r="AN85" s="106"/>
      <c r="AO85" s="106"/>
      <c r="AP85" s="106"/>
      <c r="AQ85" s="106"/>
      <c r="AR85" s="106"/>
      <c r="AS85" s="107"/>
      <c r="AV85" s="104"/>
      <c r="AW85" s="100"/>
      <c r="AX85" s="100"/>
      <c r="AY85" s="100"/>
    </row>
    <row r="86" spans="2:51" x14ac:dyDescent="0.25">
      <c r="B86" s="125"/>
      <c r="C86" s="111"/>
      <c r="D86" s="109"/>
      <c r="E86" s="109"/>
      <c r="F86" s="109"/>
      <c r="G86" s="109"/>
      <c r="H86" s="109"/>
      <c r="I86" s="109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3"/>
      <c r="U86" s="77"/>
      <c r="V86" s="77"/>
      <c r="W86" s="105"/>
      <c r="X86" s="105"/>
      <c r="Y86" s="105"/>
      <c r="Z86" s="105"/>
      <c r="AA86" s="105"/>
      <c r="AB86" s="105"/>
      <c r="AC86" s="105"/>
      <c r="AD86" s="105"/>
      <c r="AE86" s="105"/>
      <c r="AM86" s="106"/>
      <c r="AN86" s="106"/>
      <c r="AO86" s="106"/>
      <c r="AP86" s="106"/>
      <c r="AQ86" s="106"/>
      <c r="AR86" s="106"/>
      <c r="AS86" s="107"/>
      <c r="AV86" s="104"/>
      <c r="AW86" s="100"/>
      <c r="AX86" s="100"/>
      <c r="AY86" s="100"/>
    </row>
    <row r="87" spans="2:51" x14ac:dyDescent="0.25">
      <c r="B87" s="125"/>
      <c r="C87" s="108"/>
      <c r="D87" s="109"/>
      <c r="E87" s="109"/>
      <c r="F87" s="109"/>
      <c r="G87" s="109"/>
      <c r="H87" s="109"/>
      <c r="I87" s="109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3"/>
      <c r="U87" s="77"/>
      <c r="V87" s="77"/>
      <c r="W87" s="105"/>
      <c r="X87" s="105"/>
      <c r="Y87" s="105"/>
      <c r="Z87" s="85"/>
      <c r="AA87" s="105"/>
      <c r="AB87" s="105"/>
      <c r="AC87" s="105"/>
      <c r="AD87" s="105"/>
      <c r="AE87" s="105"/>
      <c r="AM87" s="106"/>
      <c r="AN87" s="106"/>
      <c r="AO87" s="106"/>
      <c r="AP87" s="106"/>
      <c r="AQ87" s="106"/>
      <c r="AR87" s="106"/>
      <c r="AS87" s="107"/>
      <c r="AV87" s="104"/>
      <c r="AW87" s="100"/>
      <c r="AX87" s="100"/>
      <c r="AY87" s="100"/>
    </row>
    <row r="88" spans="2:51" x14ac:dyDescent="0.25">
      <c r="B88" s="128"/>
      <c r="C88" s="108"/>
      <c r="D88" s="87"/>
      <c r="E88" s="109"/>
      <c r="F88" s="109"/>
      <c r="G88" s="109"/>
      <c r="H88" s="109"/>
      <c r="I88" s="87"/>
      <c r="J88" s="110"/>
      <c r="K88" s="110"/>
      <c r="L88" s="110"/>
      <c r="M88" s="110"/>
      <c r="N88" s="110"/>
      <c r="O88" s="110"/>
      <c r="P88" s="110"/>
      <c r="Q88" s="110"/>
      <c r="R88" s="110"/>
      <c r="S88" s="85"/>
      <c r="T88" s="85"/>
      <c r="U88" s="85"/>
      <c r="V88" s="85"/>
      <c r="W88" s="85"/>
      <c r="X88" s="85"/>
      <c r="Y88" s="85"/>
      <c r="Z88" s="78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104"/>
      <c r="AW88" s="100"/>
      <c r="AX88" s="100"/>
      <c r="AY88" s="100"/>
    </row>
    <row r="89" spans="2:51" x14ac:dyDescent="0.25">
      <c r="B89" s="128"/>
      <c r="C89" s="115"/>
      <c r="D89" s="87"/>
      <c r="E89" s="109"/>
      <c r="F89" s="109"/>
      <c r="G89" s="109"/>
      <c r="H89" s="109"/>
      <c r="I89" s="87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78"/>
      <c r="X89" s="78"/>
      <c r="Y89" s="78"/>
      <c r="Z89" s="105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104"/>
      <c r="AW89" s="100"/>
      <c r="AX89" s="100"/>
      <c r="AY89" s="100"/>
    </row>
    <row r="90" spans="2:51" x14ac:dyDescent="0.25">
      <c r="B90" s="128"/>
      <c r="C90" s="115"/>
      <c r="D90" s="109"/>
      <c r="E90" s="87"/>
      <c r="F90" s="109"/>
      <c r="G90" s="109"/>
      <c r="H90" s="109"/>
      <c r="I90" s="109"/>
      <c r="J90" s="85"/>
      <c r="K90" s="85"/>
      <c r="L90" s="85"/>
      <c r="M90" s="85"/>
      <c r="N90" s="85"/>
      <c r="O90" s="85"/>
      <c r="P90" s="85"/>
      <c r="Q90" s="85"/>
      <c r="R90" s="85"/>
      <c r="S90" s="110"/>
      <c r="T90" s="113"/>
      <c r="U90" s="77"/>
      <c r="V90" s="77"/>
      <c r="W90" s="105"/>
      <c r="X90" s="105"/>
      <c r="Y90" s="105"/>
      <c r="Z90" s="105"/>
      <c r="AA90" s="105"/>
      <c r="AB90" s="105"/>
      <c r="AC90" s="105"/>
      <c r="AD90" s="105"/>
      <c r="AE90" s="105"/>
      <c r="AM90" s="106"/>
      <c r="AN90" s="106"/>
      <c r="AO90" s="106"/>
      <c r="AP90" s="106"/>
      <c r="AQ90" s="106"/>
      <c r="AR90" s="106"/>
      <c r="AS90" s="107"/>
      <c r="AV90" s="104"/>
      <c r="AW90" s="100"/>
      <c r="AX90" s="100"/>
      <c r="AY90" s="100"/>
    </row>
    <row r="91" spans="2:51" x14ac:dyDescent="0.25">
      <c r="B91" s="128"/>
      <c r="C91" s="111"/>
      <c r="D91" s="109"/>
      <c r="E91" s="87"/>
      <c r="F91" s="87"/>
      <c r="G91" s="109"/>
      <c r="H91" s="109"/>
      <c r="I91" s="109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3"/>
      <c r="U91" s="77"/>
      <c r="V91" s="77"/>
      <c r="W91" s="105"/>
      <c r="X91" s="105"/>
      <c r="Y91" s="105"/>
      <c r="Z91" s="105"/>
      <c r="AA91" s="105"/>
      <c r="AB91" s="105"/>
      <c r="AC91" s="105"/>
      <c r="AD91" s="105"/>
      <c r="AE91" s="105"/>
      <c r="AM91" s="106"/>
      <c r="AN91" s="106"/>
      <c r="AO91" s="106"/>
      <c r="AP91" s="106"/>
      <c r="AQ91" s="106"/>
      <c r="AR91" s="106"/>
      <c r="AS91" s="107"/>
      <c r="AV91" s="104"/>
      <c r="AW91" s="100"/>
      <c r="AX91" s="100"/>
      <c r="AY91" s="100"/>
    </row>
    <row r="92" spans="2:51" x14ac:dyDescent="0.25">
      <c r="B92" s="78"/>
      <c r="C92" s="111"/>
      <c r="D92" s="109"/>
      <c r="E92" s="109"/>
      <c r="F92" s="87"/>
      <c r="G92" s="87"/>
      <c r="H92" s="87"/>
      <c r="I92" s="109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3"/>
      <c r="U92" s="77"/>
      <c r="V92" s="77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V92" s="104"/>
      <c r="AW92" s="100"/>
      <c r="AX92" s="100"/>
      <c r="AY92" s="130"/>
    </row>
    <row r="93" spans="2:51" x14ac:dyDescent="0.25">
      <c r="B93" s="78"/>
      <c r="C93" s="85"/>
      <c r="D93" s="109"/>
      <c r="E93" s="109"/>
      <c r="F93" s="109"/>
      <c r="G93" s="87"/>
      <c r="H93" s="87"/>
      <c r="I93" s="109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3"/>
      <c r="U93" s="77"/>
      <c r="V93" s="77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V93" s="104"/>
      <c r="AW93" s="100"/>
      <c r="AX93" s="100"/>
      <c r="AY93" s="100"/>
    </row>
    <row r="94" spans="2:51" x14ac:dyDescent="0.25">
      <c r="B94" s="128"/>
      <c r="C94" s="115"/>
      <c r="D94" s="85"/>
      <c r="E94" s="109"/>
      <c r="F94" s="109"/>
      <c r="G94" s="109"/>
      <c r="H94" s="109"/>
      <c r="I94" s="85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3"/>
      <c r="U94" s="77"/>
      <c r="V94" s="77"/>
      <c r="W94" s="105"/>
      <c r="X94" s="105"/>
      <c r="Y94" s="105"/>
      <c r="Z94" s="105"/>
      <c r="AA94" s="105"/>
      <c r="AB94" s="105"/>
      <c r="AC94" s="105"/>
      <c r="AD94" s="105"/>
      <c r="AE94" s="105"/>
      <c r="AM94" s="106"/>
      <c r="AN94" s="106"/>
      <c r="AO94" s="106"/>
      <c r="AP94" s="106"/>
      <c r="AQ94" s="106"/>
      <c r="AR94" s="106"/>
      <c r="AS94" s="107"/>
      <c r="AV94" s="104"/>
      <c r="AW94" s="100"/>
      <c r="AX94" s="100"/>
      <c r="AY94" s="100"/>
    </row>
    <row r="95" spans="2:51" x14ac:dyDescent="0.25">
      <c r="C95" s="131"/>
      <c r="D95" s="78"/>
      <c r="E95" s="126"/>
      <c r="F95" s="126"/>
      <c r="G95" s="126"/>
      <c r="H95" s="126"/>
      <c r="I95" s="78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32"/>
      <c r="U95" s="133"/>
      <c r="V95" s="133"/>
      <c r="W95" s="105"/>
      <c r="X95" s="105"/>
      <c r="Y95" s="105"/>
      <c r="Z95" s="105"/>
      <c r="AA95" s="105"/>
      <c r="AB95" s="105"/>
      <c r="AC95" s="105"/>
      <c r="AD95" s="105"/>
      <c r="AE95" s="105"/>
      <c r="AM95" s="106"/>
      <c r="AN95" s="106"/>
      <c r="AO95" s="106"/>
      <c r="AP95" s="106"/>
      <c r="AQ95" s="106"/>
      <c r="AR95" s="106"/>
      <c r="AS95" s="107"/>
      <c r="AU95" s="100"/>
      <c r="AV95" s="104"/>
      <c r="AW95" s="100"/>
      <c r="AX95" s="100"/>
      <c r="AY95" s="100"/>
    </row>
    <row r="96" spans="2:51" s="130" customFormat="1" x14ac:dyDescent="0.25">
      <c r="B96" s="100"/>
      <c r="C96" s="134"/>
      <c r="D96" s="126"/>
      <c r="E96" s="78"/>
      <c r="F96" s="126"/>
      <c r="G96" s="126"/>
      <c r="H96" s="126"/>
      <c r="I96" s="126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32"/>
      <c r="U96" s="133"/>
      <c r="V96" s="133"/>
      <c r="W96" s="105"/>
      <c r="X96" s="105"/>
      <c r="Y96" s="105"/>
      <c r="Z96" s="105"/>
      <c r="AA96" s="105"/>
      <c r="AB96" s="105"/>
      <c r="AC96" s="105"/>
      <c r="AD96" s="105"/>
      <c r="AE96" s="105"/>
      <c r="AM96" s="106"/>
      <c r="AN96" s="106"/>
      <c r="AO96" s="106"/>
      <c r="AP96" s="106"/>
      <c r="AQ96" s="106"/>
      <c r="AR96" s="106"/>
      <c r="AS96" s="107"/>
      <c r="AT96" s="19"/>
      <c r="AV96" s="104"/>
      <c r="AY96" s="100"/>
    </row>
    <row r="97" spans="1:51" x14ac:dyDescent="0.25">
      <c r="A97" s="105"/>
      <c r="C97" s="129"/>
      <c r="D97" s="126"/>
      <c r="E97" s="78"/>
      <c r="F97" s="78"/>
      <c r="G97" s="126"/>
      <c r="H97" s="126"/>
      <c r="I97" s="106"/>
      <c r="J97" s="106"/>
      <c r="K97" s="106"/>
      <c r="L97" s="106"/>
      <c r="M97" s="106"/>
      <c r="N97" s="106"/>
      <c r="O97" s="107"/>
      <c r="P97" s="102"/>
      <c r="R97" s="104"/>
      <c r="AS97" s="100"/>
      <c r="AT97" s="100"/>
      <c r="AU97" s="100"/>
      <c r="AV97" s="100"/>
      <c r="AW97" s="100"/>
      <c r="AX97" s="100"/>
      <c r="AY97" s="100"/>
    </row>
    <row r="98" spans="1:51" x14ac:dyDescent="0.25">
      <c r="A98" s="105"/>
      <c r="C98" s="130"/>
      <c r="D98" s="130"/>
      <c r="E98" s="130"/>
      <c r="F98" s="130"/>
      <c r="G98" s="78"/>
      <c r="H98" s="78"/>
      <c r="I98" s="106"/>
      <c r="J98" s="106"/>
      <c r="K98" s="106"/>
      <c r="L98" s="106"/>
      <c r="M98" s="106"/>
      <c r="N98" s="106"/>
      <c r="O98" s="107"/>
      <c r="P98" s="102"/>
      <c r="R98" s="102"/>
      <c r="AS98" s="100"/>
      <c r="AT98" s="100"/>
      <c r="AU98" s="100"/>
      <c r="AV98" s="100"/>
      <c r="AW98" s="100"/>
      <c r="AX98" s="100"/>
      <c r="AY98" s="100"/>
    </row>
    <row r="99" spans="1:51" x14ac:dyDescent="0.25">
      <c r="A99" s="105"/>
      <c r="C99" s="130"/>
      <c r="D99" s="130"/>
      <c r="E99" s="130"/>
      <c r="F99" s="130"/>
      <c r="G99" s="78"/>
      <c r="H99" s="78"/>
      <c r="I99" s="106"/>
      <c r="J99" s="106"/>
      <c r="K99" s="106"/>
      <c r="L99" s="106"/>
      <c r="M99" s="106"/>
      <c r="N99" s="106"/>
      <c r="O99" s="107"/>
      <c r="P99" s="102"/>
      <c r="R99" s="102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C100" s="130"/>
      <c r="D100" s="130"/>
      <c r="E100" s="130"/>
      <c r="F100" s="130"/>
      <c r="G100" s="130"/>
      <c r="H100" s="130"/>
      <c r="I100" s="106"/>
      <c r="J100" s="106"/>
      <c r="K100" s="106"/>
      <c r="L100" s="106"/>
      <c r="M100" s="106"/>
      <c r="N100" s="106"/>
      <c r="O100" s="107"/>
      <c r="P100" s="102"/>
      <c r="R100" s="102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C101" s="130"/>
      <c r="D101" s="130"/>
      <c r="E101" s="130"/>
      <c r="F101" s="130"/>
      <c r="G101" s="130"/>
      <c r="H101" s="130"/>
      <c r="I101" s="106"/>
      <c r="J101" s="106"/>
      <c r="K101" s="106"/>
      <c r="L101" s="106"/>
      <c r="M101" s="106"/>
      <c r="N101" s="106"/>
      <c r="O101" s="107"/>
      <c r="P101" s="102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A102" s="105"/>
      <c r="C102" s="130"/>
      <c r="D102" s="130"/>
      <c r="E102" s="130"/>
      <c r="F102" s="130"/>
      <c r="G102" s="130"/>
      <c r="H102" s="130"/>
      <c r="I102" s="106"/>
      <c r="J102" s="106"/>
      <c r="K102" s="106"/>
      <c r="L102" s="106"/>
      <c r="M102" s="106"/>
      <c r="N102" s="106"/>
      <c r="O102" s="107"/>
      <c r="P102" s="102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A103" s="105"/>
      <c r="C103" s="130"/>
      <c r="D103" s="130"/>
      <c r="E103" s="130"/>
      <c r="F103" s="130"/>
      <c r="G103" s="130"/>
      <c r="H103" s="130"/>
      <c r="I103" s="106"/>
      <c r="J103" s="106"/>
      <c r="K103" s="106"/>
      <c r="L103" s="106"/>
      <c r="M103" s="106"/>
      <c r="N103" s="106"/>
      <c r="O103" s="107"/>
      <c r="P103" s="102"/>
      <c r="R103" s="78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A104" s="105"/>
      <c r="I104" s="106"/>
      <c r="J104" s="106"/>
      <c r="K104" s="106"/>
      <c r="L104" s="106"/>
      <c r="M104" s="106"/>
      <c r="N104" s="106"/>
      <c r="O104" s="107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O105" s="107"/>
      <c r="R105" s="102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O106" s="107"/>
      <c r="R106" s="102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R107" s="102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R108" s="102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07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07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07"/>
      <c r="Q115" s="102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1"/>
      <c r="P116" s="102"/>
      <c r="Q116" s="102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1"/>
      <c r="P117" s="102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Q125" s="102"/>
      <c r="R125" s="102"/>
      <c r="S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1"/>
      <c r="P126" s="102"/>
      <c r="Q126" s="102"/>
      <c r="R126" s="102"/>
      <c r="S126" s="102"/>
      <c r="T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Q127" s="102"/>
      <c r="R127" s="102"/>
      <c r="S127" s="102"/>
      <c r="T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T128" s="102"/>
      <c r="AS128" s="100"/>
      <c r="AT128" s="100"/>
      <c r="AU128" s="100"/>
      <c r="AV128" s="100"/>
      <c r="AW128" s="100"/>
      <c r="AX128" s="100"/>
      <c r="AY128" s="100"/>
    </row>
    <row r="129" spans="15:51" x14ac:dyDescent="0.25">
      <c r="O129" s="102"/>
      <c r="Q129" s="102"/>
      <c r="R129" s="102"/>
      <c r="S129" s="102"/>
      <c r="AS129" s="100"/>
      <c r="AT129" s="100"/>
      <c r="AU129" s="100"/>
      <c r="AV129" s="100"/>
      <c r="AW129" s="100"/>
      <c r="AX129" s="100"/>
    </row>
    <row r="130" spans="15:51" x14ac:dyDescent="0.25">
      <c r="O130" s="11"/>
      <c r="P130" s="102"/>
      <c r="Q130" s="102"/>
      <c r="R130" s="102"/>
      <c r="S130" s="102"/>
      <c r="T130" s="102"/>
      <c r="AS130" s="100"/>
      <c r="AT130" s="100"/>
      <c r="AU130" s="100"/>
      <c r="AV130" s="100"/>
      <c r="AW130" s="100"/>
      <c r="AX130" s="100"/>
    </row>
    <row r="131" spans="15:51" x14ac:dyDescent="0.25">
      <c r="O131" s="11"/>
      <c r="P131" s="102"/>
      <c r="Q131" s="102"/>
      <c r="R131" s="102"/>
      <c r="S131" s="102"/>
      <c r="T131" s="102"/>
      <c r="U131" s="102"/>
      <c r="AS131" s="100"/>
      <c r="AT131" s="100"/>
      <c r="AU131" s="100"/>
      <c r="AV131" s="100"/>
      <c r="AW131" s="100"/>
      <c r="AX131" s="100"/>
    </row>
    <row r="132" spans="15:51" x14ac:dyDescent="0.25">
      <c r="O132" s="11"/>
      <c r="P132" s="102"/>
      <c r="T132" s="102"/>
      <c r="U132" s="102"/>
      <c r="AS132" s="100"/>
      <c r="AT132" s="100"/>
      <c r="AU132" s="100"/>
      <c r="AV132" s="100"/>
      <c r="AW132" s="100"/>
      <c r="AX132" s="100"/>
    </row>
    <row r="140" spans="15:51" x14ac:dyDescent="0.25">
      <c r="AY140" s="100"/>
    </row>
    <row r="144" spans="15:51" x14ac:dyDescent="0.25">
      <c r="AS144" s="100"/>
      <c r="AT144" s="100"/>
      <c r="AU144" s="100"/>
      <c r="AV144" s="100"/>
      <c r="AW144" s="100"/>
      <c r="AX144" s="100"/>
    </row>
  </sheetData>
  <protectedRanges>
    <protectedRange sqref="N88:R88 B94 S90:T96 B86:B91 S86:T87 N91:R96 T78:T85 T49:T61 T63:T69" name="Range2_12_5_1_1"/>
    <protectedRange sqref="N10 L10 L6 D6 D8 AD8 AF8 O8:U8 AJ8:AR8 AF10 L24:N31 N12:N23 N32:N34 N11:P11 E11:E34 G11:G34 AC17:AF34 R11:V34 O12:P34 X11:AF16" name="Range1_16_3_1_1"/>
    <protectedRange sqref="I93 J91:M96 J88:M88 I96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7:H97 F96 E95" name="Range2_2_2_9_2_1_1"/>
    <protectedRange sqref="D93 D96:D97" name="Range2_1_1_1_1_1_9_2_1_1"/>
    <protectedRange sqref="AG11:AG34" name="Range1_18_1_1_1"/>
    <protectedRange sqref="C94 C96" name="Range2_4_1_1_1"/>
    <protectedRange sqref="AS16:AS34" name="Range1_1_1_1"/>
    <protectedRange sqref="P3:U5" name="Range1_16_1_1_1_1"/>
    <protectedRange sqref="C97 C95 C92" name="Range2_1_3_1_1"/>
    <protectedRange sqref="H11:H34" name="Range1_1_1_1_1_1_1"/>
    <protectedRange sqref="B92:B93 J89:R90 D94:D95 I94:I95 Z87:Z88 S88:Y89 AA88:AU89 E96:E97 G98:H99 F97" name="Range2_2_1_10_1_1_1_2"/>
    <protectedRange sqref="C93" name="Range2_2_1_10_2_1_1_1"/>
    <protectedRange sqref="N86:R87 G94:H94 D90 F93 E92" name="Range2_12_1_6_1_1"/>
    <protectedRange sqref="D85:D86 I90:I92 I86:M87 G95:H96 G88:H90 E93:E94 F94:F95 F87:F89 E86:E88" name="Range2_2_12_1_7_1_1"/>
    <protectedRange sqref="D91:D92" name="Range2_1_1_1_1_11_1_2_1_1"/>
    <protectedRange sqref="E89 G91:H91 F90" name="Range2_2_2_9_1_1_1_1"/>
    <protectedRange sqref="D87" name="Range2_1_1_1_1_1_9_1_1_1_1"/>
    <protectedRange sqref="C91 C86" name="Range2_1_1_2_1_1"/>
    <protectedRange sqref="C90" name="Range2_1_2_2_1_1"/>
    <protectedRange sqref="C89" name="Range2_3_2_1_1"/>
    <protectedRange sqref="F85:F86 E85 G87:H87" name="Range2_2_12_1_1_1_1_1"/>
    <protectedRange sqref="C85" name="Range2_1_4_2_1_1_1"/>
    <protectedRange sqref="C87:C88" name="Range2_5_1_1_1"/>
    <protectedRange sqref="E90:E91 F91:F92 G92:H93 I88:I89" name="Range2_2_1_1_1_1"/>
    <protectedRange sqref="D88:D89" name="Range2_1_1_1_1_1_1_1_1"/>
    <protectedRange sqref="AS11:AS15" name="Range1_4_1_1_1_1"/>
    <protectedRange sqref="J11:J15 J26:J34" name="Range1_1_2_1_10_1_1_1_1"/>
    <protectedRange sqref="R103" name="Range2_2_1_10_1_1_1_1_1"/>
    <protectedRange sqref="S38:S44" name="Range2_12_3_1_1_1_1"/>
    <protectedRange sqref="D38:H38 F39:G39 N38:R44" name="Range2_12_1_3_1_1_1_1"/>
    <protectedRange sqref="I38:M38 E39 H39:M39 E40:M44" name="Range2_2_12_1_6_1_1_1_1"/>
    <protectedRange sqref="D39:D44" name="Range2_1_1_1_1_11_1_1_1_1_1_1"/>
    <protectedRange sqref="C39:C44" name="Range2_1_2_1_1_1_1_1"/>
    <protectedRange sqref="C38" name="Range2_3_1_1_1_1_1"/>
    <protectedRange sqref="T75:T77" name="Range2_12_5_1_1_3"/>
    <protectedRange sqref="T71:T74" name="Range2_12_5_1_1_2_2"/>
    <protectedRange sqref="T70" name="Range2_12_5_1_1_2_1_1"/>
    <protectedRange sqref="S70" name="Range2_12_4_1_1_1_4_2_2_1_1"/>
    <protectedRange sqref="B83:B85" name="Range2_12_5_1_1_2"/>
    <protectedRange sqref="B82" name="Range2_12_5_1_1_2_1_4_1_1_1_2_1_1_1_1_1_1_1"/>
    <protectedRange sqref="F84 G86:H86" name="Range2_2_12_1_1_1_1_1_1"/>
    <protectedRange sqref="D84:E84" name="Range2_2_12_1_7_1_1_2_1"/>
    <protectedRange sqref="C84" name="Range2_1_1_2_1_1_1"/>
    <protectedRange sqref="B80:B81" name="Range2_12_5_1_1_2_1"/>
    <protectedRange sqref="B79" name="Range2_12_5_1_1_2_1_2_1"/>
    <protectedRange sqref="B78" name="Range2_12_5_1_1_2_1_2_2"/>
    <protectedRange sqref="S82:S85" name="Range2_12_5_1_1_5"/>
    <protectedRange sqref="N82:R85" name="Range2_12_1_6_1_1_1"/>
    <protectedRange sqref="J82:M85" name="Range2_2_12_1_7_1_1_2"/>
    <protectedRange sqref="S79:S81" name="Range2_12_2_1_1_1_2_1_1_1"/>
    <protectedRange sqref="Q80:R81" name="Range2_12_1_4_1_1_1_1_1_1_1_1_1_1_1_1_1_1_1"/>
    <protectedRange sqref="N80:P81" name="Range2_12_1_2_1_1_1_1_1_1_1_1_1_1_1_1_1_1_1_1"/>
    <protectedRange sqref="J80:M81" name="Range2_2_12_1_4_1_1_1_1_1_1_1_1_1_1_1_1_1_1_1_1"/>
    <protectedRange sqref="Q79:R79" name="Range2_12_1_6_1_1_1_2_3_1_1_3_1_1_1_1_1_1_1"/>
    <protectedRange sqref="N79:P79" name="Range2_12_1_2_3_1_1_1_2_3_1_1_3_1_1_1_1_1_1_1"/>
    <protectedRange sqref="J79:M79" name="Range2_2_12_1_4_3_1_1_1_3_3_1_1_3_1_1_1_1_1_1_1"/>
    <protectedRange sqref="S77:S78" name="Range2_12_4_1_1_1_4_2_2_2_1"/>
    <protectedRange sqref="Q77:R78" name="Range2_12_1_6_1_1_1_2_3_2_1_1_3_2"/>
    <protectedRange sqref="N77:P78" name="Range2_12_1_2_3_1_1_1_2_3_2_1_1_3_2"/>
    <protectedRange sqref="K77:M78" name="Range2_2_12_1_4_3_1_1_1_3_3_2_1_1_3_2"/>
    <protectedRange sqref="J77:J78" name="Range2_2_12_1_4_3_1_1_1_3_2_1_2_2_2"/>
    <protectedRange sqref="I77" name="Range2_2_12_1_4_3_1_1_1_3_3_1_1_3_1_1_1_1_1_1_2_2"/>
    <protectedRange sqref="I79:I85" name="Range2_2_12_1_7_1_1_2_2_1_1"/>
    <protectedRange sqref="I78" name="Range2_2_12_1_4_3_1_1_1_3_3_1_1_3_1_1_1_1_1_1_2_1_1"/>
    <protectedRange sqref="G85:H85" name="Range2_2_12_1_3_1_2_1_1_1_2_1_1_1_1_1_1_2_1_1_1_1_1_1_1_1_1"/>
    <protectedRange sqref="F83 G82:H84" name="Range2_2_12_1_3_3_1_1_1_2_1_1_1_1_1_1_1_1_1_1_1_1_1_1_1_1"/>
    <protectedRange sqref="G79:H79" name="Range2_2_12_1_3_1_2_1_1_1_2_1_1_1_1_1_1_2_1_1_1_1_1_2_1"/>
    <protectedRange sqref="F79:F82" name="Range2_2_12_1_3_1_2_1_1_1_3_1_1_1_1_1_3_1_1_1_1_1_1_1_1_1"/>
    <protectedRange sqref="G80:H81" name="Range2_2_12_1_3_1_2_1_1_1_1_2_1_1_1_1_1_1_1_1_1_1_1"/>
    <protectedRange sqref="D79:E80" name="Range2_2_12_1_3_1_2_1_1_1_3_1_1_1_1_1_1_1_2_1_1_1_1_1_1_1"/>
    <protectedRange sqref="B76" name="Range2_12_5_1_1_2_1_4_1_1_1_2_1_1_1_1_1_1_1_1_1_2_1_1_1_1_1"/>
    <protectedRange sqref="B77" name="Range2_12_5_1_1_2_1_2_2_1_1_1_1_1"/>
    <protectedRange sqref="D83:E83" name="Range2_2_12_1_7_1_1_2_1_1"/>
    <protectedRange sqref="C83" name="Range2_1_1_2_1_1_1_1"/>
    <protectedRange sqref="D82" name="Range2_2_12_1_7_1_1_2_1_1_1_1_1_1"/>
    <protectedRange sqref="E82" name="Range2_2_12_1_1_1_1_1_1_1_1_1_1_1_1"/>
    <protectedRange sqref="C82" name="Range2_1_4_2_1_1_1_1_1_1_1_1_1"/>
    <protectedRange sqref="D81:E81" name="Range2_2_12_1_3_1_2_1_1_1_3_1_1_1_1_1_1_1_2_1_1_1_1_1_1_1_1"/>
    <protectedRange sqref="B75" name="Range2_12_5_1_1_2_1_2_2_1_1_1_1"/>
    <protectedRange sqref="S71:S76" name="Range2_12_5_1_1_5_1"/>
    <protectedRange sqref="N73:R76" name="Range2_12_1_6_1_1_1_1"/>
    <protectedRange sqref="J75:M76 L73:M74" name="Range2_2_12_1_7_1_1_2_2"/>
    <protectedRange sqref="I75:I76" name="Range2_2_12_1_7_1_1_2_2_1_1_1"/>
    <protectedRange sqref="B74" name="Range2_12_5_1_1_2_1_2_2_1_1_1_1_2_1_1_1"/>
    <protectedRange sqref="B73" name="Range2_12_5_1_1_2_1_2_2_1_1_1_1_2_1_1_1_2"/>
    <protectedRange sqref="B72" name="Range2_12_5_1_1_2_1_2_2_1_1_1_1_2_1_1_1_2_1_1"/>
    <protectedRange sqref="B41" name="Range2_12_5_1_1_1_1_1_2"/>
    <protectedRange sqref="G55:H59" name="Range2_2_12_1_3_1_1_1_1_1_4_1_1_2"/>
    <protectedRange sqref="E55:F59" name="Range2_2_12_1_7_1_1_3_1_1_2"/>
    <protectedRange sqref="S55:S61 S63:S69" name="Range2_12_5_1_1_2_3_1_1"/>
    <protectedRange sqref="Q55:R61" name="Range2_12_1_6_1_1_1_1_2_1_2"/>
    <protectedRange sqref="N55:P61" name="Range2_12_1_2_3_1_1_1_1_2_1_2"/>
    <protectedRange sqref="L60:M61 I55:M59" name="Range2_2_12_1_4_3_1_1_1_1_2_1_2"/>
    <protectedRange sqref="D55:D59" name="Range2_2_12_1_3_1_2_1_1_1_2_1_2_1_2"/>
    <protectedRange sqref="Q63:R65" name="Range2_12_1_6_1_1_1_1_2_1_1_1"/>
    <protectedRange sqref="N63:P65" name="Range2_12_1_2_3_1_1_1_1_2_1_1_1"/>
    <protectedRange sqref="L63:M65" name="Range2_2_12_1_4_3_1_1_1_1_2_1_1_1"/>
    <protectedRange sqref="B71" name="Range2_12_5_1_1_2_1_2_2_1_1_1_1_2_1_1_1_2_1_1_1_2"/>
    <protectedRange sqref="N66:R72" name="Range2_12_1_6_1_1_1_1_1"/>
    <protectedRange sqref="J68:M69 L70:M72 L66:M67" name="Range2_2_12_1_7_1_1_2_2_1"/>
    <protectedRange sqref="G68:H69" name="Range2_2_12_1_3_1_2_1_1_1_2_1_1_1_1_1_1_2_1_1_1_1"/>
    <protectedRange sqref="I68:I69" name="Range2_2_12_1_4_3_1_1_1_2_1_2_1_1_3_1_1_1_1_1_1_1_1"/>
    <protectedRange sqref="D68:E69" name="Range2_2_12_1_3_1_2_1_1_1_2_1_1_1_1_3_1_1_1_1_1_1_1"/>
    <protectedRange sqref="F68:F69" name="Range2_2_12_1_3_1_2_1_1_1_3_1_1_1_1_1_3_1_1_1_1_1_1_1"/>
    <protectedRange sqref="G78:H78" name="Range2_2_12_1_3_1_2_1_1_1_1_2_1_1_1_1_1_1_2_1_1_2"/>
    <protectedRange sqref="F78" name="Range2_2_12_1_3_1_2_1_1_1_1_2_1_1_1_1_1_1_1_1_1_1_1_2"/>
    <protectedRange sqref="D78:E78" name="Range2_2_12_1_3_1_2_1_1_1_2_1_1_1_1_3_1_1_1_1_1_1_1_1_1_1_2"/>
    <protectedRange sqref="G77:H77" name="Range2_2_12_1_3_1_2_1_1_1_1_2_1_1_1_1_1_1_2_1_1_1_1"/>
    <protectedRange sqref="F77" name="Range2_2_12_1_3_1_2_1_1_1_1_2_1_1_1_1_1_1_1_1_1_1_1_1_1"/>
    <protectedRange sqref="D77:E77" name="Range2_2_12_1_3_1_2_1_1_1_2_1_1_1_1_3_1_1_1_1_1_1_1_1_1_1_1_1"/>
    <protectedRange sqref="D76" name="Range2_2_12_1_7_1_1_1_1"/>
    <protectedRange sqref="E76:F76" name="Range2_2_12_1_1_1_1_1_2_1"/>
    <protectedRange sqref="C76" name="Range2_1_4_2_1_1_1_1_1"/>
    <protectedRange sqref="G76:H76" name="Range2_2_12_1_3_1_2_1_1_1_2_1_1_1_1_1_1_2_1_1_1_1_1_1_1_1_1_1_1"/>
    <protectedRange sqref="F75:H75" name="Range2_2_12_1_3_3_1_1_1_2_1_1_1_1_1_1_1_1_1_1_1_1_1_1_1_1_1_2"/>
    <protectedRange sqref="D75:E75" name="Range2_2_12_1_7_1_1_2_1_1_1_2"/>
    <protectedRange sqref="C75" name="Range2_1_1_2_1_1_1_1_1_2"/>
    <protectedRange sqref="B69" name="Range2_12_5_1_1_2_1_4_1_1_1_2_1_1_1_1_1_1_1_1_1_2_1_1_1_1_2_1_1_1_2_1_1_1_2_2_2_1"/>
    <protectedRange sqref="B70" name="Range2_12_5_1_1_2_1_2_2_1_1_1_1_2_1_1_1_2_1_1_1_2_2_2_1"/>
    <protectedRange sqref="J74:K74" name="Range2_2_12_1_4_3_1_1_1_3_3_1_1_3_1_1_1_1_1_1_1_1"/>
    <protectedRange sqref="K72:K73" name="Range2_2_12_1_4_3_1_1_1_3_3_2_1_1_3_2_1"/>
    <protectedRange sqref="J72:J73" name="Range2_2_12_1_4_3_1_1_1_3_2_1_2_2_2_1"/>
    <protectedRange sqref="I72" name="Range2_2_12_1_4_3_1_1_1_3_3_1_1_3_1_1_1_1_1_1_2_2_2"/>
    <protectedRange sqref="I74" name="Range2_2_12_1_7_1_1_2_2_1_1_2"/>
    <protectedRange sqref="I73" name="Range2_2_12_1_4_3_1_1_1_3_3_1_1_3_1_1_1_1_1_1_2_1_1_1"/>
    <protectedRange sqref="G74:H74" name="Range2_2_12_1_3_1_2_1_1_1_2_1_1_1_1_1_1_2_1_1_1_1_1_2_1_1"/>
    <protectedRange sqref="F74" name="Range2_2_12_1_3_1_2_1_1_1_3_1_1_1_1_1_3_1_1_1_1_1_1_1_1_1_2"/>
    <protectedRange sqref="D74:E74" name="Range2_2_12_1_3_1_2_1_1_1_3_1_1_1_1_1_1_1_2_1_1_1_1_1_1_1_2"/>
    <protectedRange sqref="J70:K71" name="Range2_2_12_1_7_1_1_2_2_2"/>
    <protectedRange sqref="I70:I71" name="Range2_2_12_1_7_1_1_2_2_1_1_1_2"/>
    <protectedRange sqref="G73:H73" name="Range2_2_12_1_3_1_2_1_1_1_1_2_1_1_1_1_1_1_2_1_1_2_1"/>
    <protectedRange sqref="F73" name="Range2_2_12_1_3_1_2_1_1_1_1_2_1_1_1_1_1_1_1_1_1_1_1_2_1"/>
    <protectedRange sqref="D73:E73" name="Range2_2_12_1_3_1_2_1_1_1_2_1_1_1_1_3_1_1_1_1_1_1_1_1_1_1_2_1"/>
    <protectedRange sqref="G72:H72" name="Range2_2_12_1_3_1_2_1_1_1_1_2_1_1_1_1_1_1_2_1_1_1_1_1"/>
    <protectedRange sqref="F72" name="Range2_2_12_1_3_1_2_1_1_1_1_2_1_1_1_1_1_1_1_1_1_1_1_1_1_1"/>
    <protectedRange sqref="D72:E72" name="Range2_2_12_1_3_1_2_1_1_1_2_1_1_1_1_3_1_1_1_1_1_1_1_1_1_1_1_1_1"/>
    <protectedRange sqref="D71" name="Range2_2_12_1_7_1_1_1_1_1"/>
    <protectedRange sqref="E71:F71" name="Range2_2_12_1_1_1_1_1_2_1_1"/>
    <protectedRange sqref="C71" name="Range2_1_4_2_1_1_1_1_1_1"/>
    <protectedRange sqref="G71:H71" name="Range2_2_12_1_3_1_2_1_1_1_2_1_1_1_1_1_1_2_1_1_1_1_1_1_1_1_1_1_1_1"/>
    <protectedRange sqref="F70:H70" name="Range2_2_12_1_3_3_1_1_1_2_1_1_1_1_1_1_1_1_1_1_1_1_1_1_1_1_1_2_1"/>
    <protectedRange sqref="D70:E70" name="Range2_2_12_1_7_1_1_2_1_1_1_2_1"/>
    <protectedRange sqref="C70" name="Range2_1_1_2_1_1_1_1_1_2_1"/>
    <protectedRange sqref="B65" name="Range2_12_5_1_1_2_1_4_1_1_1_2_1_1_1_1_1_1_1_1_1_2_1_1_1_1_2_1_1_1_2_1_1_1_2_2_2_1_1"/>
    <protectedRange sqref="B66" name="Range2_12_5_1_1_2_1_2_2_1_1_1_1_2_1_1_1_2_1_1_1_2_2_2_1_1"/>
    <protectedRange sqref="B62" name="Range2_12_5_1_1_2_1_4_1_1_1_2_1_1_1_1_1_1_1_1_1_2_1_1_1_1_2_1_1_1_2_1_1_1_2_2_2_1_1_1"/>
    <protectedRange sqref="B63" name="Range2_12_5_1_1_2_1_2_2_1_1_1_1_2_1_1_1_2_1_1_1_2_2_2_1_1_1"/>
    <protectedRange sqref="S45" name="Range2_12_3_1_1_1_1_2"/>
    <protectedRange sqref="N45:R45" name="Range2_12_1_3_1_1_1_1_2"/>
    <protectedRange sqref="E45:G45 I45:M45" name="Range2_2_12_1_6_1_1_1_1_2"/>
    <protectedRange sqref="D45" name="Range2_1_1_1_1_11_1_1_1_1_1_1_2"/>
    <protectedRange sqref="G46:H46" name="Range2_2_12_1_3_1_1_1_1_1_4_1_1"/>
    <protectedRange sqref="E46:F46" name="Range2_2_12_1_7_1_1_3_1_1"/>
    <protectedRange sqref="S46:S53" name="Range2_12_5_1_1_2_3_1"/>
    <protectedRange sqref="Q46:R46" name="Range2_12_1_6_1_1_1_1_2_1"/>
    <protectedRange sqref="N46:P46" name="Range2_12_1_2_3_1_1_1_1_2_1"/>
    <protectedRange sqref="I46:M46" name="Range2_2_12_1_4_3_1_1_1_1_2_1"/>
    <protectedRange sqref="D46" name="Range2_2_12_1_3_1_2_1_1_1_2_1_2_1"/>
    <protectedRange sqref="S54" name="Range2_12_4_1_1_1_4_2_2_1_1_1"/>
    <protectedRange sqref="G47:H53" name="Range2_2_12_1_3_1_1_1_1_1_4_1_1_1"/>
    <protectedRange sqref="E47:F53" name="Range2_2_12_1_7_1_1_3_1_1_1"/>
    <protectedRange sqref="Q47:R53" name="Range2_12_1_6_1_1_1_1_2_1_1"/>
    <protectedRange sqref="N47:P53" name="Range2_12_1_2_3_1_1_1_1_2_1_1"/>
    <protectedRange sqref="I47:M53" name="Range2_2_12_1_4_3_1_1_1_1_2_1_1"/>
    <protectedRange sqref="D47:D53" name="Range2_2_12_1_3_1_2_1_1_1_2_1_2_1_1"/>
    <protectedRange sqref="E54:H54" name="Range2_2_12_1_3_1_2_1_1_1_1_2_1_1_1_1_1_1_1"/>
    <protectedRange sqref="D54" name="Range2_2_12_1_3_1_2_1_1_1_2_1_2_3_1_1_1_1_2"/>
    <protectedRange sqref="Q54:R54" name="Range2_12_1_6_1_1_1_2_3_2_1_1_1_1_1"/>
    <protectedRange sqref="N54:P54" name="Range2_12_1_2_3_1_1_1_2_3_2_1_1_1_1_1"/>
    <protectedRange sqref="K54:M54" name="Range2_2_12_1_4_3_1_1_1_3_3_2_1_1_1_1_1"/>
    <protectedRange sqref="J54" name="Range2_2_12_1_4_3_1_1_1_3_2_1_2_1_1_1"/>
    <protectedRange sqref="I54" name="Range2_2_12_1_4_2_1_1_1_4_1_2_1_1_1_2_1_1_1"/>
    <protectedRange sqref="C45" name="Range2_1_2_1_1_1_1_1_1_2"/>
    <protectedRange sqref="Q11:Q34" name="Range1_16_3_1_1_1"/>
    <protectedRange sqref="T62" name="Range2_12_5_1_1_1"/>
    <protectedRange sqref="S62" name="Range2_12_5_1_1_2_3_1_1_1"/>
    <protectedRange sqref="Q62:R62" name="Range2_12_1_6_1_1_1_1_2_1_1_1_1"/>
    <protectedRange sqref="N62:P62" name="Range2_12_1_2_3_1_1_1_1_2_1_1_1_1"/>
    <protectedRange sqref="L62:M62" name="Range2_2_12_1_4_3_1_1_1_1_2_1_1_1_1"/>
    <protectedRange sqref="J60:K61" name="Range2_2_12_1_7_1_1_2_2_3"/>
    <protectedRange sqref="G60:H61" name="Range2_2_12_1_3_1_2_1_1_1_2_1_1_1_1_1_1_2_1_1_1"/>
    <protectedRange sqref="I60:I61" name="Range2_2_12_1_4_3_1_1_1_2_1_2_1_1_3_1_1_1_1_1_1_1"/>
    <protectedRange sqref="D60:E61" name="Range2_2_12_1_3_1_2_1_1_1_2_1_1_1_1_3_1_1_1_1_1_1"/>
    <protectedRange sqref="F60:F61" name="Range2_2_12_1_3_1_2_1_1_1_3_1_1_1_1_1_3_1_1_1_1_1_1"/>
    <protectedRange sqref="AG10" name="Range1_18_1_1_1_1"/>
    <protectedRange sqref="F11:F34" name="Range1_16_3_1_1_2"/>
    <protectedRange sqref="W11:W34" name="Range1_16_3_1_1_4"/>
    <protectedRange sqref="X17:AB34" name="Range1_16_3_1_1_6"/>
    <protectedRange sqref="G62:H66" name="Range2_2_12_1_3_1_1_1_1_1_4_1_1_1_1_2"/>
    <protectedRange sqref="E62:F66" name="Range2_2_12_1_7_1_1_3_1_1_1_1_2"/>
    <protectedRange sqref="I62:K66" name="Range2_2_12_1_4_3_1_1_1_1_2_1_1_1_2"/>
    <protectedRange sqref="D62:D66" name="Range2_2_12_1_3_1_2_1_1_1_2_1_2_1_1_1_2"/>
    <protectedRange sqref="J67:K67" name="Range2_2_12_1_7_1_1_2_2_1_2"/>
    <protectedRange sqref="I67" name="Range2_2_12_1_7_1_1_2_2_1_1_1_1_1"/>
    <protectedRange sqref="G67:H67" name="Range2_2_12_1_3_3_1_1_1_2_1_1_1_1_1_1_1_1_1_1_1_1_1_1_1_1_1_1_1"/>
    <protectedRange sqref="F67" name="Range2_2_12_1_3_1_2_1_1_1_3_1_1_1_1_1_3_1_1_1_1_1_1_1_1_1_1_1"/>
    <protectedRange sqref="D67" name="Range2_2_12_1_7_1_1_2_1_1_1_1_1_1_1_1"/>
    <protectedRange sqref="E67" name="Range2_2_12_1_1_1_1_1_1_1_1_1_1_1_1_1_1"/>
    <protectedRange sqref="C67" name="Range2_1_4_2_1_1_1_1_1_1_1_1_1_1_1"/>
    <protectedRange sqref="AR11:AR34" name="Range1_16_3_1_1_5"/>
    <protectedRange sqref="H45" name="Range2_12_5_1_1_1_2_1_1_1_1_1_1_1_1_1_1_1_1"/>
    <protectedRange sqref="B60" name="Range2_12_5_1_1_1_2_2_1_1_1_1_1_1_1_1_1_1_1_2_1_1_1_1_1_1_1_1_1_3_1_3_1_1"/>
    <protectedRange sqref="B61" name="Range2_12_5_1_1_2_1_4_1_1_1_2_1_1_1_1_1_1_1_1_1_2_1_1_1_1_2_1_1_1_2_1_1_1_2_2_2_1_1_4_1"/>
    <protectedRange sqref="B59" name="Range2_12_5_1_1_2_1_4_1_1_1_2_1_1_1_1_1_1_1_1_1_2_1_1_1_1_2_1_1_1_2_1_1_1_2_2_2_1_1_1_1_1_1_1_1_1_1_2_1"/>
    <protectedRange sqref="Q10" name="Range1_16_3_1_1_1_1"/>
    <protectedRange sqref="B58" name="Range2_12_5_1_1_1_2_2_1_1_1_1_1_1_1_1_1_1_1_2_1_1_1_1_1_1_1_1_1_3_1_3_1_1_2_1_1_2_1_2"/>
    <protectedRange sqref="B42" name="Range2_12_5_1_1_1_1_1_2_1_3"/>
    <protectedRange sqref="B43" name="Range2_12_5_1_1_1_2_1_1_1_1_1_1_1_1_1_1_1_2_1_1_1"/>
    <protectedRange sqref="B44" name="Range2_12_5_1_1_1_2_2_1_1_1_1_1_1_1_1_1_1_1_1_1"/>
    <protectedRange sqref="B45" name="Range2_12_5_1_1_1_2_2_1_1_1_1_1_1_1_1_1_1_1_2_1_1_1_1_1_1_1_1_1_1_1_1_1_1_1_1"/>
    <protectedRange sqref="B56" name="Range2_12_5_1_1_1_1_1_2_1_2_1"/>
    <protectedRange sqref="B55" name="Range2_12_5_1_1_1_2_2_1_1_1_1_1_1_1_1_1_1_1_2_1_1_1_1_1_1_1_1_1_3_1_3_1_1_2_1_1_1_2"/>
    <protectedRange sqref="B47" name="Range2_12_5_1_1_1_2_1_1_1_1_1_1_1_1_1_1_1_2_1_2_1"/>
    <protectedRange sqref="B46" name="Range2_12_5_1_1_1_2_2_1_1_1_1_1_1_1_1_1_1_1_2_1_1_1_2_1_1_1_2_1_1_1_3_1_1_1_1_1_1_1"/>
    <protectedRange sqref="B48" name="Range2_12_5_1_1_1_1_1_2_1_1_1"/>
    <protectedRange sqref="B49" name="Range2_12_5_1_1_1_1_1_2_1_1_2"/>
    <protectedRange sqref="B50" name="Range2_12_5_1_1_1_2_2_1_1_1_1_1_1_1_1_1_1_1_2_1_1_1"/>
    <protectedRange sqref="B54" name="Range2_12_5_1_1_1_2_2_1_1_1_1_1_1_1_1_1_1_1_2_1_1_1_1_1_1_1_1_1_3_1_3_1_1_2_1_1_1_2_1"/>
    <protectedRange sqref="B51" name="Range2_12_5_1_1_1_2_2_1_1_1_1_1_1_1_1_1_1_1_2_1_1_1_1_1_1_1_1_1_3_1_3_1_2_1_1"/>
    <protectedRange sqref="B52" name="Range2_12_5_1_1_1_1_1_2_1_2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7:AE34 X11:AE16">
    <cfRule type="containsText" dxfId="821" priority="17" operator="containsText" text="N/A">
      <formula>NOT(ISERROR(SEARCH("N/A",X11)))</formula>
    </cfRule>
    <cfRule type="cellIs" dxfId="820" priority="35" operator="equal">
      <formula>0</formula>
    </cfRule>
  </conditionalFormatting>
  <conditionalFormatting sqref="AC17:AE34 X11:AE16">
    <cfRule type="cellIs" dxfId="819" priority="34" operator="greaterThanOrEqual">
      <formula>1185</formula>
    </cfRule>
  </conditionalFormatting>
  <conditionalFormatting sqref="AC17:AE34 X11:AE16">
    <cfRule type="cellIs" dxfId="818" priority="33" operator="between">
      <formula>0.1</formula>
      <formula>1184</formula>
    </cfRule>
  </conditionalFormatting>
  <conditionalFormatting sqref="X8 AJ16:AJ34 AO16:AO34 AJ11:AO15">
    <cfRule type="cellIs" dxfId="817" priority="32" operator="equal">
      <formula>0</formula>
    </cfRule>
  </conditionalFormatting>
  <conditionalFormatting sqref="X8 AJ16:AJ34 AO16:AO34 AJ11:AO15">
    <cfRule type="cellIs" dxfId="816" priority="31" operator="greaterThan">
      <formula>1179</formula>
    </cfRule>
  </conditionalFormatting>
  <conditionalFormatting sqref="X8 AJ16:AJ34 AO16:AO34 AJ11:AO15">
    <cfRule type="cellIs" dxfId="815" priority="30" operator="greaterThan">
      <formula>99</formula>
    </cfRule>
  </conditionalFormatting>
  <conditionalFormatting sqref="X8 AJ16:AJ34 AO16:AO34 AJ11:AO15">
    <cfRule type="cellIs" dxfId="814" priority="29" operator="greaterThan">
      <formula>0.99</formula>
    </cfRule>
  </conditionalFormatting>
  <conditionalFormatting sqref="AB8">
    <cfRule type="cellIs" dxfId="813" priority="28" operator="equal">
      <formula>0</formula>
    </cfRule>
  </conditionalFormatting>
  <conditionalFormatting sqref="AB8">
    <cfRule type="cellIs" dxfId="812" priority="27" operator="greaterThan">
      <formula>1179</formula>
    </cfRule>
  </conditionalFormatting>
  <conditionalFormatting sqref="AB8">
    <cfRule type="cellIs" dxfId="811" priority="26" operator="greaterThan">
      <formula>99</formula>
    </cfRule>
  </conditionalFormatting>
  <conditionalFormatting sqref="AB8">
    <cfRule type="cellIs" dxfId="810" priority="25" operator="greaterThan">
      <formula>0.99</formula>
    </cfRule>
  </conditionalFormatting>
  <conditionalFormatting sqref="AQ11:AQ34">
    <cfRule type="cellIs" dxfId="809" priority="24" operator="equal">
      <formula>0</formula>
    </cfRule>
  </conditionalFormatting>
  <conditionalFormatting sqref="AQ11:AQ34">
    <cfRule type="cellIs" dxfId="808" priority="23" operator="greaterThan">
      <formula>1179</formula>
    </cfRule>
  </conditionalFormatting>
  <conditionalFormatting sqref="AQ11:AQ34">
    <cfRule type="cellIs" dxfId="807" priority="22" operator="greaterThan">
      <formula>99</formula>
    </cfRule>
  </conditionalFormatting>
  <conditionalFormatting sqref="AQ11:AQ34">
    <cfRule type="cellIs" dxfId="806" priority="21" operator="greaterThan">
      <formula>0.99</formula>
    </cfRule>
  </conditionalFormatting>
  <conditionalFormatting sqref="AI11:AI34">
    <cfRule type="cellIs" dxfId="805" priority="20" operator="greaterThan">
      <formula>$AI$8</formula>
    </cfRule>
  </conditionalFormatting>
  <conditionalFormatting sqref="AH11:AH34">
    <cfRule type="cellIs" dxfId="804" priority="18" operator="greaterThan">
      <formula>$AH$8</formula>
    </cfRule>
    <cfRule type="cellIs" dxfId="803" priority="19" operator="greaterThan">
      <formula>$AH$8</formula>
    </cfRule>
  </conditionalFormatting>
  <conditionalFormatting sqref="AP11:AP34">
    <cfRule type="cellIs" dxfId="802" priority="16" operator="equal">
      <formula>0</formula>
    </cfRule>
  </conditionalFormatting>
  <conditionalFormatting sqref="AP11:AP34">
    <cfRule type="cellIs" dxfId="801" priority="15" operator="greaterThan">
      <formula>1179</formula>
    </cfRule>
  </conditionalFormatting>
  <conditionalFormatting sqref="AP11:AP34">
    <cfRule type="cellIs" dxfId="800" priority="14" operator="greaterThan">
      <formula>99</formula>
    </cfRule>
  </conditionalFormatting>
  <conditionalFormatting sqref="AP11:AP34">
    <cfRule type="cellIs" dxfId="799" priority="13" operator="greaterThan">
      <formula>0.99</formula>
    </cfRule>
  </conditionalFormatting>
  <conditionalFormatting sqref="X17:AB34">
    <cfRule type="containsText" dxfId="798" priority="9" operator="containsText" text="N/A">
      <formula>NOT(ISERROR(SEARCH("N/A",X17)))</formula>
    </cfRule>
    <cfRule type="cellIs" dxfId="797" priority="12" operator="equal">
      <formula>0</formula>
    </cfRule>
  </conditionalFormatting>
  <conditionalFormatting sqref="X17:AB34">
    <cfRule type="cellIs" dxfId="796" priority="11" operator="greaterThanOrEqual">
      <formula>1185</formula>
    </cfRule>
  </conditionalFormatting>
  <conditionalFormatting sqref="X17:AB34">
    <cfRule type="cellIs" dxfId="795" priority="10" operator="between">
      <formula>0.1</formula>
      <formula>1184</formula>
    </cfRule>
  </conditionalFormatting>
  <conditionalFormatting sqref="AL16:AN34">
    <cfRule type="cellIs" dxfId="794" priority="8" operator="equal">
      <formula>0</formula>
    </cfRule>
  </conditionalFormatting>
  <conditionalFormatting sqref="AL16:AN34">
    <cfRule type="cellIs" dxfId="793" priority="7" operator="greaterThan">
      <formula>1179</formula>
    </cfRule>
  </conditionalFormatting>
  <conditionalFormatting sqref="AL16:AN34">
    <cfRule type="cellIs" dxfId="792" priority="6" operator="greaterThan">
      <formula>99</formula>
    </cfRule>
  </conditionalFormatting>
  <conditionalFormatting sqref="AL16:AN34">
    <cfRule type="cellIs" dxfId="791" priority="5" operator="greaterThan">
      <formula>0.99</formula>
    </cfRule>
  </conditionalFormatting>
  <conditionalFormatting sqref="AK16:AK34">
    <cfRule type="cellIs" dxfId="790" priority="4" operator="equal">
      <formula>0</formula>
    </cfRule>
  </conditionalFormatting>
  <conditionalFormatting sqref="AK16:AK34">
    <cfRule type="cellIs" dxfId="789" priority="3" operator="greaterThan">
      <formula>1179</formula>
    </cfRule>
  </conditionalFormatting>
  <conditionalFormatting sqref="AK16:AK34">
    <cfRule type="cellIs" dxfId="788" priority="2" operator="greaterThan">
      <formula>99</formula>
    </cfRule>
  </conditionalFormatting>
  <conditionalFormatting sqref="AK16:AK34">
    <cfRule type="cellIs" dxfId="787" priority="1" operator="greaterThan">
      <formula>0.99</formula>
    </cfRule>
  </conditionalFormatting>
  <dataValidations disablePrompts="1"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$AY$10:$AY$35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44"/>
  <sheetViews>
    <sheetView showGridLines="0" zoomScaleNormal="100" workbookViewId="0">
      <selection activeCell="B51" sqref="B51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86" t="s">
        <v>126</v>
      </c>
      <c r="Q3" s="287"/>
      <c r="R3" s="287"/>
      <c r="S3" s="287"/>
      <c r="T3" s="287"/>
      <c r="U3" s="28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86" t="s">
        <v>126</v>
      </c>
      <c r="Q4" s="287"/>
      <c r="R4" s="287"/>
      <c r="S4" s="287"/>
      <c r="T4" s="287"/>
      <c r="U4" s="28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86" t="s">
        <v>127</v>
      </c>
      <c r="Q5" s="287"/>
      <c r="R5" s="287"/>
      <c r="S5" s="287"/>
      <c r="T5" s="287"/>
      <c r="U5" s="28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86" t="s">
        <v>6</v>
      </c>
      <c r="C6" s="288"/>
      <c r="D6" s="289" t="s">
        <v>7</v>
      </c>
      <c r="E6" s="290"/>
      <c r="F6" s="290"/>
      <c r="G6" s="290"/>
      <c r="H6" s="291"/>
      <c r="I6" s="102"/>
      <c r="J6" s="102"/>
      <c r="K6" s="160"/>
      <c r="L6" s="292">
        <v>41686</v>
      </c>
      <c r="M6" s="29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5" t="s">
        <v>8</v>
      </c>
      <c r="C7" s="276"/>
      <c r="D7" s="275" t="s">
        <v>9</v>
      </c>
      <c r="E7" s="277"/>
      <c r="F7" s="277"/>
      <c r="G7" s="276"/>
      <c r="H7" s="155" t="s">
        <v>10</v>
      </c>
      <c r="I7" s="156" t="s">
        <v>11</v>
      </c>
      <c r="J7" s="156" t="s">
        <v>12</v>
      </c>
      <c r="K7" s="156" t="s">
        <v>13</v>
      </c>
      <c r="L7" s="11"/>
      <c r="M7" s="11"/>
      <c r="N7" s="11"/>
      <c r="O7" s="155" t="s">
        <v>14</v>
      </c>
      <c r="P7" s="275" t="s">
        <v>15</v>
      </c>
      <c r="Q7" s="277"/>
      <c r="R7" s="277"/>
      <c r="S7" s="277"/>
      <c r="T7" s="276"/>
      <c r="U7" s="274" t="s">
        <v>16</v>
      </c>
      <c r="V7" s="274"/>
      <c r="W7" s="156" t="s">
        <v>17</v>
      </c>
      <c r="X7" s="275" t="s">
        <v>18</v>
      </c>
      <c r="Y7" s="276"/>
      <c r="Z7" s="275" t="s">
        <v>19</v>
      </c>
      <c r="AA7" s="276"/>
      <c r="AB7" s="275" t="s">
        <v>20</v>
      </c>
      <c r="AC7" s="276"/>
      <c r="AD7" s="275" t="s">
        <v>21</v>
      </c>
      <c r="AE7" s="276"/>
      <c r="AF7" s="156" t="s">
        <v>22</v>
      </c>
      <c r="AG7" s="156" t="s">
        <v>23</v>
      </c>
      <c r="AH7" s="156" t="s">
        <v>24</v>
      </c>
      <c r="AI7" s="156" t="s">
        <v>25</v>
      </c>
      <c r="AJ7" s="275" t="s">
        <v>26</v>
      </c>
      <c r="AK7" s="277"/>
      <c r="AL7" s="277"/>
      <c r="AM7" s="277"/>
      <c r="AN7" s="276"/>
      <c r="AO7" s="275" t="s">
        <v>27</v>
      </c>
      <c r="AP7" s="277"/>
      <c r="AQ7" s="276"/>
      <c r="AR7" s="156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78">
        <v>42161</v>
      </c>
      <c r="C8" s="279"/>
      <c r="D8" s="280" t="s">
        <v>29</v>
      </c>
      <c r="E8" s="281"/>
      <c r="F8" s="281"/>
      <c r="G8" s="282"/>
      <c r="H8" s="27"/>
      <c r="I8" s="280" t="s">
        <v>29</v>
      </c>
      <c r="J8" s="281"/>
      <c r="K8" s="28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3" t="s">
        <v>33</v>
      </c>
      <c r="V8" s="283"/>
      <c r="W8" s="29" t="s">
        <v>34</v>
      </c>
      <c r="X8" s="266">
        <v>0</v>
      </c>
      <c r="Y8" s="267"/>
      <c r="Z8" s="284" t="s">
        <v>35</v>
      </c>
      <c r="AA8" s="285"/>
      <c r="AB8" s="266">
        <v>1185</v>
      </c>
      <c r="AC8" s="267"/>
      <c r="AD8" s="268">
        <v>800</v>
      </c>
      <c r="AE8" s="269"/>
      <c r="AF8" s="27"/>
      <c r="AG8" s="29">
        <f>AG34-AG10</f>
        <v>27400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58" t="s">
        <v>39</v>
      </c>
      <c r="C9" s="258"/>
      <c r="D9" s="270" t="s">
        <v>40</v>
      </c>
      <c r="E9" s="271"/>
      <c r="F9" s="272" t="s">
        <v>41</v>
      </c>
      <c r="G9" s="271"/>
      <c r="H9" s="273" t="s">
        <v>42</v>
      </c>
      <c r="I9" s="258" t="s">
        <v>43</v>
      </c>
      <c r="J9" s="258"/>
      <c r="K9" s="258"/>
      <c r="L9" s="156" t="s">
        <v>44</v>
      </c>
      <c r="M9" s="274" t="s">
        <v>45</v>
      </c>
      <c r="N9" s="32" t="s">
        <v>46</v>
      </c>
      <c r="O9" s="264" t="s">
        <v>47</v>
      </c>
      <c r="P9" s="264" t="s">
        <v>48</v>
      </c>
      <c r="Q9" s="33" t="s">
        <v>49</v>
      </c>
      <c r="R9" s="252" t="s">
        <v>50</v>
      </c>
      <c r="S9" s="253"/>
      <c r="T9" s="254"/>
      <c r="U9" s="157" t="s">
        <v>51</v>
      </c>
      <c r="V9" s="157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59" t="s">
        <v>55</v>
      </c>
      <c r="AG9" s="159" t="s">
        <v>56</v>
      </c>
      <c r="AH9" s="247" t="s">
        <v>57</v>
      </c>
      <c r="AI9" s="262" t="s">
        <v>58</v>
      </c>
      <c r="AJ9" s="157" t="s">
        <v>59</v>
      </c>
      <c r="AK9" s="157" t="s">
        <v>60</v>
      </c>
      <c r="AL9" s="157" t="s">
        <v>61</v>
      </c>
      <c r="AM9" s="157" t="s">
        <v>62</v>
      </c>
      <c r="AN9" s="157" t="s">
        <v>63</v>
      </c>
      <c r="AO9" s="157" t="s">
        <v>64</v>
      </c>
      <c r="AP9" s="157" t="s">
        <v>65</v>
      </c>
      <c r="AQ9" s="264" t="s">
        <v>66</v>
      </c>
      <c r="AR9" s="157" t="s">
        <v>67</v>
      </c>
      <c r="AS9" s="24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57" t="s">
        <v>72</v>
      </c>
      <c r="C10" s="157" t="s">
        <v>73</v>
      </c>
      <c r="D10" s="157" t="s">
        <v>74</v>
      </c>
      <c r="E10" s="157" t="s">
        <v>75</v>
      </c>
      <c r="F10" s="157" t="s">
        <v>74</v>
      </c>
      <c r="G10" s="157" t="s">
        <v>75</v>
      </c>
      <c r="H10" s="273"/>
      <c r="I10" s="157" t="s">
        <v>75</v>
      </c>
      <c r="J10" s="157" t="s">
        <v>75</v>
      </c>
      <c r="K10" s="157" t="s">
        <v>75</v>
      </c>
      <c r="L10" s="27" t="s">
        <v>29</v>
      </c>
      <c r="M10" s="274"/>
      <c r="N10" s="27" t="s">
        <v>29</v>
      </c>
      <c r="O10" s="265"/>
      <c r="P10" s="265"/>
      <c r="Q10" s="143">
        <f>'JUNE 5'!Q34</f>
        <v>39418546</v>
      </c>
      <c r="R10" s="255"/>
      <c r="S10" s="256"/>
      <c r="T10" s="257"/>
      <c r="U10" s="157" t="s">
        <v>75</v>
      </c>
      <c r="V10" s="157" t="s">
        <v>75</v>
      </c>
      <c r="W10" s="25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 t="s">
        <v>90</v>
      </c>
      <c r="AG10" s="118">
        <f>'JUNE 5'!AG34</f>
        <v>37623616</v>
      </c>
      <c r="AH10" s="247"/>
      <c r="AI10" s="263"/>
      <c r="AJ10" s="157" t="s">
        <v>84</v>
      </c>
      <c r="AK10" s="157" t="s">
        <v>84</v>
      </c>
      <c r="AL10" s="157" t="s">
        <v>84</v>
      </c>
      <c r="AM10" s="157" t="s">
        <v>84</v>
      </c>
      <c r="AN10" s="157" t="s">
        <v>84</v>
      </c>
      <c r="AO10" s="157" t="s">
        <v>84</v>
      </c>
      <c r="AP10" s="144">
        <f>'JUNE 5'!AP34</f>
        <v>8478061</v>
      </c>
      <c r="AQ10" s="265"/>
      <c r="AR10" s="158" t="s">
        <v>85</v>
      </c>
      <c r="AS10" s="247"/>
      <c r="AV10" s="38" t="s">
        <v>86</v>
      </c>
      <c r="AW10" s="38" t="s">
        <v>87</v>
      </c>
      <c r="AY10" s="79" t="s">
        <v>126</v>
      </c>
    </row>
    <row r="11" spans="2:51" x14ac:dyDescent="0.25">
      <c r="B11" s="39">
        <v>2</v>
      </c>
      <c r="C11" s="39">
        <v>4.1666666666666664E-2</v>
      </c>
      <c r="D11" s="117">
        <v>7</v>
      </c>
      <c r="E11" s="40">
        <f>D11/1.42</f>
        <v>4.9295774647887329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124</v>
      </c>
      <c r="P11" s="118">
        <v>116</v>
      </c>
      <c r="Q11" s="118">
        <v>39422796</v>
      </c>
      <c r="R11" s="45">
        <f>Q11-Q10</f>
        <v>4250</v>
      </c>
      <c r="S11" s="46">
        <f>R11*24/1000</f>
        <v>102</v>
      </c>
      <c r="T11" s="46">
        <f>R11/1000</f>
        <v>4.25</v>
      </c>
      <c r="U11" s="119">
        <v>5.4</v>
      </c>
      <c r="V11" s="119">
        <f>U11</f>
        <v>5.4</v>
      </c>
      <c r="W11" s="120" t="s">
        <v>124</v>
      </c>
      <c r="X11" s="122">
        <v>0</v>
      </c>
      <c r="Y11" s="122">
        <v>0</v>
      </c>
      <c r="Z11" s="122">
        <v>1039</v>
      </c>
      <c r="AA11" s="122">
        <v>0</v>
      </c>
      <c r="AB11" s="122">
        <v>1189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37624452</v>
      </c>
      <c r="AH11" s="48">
        <f>IF(ISBLANK(AG11),"-",AG11-AG10)</f>
        <v>836</v>
      </c>
      <c r="AI11" s="49">
        <f>AH11/T11</f>
        <v>196.70588235294119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0.5</v>
      </c>
      <c r="AP11" s="122">
        <v>8479061</v>
      </c>
      <c r="AQ11" s="122">
        <f>AP11-AP10</f>
        <v>1000</v>
      </c>
      <c r="AR11" s="50"/>
      <c r="AS11" s="51" t="s">
        <v>113</v>
      </c>
      <c r="AV11" s="38" t="s">
        <v>88</v>
      </c>
      <c r="AW11" s="38" t="s">
        <v>91</v>
      </c>
      <c r="AY11" s="79" t="s">
        <v>149</v>
      </c>
    </row>
    <row r="12" spans="2:51" x14ac:dyDescent="0.25">
      <c r="B12" s="39">
        <v>2.0416666666666701</v>
      </c>
      <c r="C12" s="39">
        <v>8.3333333333333329E-2</v>
      </c>
      <c r="D12" s="117">
        <v>9</v>
      </c>
      <c r="E12" s="40">
        <f t="shared" ref="E12:E34" si="0">D12/1.42</f>
        <v>6.3380281690140849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126</v>
      </c>
      <c r="P12" s="118">
        <v>119</v>
      </c>
      <c r="Q12" s="118">
        <v>39426347</v>
      </c>
      <c r="R12" s="45">
        <f t="shared" ref="R12:R34" si="3">Q12-Q11</f>
        <v>3551</v>
      </c>
      <c r="S12" s="46">
        <f t="shared" ref="S12:S34" si="4">R12*24/1000</f>
        <v>85.224000000000004</v>
      </c>
      <c r="T12" s="46">
        <f t="shared" ref="T12:T34" si="5">R12/1000</f>
        <v>3.5510000000000002</v>
      </c>
      <c r="U12" s="119">
        <v>6.5</v>
      </c>
      <c r="V12" s="119">
        <f t="shared" ref="V12:V34" si="6">U12</f>
        <v>6.5</v>
      </c>
      <c r="W12" s="120" t="s">
        <v>124</v>
      </c>
      <c r="X12" s="122">
        <v>0</v>
      </c>
      <c r="Y12" s="122">
        <v>0</v>
      </c>
      <c r="Z12" s="122">
        <v>1039</v>
      </c>
      <c r="AA12" s="122">
        <v>0</v>
      </c>
      <c r="AB12" s="122">
        <v>1189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37625156</v>
      </c>
      <c r="AH12" s="48">
        <f>IF(ISBLANK(AG12),"-",AG12-AG11)</f>
        <v>704</v>
      </c>
      <c r="AI12" s="49">
        <f t="shared" ref="AI12:AI34" si="7">AH12/T12</f>
        <v>198.25401295409742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0.5</v>
      </c>
      <c r="AP12" s="122">
        <v>8480066</v>
      </c>
      <c r="AQ12" s="122">
        <f>AP12-AP11</f>
        <v>1005</v>
      </c>
      <c r="AR12" s="52">
        <v>0.81</v>
      </c>
      <c r="AS12" s="51" t="s">
        <v>113</v>
      </c>
      <c r="AV12" s="38" t="s">
        <v>92</v>
      </c>
      <c r="AW12" s="38" t="s">
        <v>93</v>
      </c>
      <c r="AY12" s="79" t="s">
        <v>127</v>
      </c>
    </row>
    <row r="13" spans="2:51" x14ac:dyDescent="0.25">
      <c r="B13" s="39">
        <v>2.0833333333333299</v>
      </c>
      <c r="C13" s="39">
        <v>0.125</v>
      </c>
      <c r="D13" s="117">
        <v>10</v>
      </c>
      <c r="E13" s="40">
        <f t="shared" si="0"/>
        <v>7.042253521126761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123</v>
      </c>
      <c r="P13" s="118">
        <v>121</v>
      </c>
      <c r="Q13" s="118">
        <v>39430157</v>
      </c>
      <c r="R13" s="45">
        <f t="shared" si="3"/>
        <v>3810</v>
      </c>
      <c r="S13" s="46">
        <f t="shared" si="4"/>
        <v>91.44</v>
      </c>
      <c r="T13" s="46">
        <f t="shared" si="5"/>
        <v>3.81</v>
      </c>
      <c r="U13" s="119">
        <v>7.6</v>
      </c>
      <c r="V13" s="119">
        <f t="shared" si="6"/>
        <v>7.6</v>
      </c>
      <c r="W13" s="120" t="s">
        <v>124</v>
      </c>
      <c r="X13" s="122">
        <v>0</v>
      </c>
      <c r="Y13" s="122">
        <v>0</v>
      </c>
      <c r="Z13" s="122">
        <v>1029</v>
      </c>
      <c r="AA13" s="122">
        <v>0</v>
      </c>
      <c r="AB13" s="122">
        <v>1129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37625876</v>
      </c>
      <c r="AH13" s="48">
        <f>IF(ISBLANK(AG13),"-",AG13-AG12)</f>
        <v>720</v>
      </c>
      <c r="AI13" s="49">
        <f t="shared" si="7"/>
        <v>188.97637795275591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0.5</v>
      </c>
      <c r="AP13" s="122">
        <v>8481262</v>
      </c>
      <c r="AQ13" s="122">
        <f>AP13-AP12</f>
        <v>1196</v>
      </c>
      <c r="AR13" s="50"/>
      <c r="AS13" s="51" t="s">
        <v>113</v>
      </c>
      <c r="AV13" s="38" t="s">
        <v>94</v>
      </c>
      <c r="AW13" s="38" t="s">
        <v>95</v>
      </c>
      <c r="AY13" s="79" t="s">
        <v>160</v>
      </c>
    </row>
    <row r="14" spans="2:51" x14ac:dyDescent="0.25">
      <c r="B14" s="39">
        <v>2.125</v>
      </c>
      <c r="C14" s="39">
        <v>0.16666666666666666</v>
      </c>
      <c r="D14" s="117">
        <v>11</v>
      </c>
      <c r="E14" s="40">
        <f t="shared" si="0"/>
        <v>7.746478873239437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120</v>
      </c>
      <c r="P14" s="118">
        <v>126</v>
      </c>
      <c r="Q14" s="118">
        <v>39434019</v>
      </c>
      <c r="R14" s="45">
        <f t="shared" si="3"/>
        <v>3862</v>
      </c>
      <c r="S14" s="46">
        <f t="shared" si="4"/>
        <v>92.688000000000002</v>
      </c>
      <c r="T14" s="46">
        <f t="shared" si="5"/>
        <v>3.8620000000000001</v>
      </c>
      <c r="U14" s="119">
        <v>8.6999999999999993</v>
      </c>
      <c r="V14" s="119">
        <f t="shared" si="6"/>
        <v>8.6999999999999993</v>
      </c>
      <c r="W14" s="120" t="s">
        <v>124</v>
      </c>
      <c r="X14" s="122">
        <v>0</v>
      </c>
      <c r="Y14" s="122">
        <v>0</v>
      </c>
      <c r="Z14" s="122">
        <v>1029</v>
      </c>
      <c r="AA14" s="122">
        <v>0</v>
      </c>
      <c r="AB14" s="122">
        <v>1129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37626580</v>
      </c>
      <c r="AH14" s="48">
        <f t="shared" ref="AH14:AH34" si="8">IF(ISBLANK(AG14),"-",AG14-AG13)</f>
        <v>704</v>
      </c>
      <c r="AI14" s="49">
        <f t="shared" si="7"/>
        <v>182.28896944588297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0.5</v>
      </c>
      <c r="AP14" s="122">
        <v>8482328</v>
      </c>
      <c r="AQ14" s="122">
        <f>AP14-AP13</f>
        <v>1066</v>
      </c>
      <c r="AR14" s="50"/>
      <c r="AS14" s="51" t="s">
        <v>113</v>
      </c>
      <c r="AT14" s="53"/>
      <c r="AV14" s="38" t="s">
        <v>96</v>
      </c>
      <c r="AW14" s="38" t="s">
        <v>97</v>
      </c>
      <c r="AY14" s="100"/>
    </row>
    <row r="15" spans="2:51" x14ac:dyDescent="0.25">
      <c r="B15" s="39">
        <v>2.1666666666666701</v>
      </c>
      <c r="C15" s="39">
        <v>0.20833333333333301</v>
      </c>
      <c r="D15" s="117">
        <v>14</v>
      </c>
      <c r="E15" s="40">
        <f t="shared" si="0"/>
        <v>9.8591549295774659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108</v>
      </c>
      <c r="P15" s="118">
        <v>137</v>
      </c>
      <c r="Q15" s="118">
        <v>39437710</v>
      </c>
      <c r="R15" s="45">
        <f t="shared" si="3"/>
        <v>3691</v>
      </c>
      <c r="S15" s="46">
        <f t="shared" si="4"/>
        <v>88.584000000000003</v>
      </c>
      <c r="T15" s="46">
        <f t="shared" si="5"/>
        <v>3.6909999999999998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1029</v>
      </c>
      <c r="AA15" s="122">
        <v>0</v>
      </c>
      <c r="AB15" s="122">
        <v>1129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37627252</v>
      </c>
      <c r="AH15" s="48">
        <f t="shared" si="8"/>
        <v>672</v>
      </c>
      <c r="AI15" s="49">
        <f t="shared" si="7"/>
        <v>182.06448117041452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0.5</v>
      </c>
      <c r="AP15" s="122">
        <v>8483114</v>
      </c>
      <c r="AQ15" s="122">
        <f>AP15-AP14</f>
        <v>786</v>
      </c>
      <c r="AR15" s="50"/>
      <c r="AS15" s="51" t="s">
        <v>113</v>
      </c>
      <c r="AV15" s="38" t="s">
        <v>98</v>
      </c>
      <c r="AW15" s="38" t="s">
        <v>99</v>
      </c>
      <c r="AY15" s="100"/>
    </row>
    <row r="16" spans="2:51" x14ac:dyDescent="0.25">
      <c r="B16" s="39">
        <v>2.2083333333333299</v>
      </c>
      <c r="C16" s="39">
        <v>0.25</v>
      </c>
      <c r="D16" s="117">
        <v>13</v>
      </c>
      <c r="E16" s="40">
        <f t="shared" si="0"/>
        <v>9.1549295774647899</v>
      </c>
      <c r="F16" s="103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130</v>
      </c>
      <c r="P16" s="118">
        <v>124</v>
      </c>
      <c r="Q16" s="118">
        <v>39442720</v>
      </c>
      <c r="R16" s="45">
        <f t="shared" si="3"/>
        <v>5010</v>
      </c>
      <c r="S16" s="46">
        <f t="shared" si="4"/>
        <v>120.24</v>
      </c>
      <c r="T16" s="46">
        <f t="shared" si="5"/>
        <v>5.01</v>
      </c>
      <c r="U16" s="119">
        <v>9.5</v>
      </c>
      <c r="V16" s="119">
        <f t="shared" si="6"/>
        <v>9.5</v>
      </c>
      <c r="W16" s="120" t="s">
        <v>124</v>
      </c>
      <c r="X16" s="122">
        <v>0</v>
      </c>
      <c r="Y16" s="122">
        <v>0</v>
      </c>
      <c r="Z16" s="122">
        <v>1187</v>
      </c>
      <c r="AA16" s="122">
        <v>0</v>
      </c>
      <c r="AB16" s="122">
        <v>1188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37628076</v>
      </c>
      <c r="AH16" s="48">
        <f t="shared" si="8"/>
        <v>824</v>
      </c>
      <c r="AI16" s="49">
        <f t="shared" si="7"/>
        <v>164.47105788423156</v>
      </c>
      <c r="AJ16" s="101">
        <v>0</v>
      </c>
      <c r="AK16" s="101">
        <v>0</v>
      </c>
      <c r="AL16" s="101">
        <v>1</v>
      </c>
      <c r="AM16" s="101">
        <v>0</v>
      </c>
      <c r="AN16" s="101">
        <v>1</v>
      </c>
      <c r="AO16" s="101">
        <v>0</v>
      </c>
      <c r="AP16" s="122">
        <v>8483114</v>
      </c>
      <c r="AQ16" s="122">
        <f t="shared" ref="AQ16:AQ34" si="10">AP16-AP15</f>
        <v>0</v>
      </c>
      <c r="AR16" s="52">
        <v>0.91</v>
      </c>
      <c r="AS16" s="51" t="s">
        <v>101</v>
      </c>
      <c r="AV16" s="38" t="s">
        <v>102</v>
      </c>
      <c r="AW16" s="38" t="s">
        <v>103</v>
      </c>
      <c r="AY16" s="100"/>
    </row>
    <row r="17" spans="1:51" x14ac:dyDescent="0.25">
      <c r="B17" s="39">
        <v>2.25</v>
      </c>
      <c r="C17" s="39">
        <v>0.29166666666666702</v>
      </c>
      <c r="D17" s="117">
        <v>7</v>
      </c>
      <c r="E17" s="40">
        <f t="shared" si="0"/>
        <v>4.9295774647887329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149</v>
      </c>
      <c r="P17" s="118">
        <v>146</v>
      </c>
      <c r="Q17" s="118">
        <v>39448700</v>
      </c>
      <c r="R17" s="45">
        <f t="shared" si="3"/>
        <v>5980</v>
      </c>
      <c r="S17" s="46">
        <f t="shared" si="4"/>
        <v>143.52000000000001</v>
      </c>
      <c r="T17" s="46">
        <f t="shared" si="5"/>
        <v>5.98</v>
      </c>
      <c r="U17" s="119">
        <v>9.5</v>
      </c>
      <c r="V17" s="119">
        <f t="shared" si="6"/>
        <v>9.5</v>
      </c>
      <c r="W17" s="120" t="s">
        <v>164</v>
      </c>
      <c r="X17" s="122">
        <v>0</v>
      </c>
      <c r="Y17" s="122">
        <v>0</v>
      </c>
      <c r="Z17" s="122">
        <v>1187</v>
      </c>
      <c r="AA17" s="122">
        <v>1185</v>
      </c>
      <c r="AB17" s="122">
        <v>1189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37629360</v>
      </c>
      <c r="AH17" s="48">
        <f t="shared" si="8"/>
        <v>1284</v>
      </c>
      <c r="AI17" s="49">
        <f t="shared" si="7"/>
        <v>214.71571906354512</v>
      </c>
      <c r="AJ17" s="101">
        <v>0</v>
      </c>
      <c r="AK17" s="101">
        <v>0</v>
      </c>
      <c r="AL17" s="101">
        <v>1</v>
      </c>
      <c r="AM17" s="101">
        <v>1</v>
      </c>
      <c r="AN17" s="101">
        <v>1</v>
      </c>
      <c r="AO17" s="101">
        <v>0</v>
      </c>
      <c r="AP17" s="122">
        <v>8483114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0"/>
    </row>
    <row r="18" spans="1:51" x14ac:dyDescent="0.25">
      <c r="B18" s="39">
        <v>2.2916666666666701</v>
      </c>
      <c r="C18" s="39">
        <v>0.33333333333333298</v>
      </c>
      <c r="D18" s="117">
        <v>6</v>
      </c>
      <c r="E18" s="40">
        <f t="shared" si="0"/>
        <v>4.2253521126760569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141</v>
      </c>
      <c r="P18" s="118">
        <v>140</v>
      </c>
      <c r="Q18" s="118">
        <v>39454872</v>
      </c>
      <c r="R18" s="45">
        <f t="shared" si="3"/>
        <v>6172</v>
      </c>
      <c r="S18" s="46">
        <f t="shared" si="4"/>
        <v>148.12799999999999</v>
      </c>
      <c r="T18" s="46">
        <f t="shared" si="5"/>
        <v>6.1719999999999997</v>
      </c>
      <c r="U18" s="119">
        <v>9.4</v>
      </c>
      <c r="V18" s="119">
        <f t="shared" si="6"/>
        <v>9.4</v>
      </c>
      <c r="W18" s="120" t="s">
        <v>135</v>
      </c>
      <c r="X18" s="122">
        <v>0</v>
      </c>
      <c r="Y18" s="122">
        <v>1012</v>
      </c>
      <c r="Z18" s="122">
        <v>1189</v>
      </c>
      <c r="AA18" s="122">
        <v>1185</v>
      </c>
      <c r="AB18" s="122">
        <v>1190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37630708</v>
      </c>
      <c r="AH18" s="48">
        <f t="shared" si="8"/>
        <v>1348</v>
      </c>
      <c r="AI18" s="49">
        <f t="shared" si="7"/>
        <v>218.40570317563188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22">
        <v>8483114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0"/>
    </row>
    <row r="19" spans="1:51" x14ac:dyDescent="0.25">
      <c r="B19" s="39">
        <v>2.3333333333333299</v>
      </c>
      <c r="C19" s="39">
        <v>0.375</v>
      </c>
      <c r="D19" s="117">
        <v>7</v>
      </c>
      <c r="E19" s="40">
        <f t="shared" si="0"/>
        <v>4.9295774647887329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146</v>
      </c>
      <c r="P19" s="118">
        <v>146</v>
      </c>
      <c r="Q19" s="118">
        <v>39461091</v>
      </c>
      <c r="R19" s="45">
        <f t="shared" si="3"/>
        <v>6219</v>
      </c>
      <c r="S19" s="46">
        <f t="shared" si="4"/>
        <v>149.256</v>
      </c>
      <c r="T19" s="46">
        <f t="shared" si="5"/>
        <v>6.2190000000000003</v>
      </c>
      <c r="U19" s="119">
        <v>8.9</v>
      </c>
      <c r="V19" s="119">
        <f t="shared" si="6"/>
        <v>8.9</v>
      </c>
      <c r="W19" s="120" t="s">
        <v>135</v>
      </c>
      <c r="X19" s="122">
        <v>0</v>
      </c>
      <c r="Y19" s="122">
        <v>1022</v>
      </c>
      <c r="Z19" s="122">
        <v>1189</v>
      </c>
      <c r="AA19" s="122">
        <v>1185</v>
      </c>
      <c r="AB19" s="122">
        <v>1190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37632054</v>
      </c>
      <c r="AH19" s="48">
        <f t="shared" si="8"/>
        <v>1346</v>
      </c>
      <c r="AI19" s="49">
        <f t="shared" si="7"/>
        <v>216.43351021064478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22">
        <v>8483114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0"/>
    </row>
    <row r="20" spans="1:51" x14ac:dyDescent="0.25">
      <c r="B20" s="39">
        <v>2.375</v>
      </c>
      <c r="C20" s="39">
        <v>0.41666666666666669</v>
      </c>
      <c r="D20" s="117">
        <v>7</v>
      </c>
      <c r="E20" s="40">
        <f t="shared" si="0"/>
        <v>4.9295774647887329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146</v>
      </c>
      <c r="P20" s="118">
        <v>154</v>
      </c>
      <c r="Q20" s="118">
        <v>39467511</v>
      </c>
      <c r="R20" s="45">
        <f t="shared" si="3"/>
        <v>6420</v>
      </c>
      <c r="S20" s="46">
        <f t="shared" si="4"/>
        <v>154.08000000000001</v>
      </c>
      <c r="T20" s="46">
        <f t="shared" si="5"/>
        <v>6.42</v>
      </c>
      <c r="U20" s="119">
        <v>8.4</v>
      </c>
      <c r="V20" s="119">
        <f t="shared" si="6"/>
        <v>8.4</v>
      </c>
      <c r="W20" s="120" t="s">
        <v>135</v>
      </c>
      <c r="X20" s="122">
        <v>0</v>
      </c>
      <c r="Y20" s="122">
        <v>1022</v>
      </c>
      <c r="Z20" s="122">
        <v>1189</v>
      </c>
      <c r="AA20" s="122">
        <v>1185</v>
      </c>
      <c r="AB20" s="122">
        <v>1190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37633460</v>
      </c>
      <c r="AH20" s="48">
        <f>IF(ISBLANK(AG20),"-",AG20-AG19)</f>
        <v>1406</v>
      </c>
      <c r="AI20" s="49">
        <f t="shared" si="7"/>
        <v>219.00311526479751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22">
        <v>8483114</v>
      </c>
      <c r="AQ20" s="122">
        <f t="shared" si="10"/>
        <v>0</v>
      </c>
      <c r="AR20" s="52">
        <v>1.02</v>
      </c>
      <c r="AS20" s="51" t="s">
        <v>101</v>
      </c>
      <c r="AY20" s="100"/>
    </row>
    <row r="21" spans="1:51" x14ac:dyDescent="0.25">
      <c r="B21" s="39">
        <v>2.4166666666666701</v>
      </c>
      <c r="C21" s="39">
        <v>0.45833333333333298</v>
      </c>
      <c r="D21" s="117">
        <v>6</v>
      </c>
      <c r="E21" s="40">
        <f t="shared" si="0"/>
        <v>4.2253521126760569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149</v>
      </c>
      <c r="P21" s="118">
        <v>151</v>
      </c>
      <c r="Q21" s="118">
        <v>39473806</v>
      </c>
      <c r="R21" s="45">
        <f>Q21-Q20</f>
        <v>6295</v>
      </c>
      <c r="S21" s="46">
        <f t="shared" si="4"/>
        <v>151.08000000000001</v>
      </c>
      <c r="T21" s="46">
        <f t="shared" si="5"/>
        <v>6.2949999999999999</v>
      </c>
      <c r="U21" s="119">
        <v>7.9</v>
      </c>
      <c r="V21" s="119">
        <f t="shared" si="6"/>
        <v>7.9</v>
      </c>
      <c r="W21" s="120" t="s">
        <v>135</v>
      </c>
      <c r="X21" s="122">
        <v>0</v>
      </c>
      <c r="Y21" s="122">
        <v>1022</v>
      </c>
      <c r="Z21" s="122">
        <v>1189</v>
      </c>
      <c r="AA21" s="122">
        <v>1185</v>
      </c>
      <c r="AB21" s="122">
        <v>1190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37634852</v>
      </c>
      <c r="AH21" s="48">
        <f t="shared" si="8"/>
        <v>1392</v>
      </c>
      <c r="AI21" s="49">
        <f t="shared" si="7"/>
        <v>221.12787926926131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22">
        <v>8483114</v>
      </c>
      <c r="AQ21" s="122">
        <f t="shared" si="10"/>
        <v>0</v>
      </c>
      <c r="AR21" s="50"/>
      <c r="AS21" s="51" t="s">
        <v>101</v>
      </c>
      <c r="AY21" s="100"/>
    </row>
    <row r="22" spans="1:51" x14ac:dyDescent="0.25">
      <c r="B22" s="39">
        <v>2.4583333333333299</v>
      </c>
      <c r="C22" s="39">
        <v>0.5</v>
      </c>
      <c r="D22" s="117">
        <v>7</v>
      </c>
      <c r="E22" s="40">
        <f t="shared" si="0"/>
        <v>4.9295774647887329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142</v>
      </c>
      <c r="P22" s="118">
        <v>150</v>
      </c>
      <c r="Q22" s="118">
        <v>39480130</v>
      </c>
      <c r="R22" s="45">
        <f t="shared" si="3"/>
        <v>6324</v>
      </c>
      <c r="S22" s="46">
        <f t="shared" si="4"/>
        <v>151.77600000000001</v>
      </c>
      <c r="T22" s="46">
        <f t="shared" si="5"/>
        <v>6.3239999999999998</v>
      </c>
      <c r="U22" s="119">
        <v>7.4</v>
      </c>
      <c r="V22" s="119">
        <f t="shared" si="6"/>
        <v>7.4</v>
      </c>
      <c r="W22" s="120" t="s">
        <v>135</v>
      </c>
      <c r="X22" s="122">
        <v>0</v>
      </c>
      <c r="Y22" s="122">
        <v>1022</v>
      </c>
      <c r="Z22" s="122">
        <v>1189</v>
      </c>
      <c r="AA22" s="122">
        <v>1185</v>
      </c>
      <c r="AB22" s="122">
        <v>1190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37636236</v>
      </c>
      <c r="AH22" s="48">
        <f t="shared" si="8"/>
        <v>1384</v>
      </c>
      <c r="AI22" s="49">
        <f t="shared" si="7"/>
        <v>218.84882985452245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22">
        <v>8483114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125</v>
      </c>
      <c r="B23" s="39">
        <v>2.5</v>
      </c>
      <c r="C23" s="39">
        <v>0.54166666666666696</v>
      </c>
      <c r="D23" s="117">
        <v>3</v>
      </c>
      <c r="E23" s="40">
        <f t="shared" si="0"/>
        <v>2.1126760563380285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135</v>
      </c>
      <c r="P23" s="118">
        <v>143</v>
      </c>
      <c r="Q23" s="118">
        <v>39486195</v>
      </c>
      <c r="R23" s="45">
        <f t="shared" si="3"/>
        <v>6065</v>
      </c>
      <c r="S23" s="46">
        <f t="shared" si="4"/>
        <v>145.56</v>
      </c>
      <c r="T23" s="46">
        <f t="shared" si="5"/>
        <v>6.0650000000000004</v>
      </c>
      <c r="U23" s="119">
        <v>6.8</v>
      </c>
      <c r="V23" s="119">
        <f t="shared" si="6"/>
        <v>6.8</v>
      </c>
      <c r="W23" s="120" t="s">
        <v>135</v>
      </c>
      <c r="X23" s="122">
        <v>0</v>
      </c>
      <c r="Y23" s="122">
        <v>1042</v>
      </c>
      <c r="Z23" s="122">
        <v>1189</v>
      </c>
      <c r="AA23" s="122">
        <v>1185</v>
      </c>
      <c r="AB23" s="122">
        <v>1190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37637592</v>
      </c>
      <c r="AH23" s="48">
        <f t="shared" si="8"/>
        <v>1356</v>
      </c>
      <c r="AI23" s="49">
        <f t="shared" si="7"/>
        <v>223.57790601813684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8483114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5</v>
      </c>
      <c r="E24" s="40">
        <f t="shared" si="0"/>
        <v>3.5211267605633805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137</v>
      </c>
      <c r="P24" s="118">
        <v>144</v>
      </c>
      <c r="Q24" s="118">
        <v>39492305</v>
      </c>
      <c r="R24" s="45">
        <f t="shared" si="3"/>
        <v>6110</v>
      </c>
      <c r="S24" s="46">
        <f t="shared" si="4"/>
        <v>146.63999999999999</v>
      </c>
      <c r="T24" s="46">
        <f t="shared" si="5"/>
        <v>6.11</v>
      </c>
      <c r="U24" s="119">
        <v>6.2</v>
      </c>
      <c r="V24" s="119">
        <f t="shared" si="6"/>
        <v>6.2</v>
      </c>
      <c r="W24" s="120" t="s">
        <v>135</v>
      </c>
      <c r="X24" s="122">
        <v>0</v>
      </c>
      <c r="Y24" s="122">
        <v>1042</v>
      </c>
      <c r="Z24" s="122">
        <v>1189</v>
      </c>
      <c r="AA24" s="122">
        <v>1185</v>
      </c>
      <c r="AB24" s="122">
        <v>1190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37638972</v>
      </c>
      <c r="AH24" s="48">
        <f t="shared" si="8"/>
        <v>1380</v>
      </c>
      <c r="AI24" s="49">
        <f t="shared" si="7"/>
        <v>225.85924713584288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8483114</v>
      </c>
      <c r="AQ24" s="122">
        <f t="shared" si="10"/>
        <v>0</v>
      </c>
      <c r="AR24" s="52">
        <v>1.1200000000000001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4</v>
      </c>
      <c r="E25" s="40">
        <f t="shared" si="0"/>
        <v>2.8169014084507045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136</v>
      </c>
      <c r="P25" s="118">
        <v>145</v>
      </c>
      <c r="Q25" s="118">
        <v>39498418</v>
      </c>
      <c r="R25" s="45">
        <f t="shared" si="3"/>
        <v>6113</v>
      </c>
      <c r="S25" s="46">
        <f t="shared" si="4"/>
        <v>146.71199999999999</v>
      </c>
      <c r="T25" s="46">
        <f t="shared" si="5"/>
        <v>6.1130000000000004</v>
      </c>
      <c r="U25" s="119">
        <v>5.7</v>
      </c>
      <c r="V25" s="119">
        <f t="shared" si="6"/>
        <v>5.7</v>
      </c>
      <c r="W25" s="120" t="s">
        <v>135</v>
      </c>
      <c r="X25" s="122">
        <v>0</v>
      </c>
      <c r="Y25" s="122">
        <v>1042</v>
      </c>
      <c r="Z25" s="122">
        <v>1189</v>
      </c>
      <c r="AA25" s="122">
        <v>1185</v>
      </c>
      <c r="AB25" s="122">
        <v>1190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37640344</v>
      </c>
      <c r="AH25" s="48">
        <f t="shared" si="8"/>
        <v>1372</v>
      </c>
      <c r="AI25" s="49">
        <f t="shared" si="7"/>
        <v>224.43971863242268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8483114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4</v>
      </c>
      <c r="E26" s="40">
        <f t="shared" si="0"/>
        <v>2.8169014084507045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133</v>
      </c>
      <c r="P26" s="118">
        <v>148</v>
      </c>
      <c r="Q26" s="118">
        <v>39504434</v>
      </c>
      <c r="R26" s="45">
        <f t="shared" si="3"/>
        <v>6016</v>
      </c>
      <c r="S26" s="46">
        <f t="shared" si="4"/>
        <v>144.38399999999999</v>
      </c>
      <c r="T26" s="46">
        <f t="shared" si="5"/>
        <v>6.016</v>
      </c>
      <c r="U26" s="119">
        <v>5.2</v>
      </c>
      <c r="V26" s="119">
        <f t="shared" si="6"/>
        <v>5.2</v>
      </c>
      <c r="W26" s="120" t="s">
        <v>135</v>
      </c>
      <c r="X26" s="122">
        <v>0</v>
      </c>
      <c r="Y26" s="122">
        <v>1042</v>
      </c>
      <c r="Z26" s="122">
        <v>1189</v>
      </c>
      <c r="AA26" s="122">
        <v>1185</v>
      </c>
      <c r="AB26" s="122">
        <v>1190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37641716</v>
      </c>
      <c r="AH26" s="48">
        <f t="shared" si="8"/>
        <v>1372</v>
      </c>
      <c r="AI26" s="49">
        <f t="shared" si="7"/>
        <v>228.05851063829786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8483114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3</v>
      </c>
      <c r="E27" s="40">
        <f t="shared" si="0"/>
        <v>2.1126760563380285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135</v>
      </c>
      <c r="P27" s="118">
        <v>145</v>
      </c>
      <c r="Q27" s="118">
        <v>39510282</v>
      </c>
      <c r="R27" s="45">
        <f t="shared" si="3"/>
        <v>5848</v>
      </c>
      <c r="S27" s="46">
        <f t="shared" si="4"/>
        <v>140.352</v>
      </c>
      <c r="T27" s="46">
        <f t="shared" si="5"/>
        <v>5.8479999999999999</v>
      </c>
      <c r="U27" s="119">
        <v>4.7</v>
      </c>
      <c r="V27" s="119">
        <f t="shared" si="6"/>
        <v>4.7</v>
      </c>
      <c r="W27" s="120" t="s">
        <v>135</v>
      </c>
      <c r="X27" s="122">
        <v>0</v>
      </c>
      <c r="Y27" s="122">
        <v>1042</v>
      </c>
      <c r="Z27" s="122">
        <v>1189</v>
      </c>
      <c r="AA27" s="122">
        <v>1185</v>
      </c>
      <c r="AB27" s="122">
        <v>1190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37643052</v>
      </c>
      <c r="AH27" s="48">
        <f t="shared" si="8"/>
        <v>1336</v>
      </c>
      <c r="AI27" s="49">
        <f t="shared" si="7"/>
        <v>228.45417236662107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8483114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3</v>
      </c>
      <c r="E28" s="40">
        <f t="shared" si="0"/>
        <v>2.1126760563380285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135</v>
      </c>
      <c r="P28" s="118">
        <v>143</v>
      </c>
      <c r="Q28" s="118">
        <v>39516293</v>
      </c>
      <c r="R28" s="45">
        <f t="shared" si="3"/>
        <v>6011</v>
      </c>
      <c r="S28" s="46">
        <f t="shared" si="4"/>
        <v>144.26400000000001</v>
      </c>
      <c r="T28" s="46">
        <f t="shared" si="5"/>
        <v>6.0110000000000001</v>
      </c>
      <c r="U28" s="119">
        <v>4.0999999999999996</v>
      </c>
      <c r="V28" s="119">
        <f t="shared" si="6"/>
        <v>4.0999999999999996</v>
      </c>
      <c r="W28" s="120" t="s">
        <v>135</v>
      </c>
      <c r="X28" s="122">
        <v>0</v>
      </c>
      <c r="Y28" s="122">
        <v>1042</v>
      </c>
      <c r="Z28" s="122">
        <v>1189</v>
      </c>
      <c r="AA28" s="122">
        <v>1185</v>
      </c>
      <c r="AB28" s="122">
        <v>1190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37644412</v>
      </c>
      <c r="AH28" s="48">
        <f t="shared" si="8"/>
        <v>1360</v>
      </c>
      <c r="AI28" s="49">
        <f t="shared" si="7"/>
        <v>226.25187156879053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22">
        <v>8483114</v>
      </c>
      <c r="AQ28" s="122">
        <f t="shared" si="10"/>
        <v>0</v>
      </c>
      <c r="AR28" s="52">
        <v>1.1499999999999999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4</v>
      </c>
      <c r="E29" s="40">
        <f t="shared" si="0"/>
        <v>2.8169014084507045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135</v>
      </c>
      <c r="P29" s="118">
        <v>129</v>
      </c>
      <c r="Q29" s="118">
        <v>39522166</v>
      </c>
      <c r="R29" s="45">
        <f t="shared" si="3"/>
        <v>5873</v>
      </c>
      <c r="S29" s="46">
        <f t="shared" si="4"/>
        <v>140.952</v>
      </c>
      <c r="T29" s="46">
        <f t="shared" si="5"/>
        <v>5.8730000000000002</v>
      </c>
      <c r="U29" s="119">
        <v>3.6</v>
      </c>
      <c r="V29" s="119">
        <f t="shared" si="6"/>
        <v>3.6</v>
      </c>
      <c r="W29" s="120" t="s">
        <v>135</v>
      </c>
      <c r="X29" s="122">
        <v>0</v>
      </c>
      <c r="Y29" s="122">
        <v>1042</v>
      </c>
      <c r="Z29" s="122">
        <v>1189</v>
      </c>
      <c r="AA29" s="122">
        <v>1185</v>
      </c>
      <c r="AB29" s="122">
        <v>1190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37645772</v>
      </c>
      <c r="AH29" s="48">
        <f t="shared" si="8"/>
        <v>1360</v>
      </c>
      <c r="AI29" s="49">
        <f t="shared" si="7"/>
        <v>231.5681934275498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22">
        <v>8483114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4</v>
      </c>
      <c r="E30" s="40">
        <f t="shared" si="0"/>
        <v>2.8169014084507045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137</v>
      </c>
      <c r="P30" s="118">
        <v>130</v>
      </c>
      <c r="Q30" s="118">
        <v>39527675</v>
      </c>
      <c r="R30" s="45">
        <f t="shared" si="3"/>
        <v>5509</v>
      </c>
      <c r="S30" s="46">
        <f t="shared" si="4"/>
        <v>132.21600000000001</v>
      </c>
      <c r="T30" s="46">
        <f t="shared" si="5"/>
        <v>5.5090000000000003</v>
      </c>
      <c r="U30" s="119">
        <v>3.3</v>
      </c>
      <c r="V30" s="119">
        <f t="shared" si="6"/>
        <v>3.3</v>
      </c>
      <c r="W30" s="120" t="s">
        <v>135</v>
      </c>
      <c r="X30" s="122">
        <v>0</v>
      </c>
      <c r="Y30" s="122">
        <v>1022</v>
      </c>
      <c r="Z30" s="122">
        <v>1189</v>
      </c>
      <c r="AA30" s="122">
        <v>1185</v>
      </c>
      <c r="AB30" s="122">
        <v>1190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37647068</v>
      </c>
      <c r="AH30" s="48">
        <f t="shared" si="8"/>
        <v>1296</v>
      </c>
      <c r="AI30" s="49">
        <f t="shared" si="7"/>
        <v>235.2514067888909</v>
      </c>
      <c r="AJ30" s="101">
        <v>0</v>
      </c>
      <c r="AK30" s="101">
        <v>1</v>
      </c>
      <c r="AL30" s="101">
        <v>1</v>
      </c>
      <c r="AM30" s="101">
        <v>1</v>
      </c>
      <c r="AN30" s="101">
        <v>1</v>
      </c>
      <c r="AO30" s="101">
        <v>0</v>
      </c>
      <c r="AP30" s="122">
        <v>8483114</v>
      </c>
      <c r="AQ30" s="122">
        <f t="shared" si="10"/>
        <v>0</v>
      </c>
      <c r="AR30" s="50"/>
      <c r="AS30" s="51" t="s">
        <v>113</v>
      </c>
      <c r="AV30" s="248" t="s">
        <v>117</v>
      </c>
      <c r="AW30" s="248"/>
      <c r="AY30" s="104"/>
    </row>
    <row r="31" spans="1:51" x14ac:dyDescent="0.25">
      <c r="B31" s="39">
        <v>2.8333333333333299</v>
      </c>
      <c r="C31" s="39">
        <v>0.875000000000004</v>
      </c>
      <c r="D31" s="117">
        <v>6</v>
      </c>
      <c r="E31" s="40">
        <f t="shared" si="0"/>
        <v>4.2253521126760569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118</v>
      </c>
      <c r="P31" s="118">
        <v>130</v>
      </c>
      <c r="Q31" s="118">
        <v>39533014</v>
      </c>
      <c r="R31" s="45">
        <f t="shared" si="3"/>
        <v>5339</v>
      </c>
      <c r="S31" s="46">
        <f t="shared" si="4"/>
        <v>128.136</v>
      </c>
      <c r="T31" s="46">
        <f t="shared" si="5"/>
        <v>5.3390000000000004</v>
      </c>
      <c r="U31" s="119">
        <v>2.8</v>
      </c>
      <c r="V31" s="119">
        <f t="shared" si="6"/>
        <v>2.8</v>
      </c>
      <c r="W31" s="120" t="s">
        <v>144</v>
      </c>
      <c r="X31" s="122">
        <v>0</v>
      </c>
      <c r="Y31" s="122">
        <v>1022</v>
      </c>
      <c r="Z31" s="122">
        <v>1189</v>
      </c>
      <c r="AA31" s="122">
        <v>0</v>
      </c>
      <c r="AB31" s="122">
        <v>1190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37648132</v>
      </c>
      <c r="AH31" s="48">
        <f t="shared" si="8"/>
        <v>1064</v>
      </c>
      <c r="AI31" s="49">
        <f t="shared" si="7"/>
        <v>199.28825622775798</v>
      </c>
      <c r="AJ31" s="101">
        <v>0</v>
      </c>
      <c r="AK31" s="101">
        <v>1</v>
      </c>
      <c r="AL31" s="101">
        <v>1</v>
      </c>
      <c r="AM31" s="101">
        <v>0</v>
      </c>
      <c r="AN31" s="101">
        <v>1</v>
      </c>
      <c r="AO31" s="101">
        <v>0</v>
      </c>
      <c r="AP31" s="122">
        <v>8483114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8</v>
      </c>
      <c r="E32" s="40">
        <f t="shared" si="0"/>
        <v>5.6338028169014089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115</v>
      </c>
      <c r="P32" s="118">
        <v>120</v>
      </c>
      <c r="Q32" s="118">
        <v>39538301</v>
      </c>
      <c r="R32" s="45">
        <f t="shared" si="3"/>
        <v>5287</v>
      </c>
      <c r="S32" s="46">
        <f t="shared" si="4"/>
        <v>126.88800000000001</v>
      </c>
      <c r="T32" s="46">
        <f t="shared" si="5"/>
        <v>5.2869999999999999</v>
      </c>
      <c r="U32" s="119">
        <v>2.2999999999999998</v>
      </c>
      <c r="V32" s="119">
        <f t="shared" si="6"/>
        <v>2.2999999999999998</v>
      </c>
      <c r="W32" s="120" t="s">
        <v>144</v>
      </c>
      <c r="X32" s="122">
        <v>0</v>
      </c>
      <c r="Y32" s="122">
        <v>1022</v>
      </c>
      <c r="Z32" s="122">
        <v>1189</v>
      </c>
      <c r="AA32" s="122">
        <v>0</v>
      </c>
      <c r="AB32" s="122">
        <v>1190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37649192</v>
      </c>
      <c r="AH32" s="48">
        <f t="shared" si="8"/>
        <v>1060</v>
      </c>
      <c r="AI32" s="49">
        <f t="shared" si="7"/>
        <v>200.49177227160962</v>
      </c>
      <c r="AJ32" s="101">
        <v>0</v>
      </c>
      <c r="AK32" s="101">
        <v>1</v>
      </c>
      <c r="AL32" s="101">
        <v>1</v>
      </c>
      <c r="AM32" s="101">
        <v>0</v>
      </c>
      <c r="AN32" s="101">
        <v>1</v>
      </c>
      <c r="AO32" s="101">
        <v>0</v>
      </c>
      <c r="AP32" s="122">
        <v>8483114</v>
      </c>
      <c r="AQ32" s="122">
        <f t="shared" si="10"/>
        <v>0</v>
      </c>
      <c r="AR32" s="52">
        <v>1.02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7</v>
      </c>
      <c r="E33" s="40">
        <f t="shared" si="0"/>
        <v>4.9295774647887329</v>
      </c>
      <c r="F33" s="103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132</v>
      </c>
      <c r="P33" s="118">
        <v>117</v>
      </c>
      <c r="Q33" s="118">
        <v>39542846</v>
      </c>
      <c r="R33" s="45">
        <f t="shared" si="3"/>
        <v>4545</v>
      </c>
      <c r="S33" s="46">
        <f t="shared" si="4"/>
        <v>109.08</v>
      </c>
      <c r="T33" s="46">
        <f t="shared" si="5"/>
        <v>4.5449999999999999</v>
      </c>
      <c r="U33" s="119">
        <v>2.8</v>
      </c>
      <c r="V33" s="119">
        <f t="shared" si="6"/>
        <v>2.8</v>
      </c>
      <c r="W33" s="120" t="s">
        <v>124</v>
      </c>
      <c r="X33" s="122">
        <v>0</v>
      </c>
      <c r="Y33" s="122">
        <v>0</v>
      </c>
      <c r="Z33" s="122">
        <v>1188</v>
      </c>
      <c r="AA33" s="122">
        <v>0</v>
      </c>
      <c r="AB33" s="122">
        <v>1189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37650092</v>
      </c>
      <c r="AH33" s="48">
        <f t="shared" si="8"/>
        <v>900</v>
      </c>
      <c r="AI33" s="49">
        <f t="shared" si="7"/>
        <v>198.01980198019803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0.4</v>
      </c>
      <c r="AP33" s="122">
        <v>8483704</v>
      </c>
      <c r="AQ33" s="122">
        <f t="shared" si="10"/>
        <v>590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6</v>
      </c>
      <c r="E34" s="40">
        <f t="shared" si="0"/>
        <v>4.2253521126760569</v>
      </c>
      <c r="F34" s="103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8">
        <v>131</v>
      </c>
      <c r="P34" s="118">
        <v>112</v>
      </c>
      <c r="Q34" s="118">
        <v>39547568</v>
      </c>
      <c r="R34" s="45">
        <f t="shared" si="3"/>
        <v>4722</v>
      </c>
      <c r="S34" s="46">
        <f t="shared" si="4"/>
        <v>113.328</v>
      </c>
      <c r="T34" s="46">
        <f t="shared" si="5"/>
        <v>4.7220000000000004</v>
      </c>
      <c r="U34" s="119">
        <v>3.4</v>
      </c>
      <c r="V34" s="119">
        <f t="shared" si="6"/>
        <v>3.4</v>
      </c>
      <c r="W34" s="120" t="s">
        <v>124</v>
      </c>
      <c r="X34" s="122">
        <v>0</v>
      </c>
      <c r="Y34" s="122">
        <v>0</v>
      </c>
      <c r="Z34" s="122">
        <v>1188</v>
      </c>
      <c r="AA34" s="122">
        <v>0</v>
      </c>
      <c r="AB34" s="122">
        <v>1189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37651016</v>
      </c>
      <c r="AH34" s="48">
        <f t="shared" si="8"/>
        <v>924</v>
      </c>
      <c r="AI34" s="49">
        <f t="shared" si="7"/>
        <v>195.67979669631509</v>
      </c>
      <c r="AJ34" s="101">
        <v>0</v>
      </c>
      <c r="AK34" s="101">
        <v>0</v>
      </c>
      <c r="AL34" s="101">
        <v>1</v>
      </c>
      <c r="AM34" s="101">
        <v>0</v>
      </c>
      <c r="AN34" s="101">
        <v>0</v>
      </c>
      <c r="AO34" s="101">
        <v>0.4</v>
      </c>
      <c r="AP34" s="122">
        <v>8484324</v>
      </c>
      <c r="AQ34" s="122">
        <f t="shared" si="10"/>
        <v>620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49" t="s">
        <v>120</v>
      </c>
      <c r="M35" s="250"/>
      <c r="N35" s="251"/>
      <c r="O35" s="62"/>
      <c r="P35" s="62">
        <f>AVERAGE(P11:P34)</f>
        <v>134.83333333333334</v>
      </c>
      <c r="Q35" s="63">
        <f>Q34-Q10</f>
        <v>129022</v>
      </c>
      <c r="R35" s="64">
        <f>SUM(R11:R34)</f>
        <v>129022</v>
      </c>
      <c r="S35" s="123">
        <f>AVERAGE(S11:S34)</f>
        <v>129.02199999999999</v>
      </c>
      <c r="T35" s="123">
        <f>SUM(T11:T34)</f>
        <v>129.02200000000002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27400</v>
      </c>
      <c r="AH35" s="66">
        <f>SUM(AH11:AH34)</f>
        <v>27400</v>
      </c>
      <c r="AI35" s="67">
        <f>$AH$35/$T35</f>
        <v>212.36688316721177</v>
      </c>
      <c r="AJ35" s="92"/>
      <c r="AK35" s="93"/>
      <c r="AL35" s="93"/>
      <c r="AM35" s="93"/>
      <c r="AN35" s="94"/>
      <c r="AO35" s="68"/>
      <c r="AP35" s="69">
        <f>AP34-AP10</f>
        <v>6263</v>
      </c>
      <c r="AQ35" s="70">
        <f>SUM(AQ11:AQ34)</f>
        <v>6263</v>
      </c>
      <c r="AR35" s="145">
        <f>SUM(AR11:AR34)</f>
        <v>6.0299999999999994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P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0"/>
    </row>
    <row r="38" spans="2:51" x14ac:dyDescent="0.25">
      <c r="B38" s="81" t="s">
        <v>128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0"/>
    </row>
    <row r="39" spans="2:51" x14ac:dyDescent="0.25">
      <c r="B39" s="115" t="s">
        <v>129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0"/>
    </row>
    <row r="40" spans="2:51" x14ac:dyDescent="0.25">
      <c r="B40" s="80" t="s">
        <v>133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155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15" t="s">
        <v>140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15" t="s">
        <v>141</v>
      </c>
      <c r="C43" s="109"/>
      <c r="D43" s="109"/>
      <c r="E43" s="109"/>
      <c r="F43" s="109"/>
      <c r="G43" s="109"/>
      <c r="H43" s="109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84" t="s">
        <v>136</v>
      </c>
      <c r="C44" s="109"/>
      <c r="D44" s="109"/>
      <c r="E44" s="109"/>
      <c r="F44" s="109"/>
      <c r="G44" s="109"/>
      <c r="H44" s="109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82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84" t="s">
        <v>163</v>
      </c>
      <c r="C45" s="109"/>
      <c r="D45" s="109"/>
      <c r="E45" s="109"/>
      <c r="F45" s="109"/>
      <c r="G45" s="109"/>
      <c r="H45" s="115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82"/>
      <c r="T45" s="82"/>
      <c r="U45" s="82"/>
      <c r="V45" s="82"/>
      <c r="W45" s="105"/>
      <c r="X45" s="105"/>
      <c r="Y45" s="105"/>
      <c r="Z45" s="105"/>
      <c r="AA45" s="105"/>
      <c r="AB45" s="105"/>
      <c r="AC45" s="105"/>
      <c r="AD45" s="105"/>
      <c r="AE45" s="105"/>
      <c r="AM45" s="19"/>
      <c r="AN45" s="102"/>
      <c r="AO45" s="102"/>
      <c r="AP45" s="102"/>
      <c r="AQ45" s="102"/>
      <c r="AR45" s="105"/>
      <c r="AV45" s="136"/>
      <c r="AW45" s="136"/>
      <c r="AY45" s="100"/>
    </row>
    <row r="46" spans="2:51" x14ac:dyDescent="0.25">
      <c r="B46" s="161" t="s">
        <v>166</v>
      </c>
      <c r="C46" s="178"/>
      <c r="D46" s="178"/>
      <c r="E46" s="162"/>
      <c r="F46" s="162"/>
      <c r="G46" s="162"/>
      <c r="H46" s="178"/>
      <c r="I46" s="169"/>
      <c r="J46" s="169"/>
      <c r="K46" s="169"/>
      <c r="L46" s="169"/>
      <c r="M46" s="169"/>
      <c r="N46" s="169"/>
      <c r="O46" s="169"/>
      <c r="P46" s="169"/>
      <c r="Q46" s="169"/>
      <c r="R46" s="169"/>
      <c r="S46" s="170"/>
      <c r="T46" s="82"/>
      <c r="U46" s="82"/>
      <c r="V46" s="82"/>
      <c r="W46" s="105"/>
      <c r="X46" s="105"/>
      <c r="Y46" s="105"/>
      <c r="Z46" s="105"/>
      <c r="AA46" s="105"/>
      <c r="AB46" s="105"/>
      <c r="AC46" s="105"/>
      <c r="AD46" s="105"/>
      <c r="AE46" s="105"/>
      <c r="AM46" s="19"/>
      <c r="AN46" s="102"/>
      <c r="AO46" s="102"/>
      <c r="AP46" s="102"/>
      <c r="AQ46" s="102"/>
      <c r="AR46" s="105"/>
      <c r="AV46" s="136"/>
      <c r="AW46" s="136"/>
      <c r="AY46" s="100"/>
    </row>
    <row r="47" spans="2:51" x14ac:dyDescent="0.25">
      <c r="B47" s="115" t="s">
        <v>165</v>
      </c>
      <c r="C47" s="147"/>
      <c r="D47" s="147"/>
      <c r="E47" s="146"/>
      <c r="F47" s="146"/>
      <c r="G47" s="146"/>
      <c r="H47" s="147"/>
      <c r="I47" s="148"/>
      <c r="J47" s="148"/>
      <c r="K47" s="110"/>
      <c r="L47" s="110"/>
      <c r="M47" s="110"/>
      <c r="N47" s="110"/>
      <c r="O47" s="110"/>
      <c r="P47" s="110"/>
      <c r="Q47" s="110"/>
      <c r="R47" s="110"/>
      <c r="S47" s="113"/>
      <c r="T47" s="82"/>
      <c r="U47" s="82"/>
      <c r="V47" s="82"/>
      <c r="W47" s="105"/>
      <c r="X47" s="105"/>
      <c r="Y47" s="105"/>
      <c r="Z47" s="105"/>
      <c r="AA47" s="105"/>
      <c r="AB47" s="105"/>
      <c r="AC47" s="105"/>
      <c r="AD47" s="105"/>
      <c r="AE47" s="105"/>
      <c r="AM47" s="19"/>
      <c r="AN47" s="102"/>
      <c r="AO47" s="102"/>
      <c r="AP47" s="102"/>
      <c r="AQ47" s="102"/>
      <c r="AR47" s="105"/>
      <c r="AV47" s="136"/>
      <c r="AW47" s="136"/>
      <c r="AY47" s="100"/>
    </row>
    <row r="48" spans="2:51" x14ac:dyDescent="0.25">
      <c r="B48" s="115" t="s">
        <v>145</v>
      </c>
      <c r="C48" s="147"/>
      <c r="D48" s="147"/>
      <c r="E48" s="146"/>
      <c r="F48" s="146"/>
      <c r="G48" s="146"/>
      <c r="H48" s="147"/>
      <c r="I48" s="148"/>
      <c r="J48" s="148"/>
      <c r="K48" s="110"/>
      <c r="L48" s="110"/>
      <c r="M48" s="110"/>
      <c r="N48" s="110"/>
      <c r="O48" s="110"/>
      <c r="P48" s="110"/>
      <c r="Q48" s="110"/>
      <c r="R48" s="110"/>
      <c r="S48" s="113"/>
      <c r="T48" s="82"/>
      <c r="U48" s="82"/>
      <c r="V48" s="82"/>
      <c r="W48" s="105"/>
      <c r="X48" s="105"/>
      <c r="Y48" s="105"/>
      <c r="Z48" s="105"/>
      <c r="AA48" s="105"/>
      <c r="AB48" s="105"/>
      <c r="AC48" s="105"/>
      <c r="AD48" s="105"/>
      <c r="AE48" s="105"/>
      <c r="AM48" s="19"/>
      <c r="AN48" s="102"/>
      <c r="AO48" s="102"/>
      <c r="AP48" s="102"/>
      <c r="AQ48" s="102"/>
      <c r="AR48" s="105"/>
      <c r="AV48" s="136"/>
      <c r="AW48" s="136"/>
      <c r="AY48" s="100"/>
    </row>
    <row r="49" spans="2:51" x14ac:dyDescent="0.25">
      <c r="B49" s="115" t="s">
        <v>142</v>
      </c>
      <c r="C49" s="114"/>
      <c r="D49" s="114"/>
      <c r="E49" s="114"/>
      <c r="F49" s="114"/>
      <c r="G49" s="114"/>
      <c r="H49" s="114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77"/>
      <c r="T49" s="112"/>
      <c r="U49" s="112"/>
      <c r="V49" s="112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2:51" x14ac:dyDescent="0.25">
      <c r="B50" s="115" t="s">
        <v>143</v>
      </c>
      <c r="C50" s="147"/>
      <c r="D50" s="147"/>
      <c r="E50" s="147"/>
      <c r="F50" s="147"/>
      <c r="G50" s="147"/>
      <c r="H50" s="147"/>
      <c r="I50" s="148"/>
      <c r="J50" s="148"/>
      <c r="K50" s="110"/>
      <c r="L50" s="110"/>
      <c r="M50" s="110"/>
      <c r="N50" s="110"/>
      <c r="O50" s="110"/>
      <c r="P50" s="110"/>
      <c r="Q50" s="110"/>
      <c r="R50" s="110"/>
      <c r="S50" s="113"/>
      <c r="T50" s="112"/>
      <c r="U50" s="112"/>
      <c r="V50" s="112"/>
      <c r="W50" s="105"/>
      <c r="X50" s="105"/>
      <c r="Y50" s="105"/>
      <c r="Z50" s="105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2:51" x14ac:dyDescent="0.25">
      <c r="B51" s="84" t="s">
        <v>152</v>
      </c>
      <c r="C51" s="147"/>
      <c r="D51" s="147"/>
      <c r="E51" s="147"/>
      <c r="F51" s="147"/>
      <c r="G51" s="147"/>
      <c r="H51" s="147"/>
      <c r="I51" s="148"/>
      <c r="J51" s="148"/>
      <c r="K51" s="110"/>
      <c r="L51" s="110"/>
      <c r="M51" s="110"/>
      <c r="N51" s="110"/>
      <c r="O51" s="110"/>
      <c r="P51" s="110"/>
      <c r="Q51" s="110"/>
      <c r="R51" s="110"/>
      <c r="S51" s="113"/>
      <c r="T51" s="112"/>
      <c r="U51" s="112"/>
      <c r="V51" s="112"/>
      <c r="W51" s="105"/>
      <c r="X51" s="105"/>
      <c r="Y51" s="105"/>
      <c r="Z51" s="105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2:51" x14ac:dyDescent="0.25">
      <c r="B52" s="111" t="s">
        <v>148</v>
      </c>
      <c r="C52" s="114"/>
      <c r="D52" s="114"/>
      <c r="E52" s="114"/>
      <c r="F52" s="114"/>
      <c r="G52" s="114"/>
      <c r="H52" s="147"/>
      <c r="I52" s="148"/>
      <c r="J52" s="148"/>
      <c r="K52" s="110"/>
      <c r="L52" s="110"/>
      <c r="M52" s="110"/>
      <c r="N52" s="110"/>
      <c r="O52" s="110"/>
      <c r="P52" s="110"/>
      <c r="Q52" s="110"/>
      <c r="R52" s="110"/>
      <c r="S52" s="113"/>
      <c r="T52" s="112"/>
      <c r="U52" s="112"/>
      <c r="V52" s="112"/>
      <c r="W52" s="105"/>
      <c r="X52" s="105"/>
      <c r="Y52" s="105"/>
      <c r="Z52" s="105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2:51" x14ac:dyDescent="0.25">
      <c r="B53" s="115" t="s">
        <v>146</v>
      </c>
      <c r="C53" s="147"/>
      <c r="D53" s="147"/>
      <c r="E53" s="146"/>
      <c r="F53" s="146"/>
      <c r="G53" s="146"/>
      <c r="H53" s="147"/>
      <c r="I53" s="148"/>
      <c r="J53" s="148"/>
      <c r="K53" s="110"/>
      <c r="L53" s="110"/>
      <c r="M53" s="110"/>
      <c r="N53" s="110"/>
      <c r="O53" s="110"/>
      <c r="P53" s="110"/>
      <c r="Q53" s="110"/>
      <c r="R53" s="110"/>
      <c r="S53" s="113"/>
      <c r="T53" s="112"/>
      <c r="U53" s="112"/>
      <c r="V53" s="112"/>
      <c r="W53" s="105"/>
      <c r="X53" s="105"/>
      <c r="Y53" s="105"/>
      <c r="Z53" s="105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2:51" x14ac:dyDescent="0.25">
      <c r="B54" s="84" t="s">
        <v>147</v>
      </c>
      <c r="C54" s="147"/>
      <c r="D54" s="147"/>
      <c r="E54" s="147"/>
      <c r="F54" s="147"/>
      <c r="G54" s="147"/>
      <c r="H54" s="147"/>
      <c r="I54" s="148"/>
      <c r="J54" s="148"/>
      <c r="K54" s="110"/>
      <c r="L54" s="110"/>
      <c r="M54" s="110"/>
      <c r="N54" s="110"/>
      <c r="O54" s="110"/>
      <c r="P54" s="110"/>
      <c r="Q54" s="110"/>
      <c r="R54" s="110"/>
      <c r="S54" s="113"/>
      <c r="T54" s="112"/>
      <c r="U54" s="112"/>
      <c r="V54" s="112"/>
      <c r="W54" s="105"/>
      <c r="X54" s="105"/>
      <c r="Y54" s="105"/>
      <c r="Z54" s="105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2:51" x14ac:dyDescent="0.25">
      <c r="B55" s="108"/>
      <c r="C55" s="109"/>
      <c r="D55" s="109"/>
      <c r="E55" s="109"/>
      <c r="F55" s="109"/>
      <c r="G55" s="109"/>
      <c r="H55" s="109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B56" s="115"/>
      <c r="C56" s="147"/>
      <c r="D56" s="147"/>
      <c r="E56" s="146"/>
      <c r="F56" s="146"/>
      <c r="G56" s="146"/>
      <c r="H56" s="147"/>
      <c r="I56" s="148"/>
      <c r="J56" s="148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B57" s="84"/>
      <c r="C57" s="147"/>
      <c r="D57" s="147"/>
      <c r="E57" s="146"/>
      <c r="F57" s="146"/>
      <c r="G57" s="146"/>
      <c r="H57" s="147"/>
      <c r="I57" s="148"/>
      <c r="J57" s="148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108"/>
      <c r="C58" s="147"/>
      <c r="D58" s="147"/>
      <c r="E58" s="146"/>
      <c r="F58" s="146"/>
      <c r="G58" s="146"/>
      <c r="H58" s="147"/>
      <c r="I58" s="148"/>
      <c r="J58" s="148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88"/>
      <c r="C59" s="147"/>
      <c r="D59" s="147"/>
      <c r="E59" s="146"/>
      <c r="F59" s="146"/>
      <c r="G59" s="146"/>
      <c r="H59" s="147"/>
      <c r="I59" s="148"/>
      <c r="J59" s="148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108"/>
      <c r="C60" s="109"/>
      <c r="D60" s="109"/>
      <c r="E60" s="109"/>
      <c r="F60" s="109"/>
      <c r="G60" s="109"/>
      <c r="H60" s="109"/>
      <c r="I60" s="124"/>
      <c r="J60" s="110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88"/>
      <c r="C61" s="109"/>
      <c r="D61" s="109"/>
      <c r="E61" s="109"/>
      <c r="F61" s="109"/>
      <c r="G61" s="109"/>
      <c r="H61" s="109"/>
      <c r="I61" s="124"/>
      <c r="J61" s="110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88"/>
      <c r="C62" s="109"/>
      <c r="D62" s="109"/>
      <c r="E62" s="114"/>
      <c r="F62" s="114"/>
      <c r="G62" s="114"/>
      <c r="H62" s="109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88"/>
      <c r="C63" s="109"/>
      <c r="D63" s="109"/>
      <c r="E63" s="114"/>
      <c r="F63" s="114"/>
      <c r="G63" s="114"/>
      <c r="H63" s="109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84"/>
      <c r="C64" s="109"/>
      <c r="D64" s="109"/>
      <c r="E64" s="114"/>
      <c r="F64" s="114"/>
      <c r="G64" s="114"/>
      <c r="H64" s="109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88"/>
      <c r="C65" s="109"/>
      <c r="D65" s="109"/>
      <c r="E65" s="114"/>
      <c r="F65" s="114"/>
      <c r="G65" s="114"/>
      <c r="H65" s="109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8"/>
      <c r="C66" s="109"/>
      <c r="D66" s="109"/>
      <c r="E66" s="114"/>
      <c r="F66" s="114"/>
      <c r="G66" s="114"/>
      <c r="H66" s="109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115"/>
      <c r="C67" s="111"/>
      <c r="D67" s="109"/>
      <c r="E67" s="87"/>
      <c r="F67" s="109"/>
      <c r="G67" s="109"/>
      <c r="H67" s="109"/>
      <c r="I67" s="109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4"/>
      <c r="C68" s="109"/>
      <c r="D68" s="109"/>
      <c r="E68" s="109"/>
      <c r="F68" s="109"/>
      <c r="G68" s="109"/>
      <c r="H68" s="109"/>
      <c r="I68" s="124"/>
      <c r="J68" s="110"/>
      <c r="K68" s="110"/>
      <c r="L68" s="110"/>
      <c r="M68" s="110"/>
      <c r="N68" s="110"/>
      <c r="O68" s="110"/>
      <c r="P68" s="110"/>
      <c r="Q68" s="110"/>
      <c r="R68" s="110"/>
      <c r="S68" s="113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88"/>
      <c r="C69" s="109"/>
      <c r="D69" s="109"/>
      <c r="E69" s="109"/>
      <c r="F69" s="109"/>
      <c r="G69" s="109"/>
      <c r="H69" s="109"/>
      <c r="I69" s="124"/>
      <c r="J69" s="110"/>
      <c r="K69" s="110"/>
      <c r="L69" s="110"/>
      <c r="M69" s="110"/>
      <c r="N69" s="110"/>
      <c r="O69" s="110"/>
      <c r="P69" s="110"/>
      <c r="Q69" s="110"/>
      <c r="R69" s="110"/>
      <c r="S69" s="113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88"/>
      <c r="C70" s="111"/>
      <c r="D70" s="109"/>
      <c r="E70" s="109"/>
      <c r="F70" s="109"/>
      <c r="G70" s="109"/>
      <c r="H70" s="109"/>
      <c r="I70" s="109"/>
      <c r="J70" s="110"/>
      <c r="K70" s="110"/>
      <c r="L70" s="110"/>
      <c r="M70" s="110"/>
      <c r="N70" s="110"/>
      <c r="O70" s="110"/>
      <c r="P70" s="110"/>
      <c r="Q70" s="110"/>
      <c r="R70" s="110"/>
      <c r="S70" s="113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8"/>
      <c r="C71" s="111"/>
      <c r="D71" s="109"/>
      <c r="E71" s="87"/>
      <c r="F71" s="109"/>
      <c r="G71" s="109"/>
      <c r="H71" s="109"/>
      <c r="I71" s="109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09"/>
      <c r="D72" s="109"/>
      <c r="E72" s="109"/>
      <c r="F72" s="109"/>
      <c r="G72" s="87"/>
      <c r="H72" s="87"/>
      <c r="I72" s="124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09"/>
      <c r="D73" s="109"/>
      <c r="E73" s="109"/>
      <c r="F73" s="109"/>
      <c r="G73" s="87"/>
      <c r="H73" s="87"/>
      <c r="I73" s="116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15"/>
      <c r="D74" s="109"/>
      <c r="E74" s="87"/>
      <c r="F74" s="109"/>
      <c r="G74" s="109"/>
      <c r="H74" s="109"/>
      <c r="I74" s="109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11"/>
      <c r="D75" s="109"/>
      <c r="E75" s="109"/>
      <c r="F75" s="109"/>
      <c r="G75" s="109"/>
      <c r="H75" s="109"/>
      <c r="I75" s="109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2"/>
      <c r="U75" s="112"/>
      <c r="V75" s="112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11"/>
      <c r="D76" s="109"/>
      <c r="E76" s="87"/>
      <c r="F76" s="109"/>
      <c r="G76" s="109"/>
      <c r="H76" s="109"/>
      <c r="I76" s="109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2"/>
      <c r="U76" s="112"/>
      <c r="V76" s="112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09"/>
      <c r="D77" s="109"/>
      <c r="E77" s="109"/>
      <c r="F77" s="109"/>
      <c r="G77" s="87"/>
      <c r="H77" s="87"/>
      <c r="I77" s="124"/>
      <c r="J77" s="110"/>
      <c r="K77" s="110"/>
      <c r="L77" s="110"/>
      <c r="M77" s="110"/>
      <c r="N77" s="110"/>
      <c r="O77" s="110"/>
      <c r="P77" s="110"/>
      <c r="Q77" s="110"/>
      <c r="R77" s="110"/>
      <c r="S77" s="113"/>
      <c r="T77" s="112"/>
      <c r="U77" s="112"/>
      <c r="V77" s="112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09"/>
      <c r="D78" s="109"/>
      <c r="E78" s="109"/>
      <c r="F78" s="109"/>
      <c r="G78" s="87"/>
      <c r="H78" s="87"/>
      <c r="I78" s="116"/>
      <c r="J78" s="110"/>
      <c r="K78" s="110"/>
      <c r="L78" s="110"/>
      <c r="M78" s="110"/>
      <c r="N78" s="110"/>
      <c r="O78" s="110"/>
      <c r="P78" s="110"/>
      <c r="Q78" s="110"/>
      <c r="R78" s="110"/>
      <c r="S78" s="113"/>
      <c r="T78" s="113"/>
      <c r="U78" s="113"/>
      <c r="V78" s="113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15"/>
      <c r="D79" s="109"/>
      <c r="E79" s="87"/>
      <c r="F79" s="109"/>
      <c r="G79" s="109"/>
      <c r="H79" s="109"/>
      <c r="I79" s="109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3"/>
      <c r="U79" s="113"/>
      <c r="V79" s="113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15"/>
      <c r="D80" s="109"/>
      <c r="E80" s="87"/>
      <c r="F80" s="109"/>
      <c r="G80" s="109"/>
      <c r="H80" s="109"/>
      <c r="I80" s="109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3"/>
      <c r="U80" s="77"/>
      <c r="V80" s="77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2:51" x14ac:dyDescent="0.25">
      <c r="B81" s="88"/>
      <c r="C81" s="115"/>
      <c r="D81" s="109"/>
      <c r="E81" s="87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77"/>
      <c r="V81" s="77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2:51" x14ac:dyDescent="0.25">
      <c r="B82" s="88"/>
      <c r="C82" s="111"/>
      <c r="D82" s="109"/>
      <c r="E82" s="87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2:51" x14ac:dyDescent="0.25">
      <c r="B83" s="88"/>
      <c r="C83" s="111"/>
      <c r="D83" s="109"/>
      <c r="E83" s="109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2:51" x14ac:dyDescent="0.25">
      <c r="B84" s="88"/>
      <c r="C84" s="111"/>
      <c r="D84" s="109"/>
      <c r="E84" s="109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10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2:51" x14ac:dyDescent="0.25">
      <c r="B85" s="88"/>
      <c r="C85" s="111"/>
      <c r="D85" s="109"/>
      <c r="E85" s="87"/>
      <c r="F85" s="109"/>
      <c r="G85" s="109"/>
      <c r="H85" s="109"/>
      <c r="I85" s="109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3"/>
      <c r="U85" s="77"/>
      <c r="V85" s="77"/>
      <c r="W85" s="105"/>
      <c r="X85" s="105"/>
      <c r="Y85" s="105"/>
      <c r="Z85" s="105"/>
      <c r="AA85" s="105"/>
      <c r="AB85" s="105"/>
      <c r="AC85" s="105"/>
      <c r="AD85" s="105"/>
      <c r="AE85" s="105"/>
      <c r="AM85" s="106"/>
      <c r="AN85" s="106"/>
      <c r="AO85" s="106"/>
      <c r="AP85" s="106"/>
      <c r="AQ85" s="106"/>
      <c r="AR85" s="106"/>
      <c r="AS85" s="107"/>
      <c r="AV85" s="104"/>
      <c r="AW85" s="100"/>
      <c r="AX85" s="100"/>
      <c r="AY85" s="100"/>
    </row>
    <row r="86" spans="2:51" x14ac:dyDescent="0.25">
      <c r="B86" s="125"/>
      <c r="C86" s="111"/>
      <c r="D86" s="109"/>
      <c r="E86" s="109"/>
      <c r="F86" s="109"/>
      <c r="G86" s="109"/>
      <c r="H86" s="109"/>
      <c r="I86" s="109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3"/>
      <c r="U86" s="77"/>
      <c r="V86" s="77"/>
      <c r="W86" s="105"/>
      <c r="X86" s="105"/>
      <c r="Y86" s="105"/>
      <c r="Z86" s="105"/>
      <c r="AA86" s="105"/>
      <c r="AB86" s="105"/>
      <c r="AC86" s="105"/>
      <c r="AD86" s="105"/>
      <c r="AE86" s="105"/>
      <c r="AM86" s="106"/>
      <c r="AN86" s="106"/>
      <c r="AO86" s="106"/>
      <c r="AP86" s="106"/>
      <c r="AQ86" s="106"/>
      <c r="AR86" s="106"/>
      <c r="AS86" s="107"/>
      <c r="AV86" s="104"/>
      <c r="AW86" s="100"/>
      <c r="AX86" s="100"/>
      <c r="AY86" s="100"/>
    </row>
    <row r="87" spans="2:51" x14ac:dyDescent="0.25">
      <c r="B87" s="125"/>
      <c r="C87" s="108"/>
      <c r="D87" s="109"/>
      <c r="E87" s="109"/>
      <c r="F87" s="109"/>
      <c r="G87" s="109"/>
      <c r="H87" s="109"/>
      <c r="I87" s="109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3"/>
      <c r="U87" s="77"/>
      <c r="V87" s="77"/>
      <c r="W87" s="105"/>
      <c r="X87" s="105"/>
      <c r="Y87" s="105"/>
      <c r="Z87" s="85"/>
      <c r="AA87" s="105"/>
      <c r="AB87" s="105"/>
      <c r="AC87" s="105"/>
      <c r="AD87" s="105"/>
      <c r="AE87" s="105"/>
      <c r="AM87" s="106"/>
      <c r="AN87" s="106"/>
      <c r="AO87" s="106"/>
      <c r="AP87" s="106"/>
      <c r="AQ87" s="106"/>
      <c r="AR87" s="106"/>
      <c r="AS87" s="107"/>
      <c r="AV87" s="104"/>
      <c r="AW87" s="100"/>
      <c r="AX87" s="100"/>
      <c r="AY87" s="100"/>
    </row>
    <row r="88" spans="2:51" x14ac:dyDescent="0.25">
      <c r="B88" s="128"/>
      <c r="C88" s="108"/>
      <c r="D88" s="87"/>
      <c r="E88" s="109"/>
      <c r="F88" s="109"/>
      <c r="G88" s="109"/>
      <c r="H88" s="109"/>
      <c r="I88" s="87"/>
      <c r="J88" s="110"/>
      <c r="K88" s="110"/>
      <c r="L88" s="110"/>
      <c r="M88" s="110"/>
      <c r="N88" s="110"/>
      <c r="O88" s="110"/>
      <c r="P88" s="110"/>
      <c r="Q88" s="110"/>
      <c r="R88" s="110"/>
      <c r="S88" s="85"/>
      <c r="T88" s="85"/>
      <c r="U88" s="85"/>
      <c r="V88" s="85"/>
      <c r="W88" s="85"/>
      <c r="X88" s="85"/>
      <c r="Y88" s="85"/>
      <c r="Z88" s="78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104"/>
      <c r="AW88" s="100"/>
      <c r="AX88" s="100"/>
      <c r="AY88" s="100"/>
    </row>
    <row r="89" spans="2:51" x14ac:dyDescent="0.25">
      <c r="B89" s="128"/>
      <c r="C89" s="115"/>
      <c r="D89" s="87"/>
      <c r="E89" s="109"/>
      <c r="F89" s="109"/>
      <c r="G89" s="109"/>
      <c r="H89" s="109"/>
      <c r="I89" s="87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78"/>
      <c r="X89" s="78"/>
      <c r="Y89" s="78"/>
      <c r="Z89" s="105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104"/>
      <c r="AW89" s="100"/>
      <c r="AX89" s="100"/>
      <c r="AY89" s="100"/>
    </row>
    <row r="90" spans="2:51" x14ac:dyDescent="0.25">
      <c r="B90" s="128"/>
      <c r="C90" s="115"/>
      <c r="D90" s="109"/>
      <c r="E90" s="87"/>
      <c r="F90" s="109"/>
      <c r="G90" s="109"/>
      <c r="H90" s="109"/>
      <c r="I90" s="109"/>
      <c r="J90" s="85"/>
      <c r="K90" s="85"/>
      <c r="L90" s="85"/>
      <c r="M90" s="85"/>
      <c r="N90" s="85"/>
      <c r="O90" s="85"/>
      <c r="P90" s="85"/>
      <c r="Q90" s="85"/>
      <c r="R90" s="85"/>
      <c r="S90" s="110"/>
      <c r="T90" s="113"/>
      <c r="U90" s="77"/>
      <c r="V90" s="77"/>
      <c r="W90" s="105"/>
      <c r="X90" s="105"/>
      <c r="Y90" s="105"/>
      <c r="Z90" s="105"/>
      <c r="AA90" s="105"/>
      <c r="AB90" s="105"/>
      <c r="AC90" s="105"/>
      <c r="AD90" s="105"/>
      <c r="AE90" s="105"/>
      <c r="AM90" s="106"/>
      <c r="AN90" s="106"/>
      <c r="AO90" s="106"/>
      <c r="AP90" s="106"/>
      <c r="AQ90" s="106"/>
      <c r="AR90" s="106"/>
      <c r="AS90" s="107"/>
      <c r="AV90" s="104"/>
      <c r="AW90" s="100"/>
      <c r="AX90" s="100"/>
      <c r="AY90" s="100"/>
    </row>
    <row r="91" spans="2:51" x14ac:dyDescent="0.25">
      <c r="B91" s="128"/>
      <c r="C91" s="111"/>
      <c r="D91" s="109"/>
      <c r="E91" s="87"/>
      <c r="F91" s="87"/>
      <c r="G91" s="109"/>
      <c r="H91" s="109"/>
      <c r="I91" s="109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3"/>
      <c r="U91" s="77"/>
      <c r="V91" s="77"/>
      <c r="W91" s="105"/>
      <c r="X91" s="105"/>
      <c r="Y91" s="105"/>
      <c r="Z91" s="105"/>
      <c r="AA91" s="105"/>
      <c r="AB91" s="105"/>
      <c r="AC91" s="105"/>
      <c r="AD91" s="105"/>
      <c r="AE91" s="105"/>
      <c r="AM91" s="106"/>
      <c r="AN91" s="106"/>
      <c r="AO91" s="106"/>
      <c r="AP91" s="106"/>
      <c r="AQ91" s="106"/>
      <c r="AR91" s="106"/>
      <c r="AS91" s="107"/>
      <c r="AV91" s="104"/>
      <c r="AW91" s="100"/>
      <c r="AX91" s="100"/>
      <c r="AY91" s="100"/>
    </row>
    <row r="92" spans="2:51" x14ac:dyDescent="0.25">
      <c r="B92" s="78"/>
      <c r="C92" s="111"/>
      <c r="D92" s="109"/>
      <c r="E92" s="109"/>
      <c r="F92" s="87"/>
      <c r="G92" s="87"/>
      <c r="H92" s="87"/>
      <c r="I92" s="109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3"/>
      <c r="U92" s="77"/>
      <c r="V92" s="77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V92" s="104"/>
      <c r="AW92" s="100"/>
      <c r="AX92" s="100"/>
      <c r="AY92" s="130"/>
    </row>
    <row r="93" spans="2:51" x14ac:dyDescent="0.25">
      <c r="B93" s="78"/>
      <c r="C93" s="85"/>
      <c r="D93" s="109"/>
      <c r="E93" s="109"/>
      <c r="F93" s="109"/>
      <c r="G93" s="87"/>
      <c r="H93" s="87"/>
      <c r="I93" s="109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3"/>
      <c r="U93" s="77"/>
      <c r="V93" s="77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V93" s="104"/>
      <c r="AW93" s="100"/>
      <c r="AX93" s="100"/>
      <c r="AY93" s="100"/>
    </row>
    <row r="94" spans="2:51" x14ac:dyDescent="0.25">
      <c r="B94" s="128"/>
      <c r="C94" s="115"/>
      <c r="D94" s="85"/>
      <c r="E94" s="109"/>
      <c r="F94" s="109"/>
      <c r="G94" s="109"/>
      <c r="H94" s="109"/>
      <c r="I94" s="85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3"/>
      <c r="U94" s="77"/>
      <c r="V94" s="77"/>
      <c r="W94" s="105"/>
      <c r="X94" s="105"/>
      <c r="Y94" s="105"/>
      <c r="Z94" s="105"/>
      <c r="AA94" s="105"/>
      <c r="AB94" s="105"/>
      <c r="AC94" s="105"/>
      <c r="AD94" s="105"/>
      <c r="AE94" s="105"/>
      <c r="AM94" s="106"/>
      <c r="AN94" s="106"/>
      <c r="AO94" s="106"/>
      <c r="AP94" s="106"/>
      <c r="AQ94" s="106"/>
      <c r="AR94" s="106"/>
      <c r="AS94" s="107"/>
      <c r="AV94" s="104"/>
      <c r="AW94" s="100"/>
      <c r="AX94" s="100"/>
      <c r="AY94" s="100"/>
    </row>
    <row r="95" spans="2:51" x14ac:dyDescent="0.25">
      <c r="C95" s="131"/>
      <c r="D95" s="78"/>
      <c r="E95" s="126"/>
      <c r="F95" s="126"/>
      <c r="G95" s="126"/>
      <c r="H95" s="126"/>
      <c r="I95" s="78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32"/>
      <c r="U95" s="133"/>
      <c r="V95" s="133"/>
      <c r="W95" s="105"/>
      <c r="X95" s="105"/>
      <c r="Y95" s="105"/>
      <c r="Z95" s="105"/>
      <c r="AA95" s="105"/>
      <c r="AB95" s="105"/>
      <c r="AC95" s="105"/>
      <c r="AD95" s="105"/>
      <c r="AE95" s="105"/>
      <c r="AM95" s="106"/>
      <c r="AN95" s="106"/>
      <c r="AO95" s="106"/>
      <c r="AP95" s="106"/>
      <c r="AQ95" s="106"/>
      <c r="AR95" s="106"/>
      <c r="AS95" s="107"/>
      <c r="AU95" s="100"/>
      <c r="AV95" s="104"/>
      <c r="AW95" s="100"/>
      <c r="AX95" s="100"/>
      <c r="AY95" s="100"/>
    </row>
    <row r="96" spans="2:51" s="130" customFormat="1" x14ac:dyDescent="0.25">
      <c r="B96" s="100"/>
      <c r="C96" s="134"/>
      <c r="D96" s="126"/>
      <c r="E96" s="78"/>
      <c r="F96" s="126"/>
      <c r="G96" s="126"/>
      <c r="H96" s="126"/>
      <c r="I96" s="126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32"/>
      <c r="U96" s="133"/>
      <c r="V96" s="133"/>
      <c r="W96" s="105"/>
      <c r="X96" s="105"/>
      <c r="Y96" s="105"/>
      <c r="Z96" s="105"/>
      <c r="AA96" s="105"/>
      <c r="AB96" s="105"/>
      <c r="AC96" s="105"/>
      <c r="AD96" s="105"/>
      <c r="AE96" s="105"/>
      <c r="AM96" s="106"/>
      <c r="AN96" s="106"/>
      <c r="AO96" s="106"/>
      <c r="AP96" s="106"/>
      <c r="AQ96" s="106"/>
      <c r="AR96" s="106"/>
      <c r="AS96" s="107"/>
      <c r="AT96" s="19"/>
      <c r="AV96" s="104"/>
      <c r="AY96" s="100"/>
    </row>
    <row r="97" spans="1:51" x14ac:dyDescent="0.25">
      <c r="A97" s="105"/>
      <c r="C97" s="129"/>
      <c r="D97" s="126"/>
      <c r="E97" s="78"/>
      <c r="F97" s="78"/>
      <c r="G97" s="126"/>
      <c r="H97" s="126"/>
      <c r="I97" s="106"/>
      <c r="J97" s="106"/>
      <c r="K97" s="106"/>
      <c r="L97" s="106"/>
      <c r="M97" s="106"/>
      <c r="N97" s="106"/>
      <c r="O97" s="107"/>
      <c r="P97" s="102"/>
      <c r="R97" s="104"/>
      <c r="AS97" s="100"/>
      <c r="AT97" s="100"/>
      <c r="AU97" s="100"/>
      <c r="AV97" s="100"/>
      <c r="AW97" s="100"/>
      <c r="AX97" s="100"/>
      <c r="AY97" s="100"/>
    </row>
    <row r="98" spans="1:51" x14ac:dyDescent="0.25">
      <c r="A98" s="105"/>
      <c r="C98" s="130"/>
      <c r="D98" s="130"/>
      <c r="E98" s="130"/>
      <c r="F98" s="130"/>
      <c r="G98" s="78"/>
      <c r="H98" s="78"/>
      <c r="I98" s="106"/>
      <c r="J98" s="106"/>
      <c r="K98" s="106"/>
      <c r="L98" s="106"/>
      <c r="M98" s="106"/>
      <c r="N98" s="106"/>
      <c r="O98" s="107"/>
      <c r="P98" s="102"/>
      <c r="R98" s="102"/>
      <c r="AS98" s="100"/>
      <c r="AT98" s="100"/>
      <c r="AU98" s="100"/>
      <c r="AV98" s="100"/>
      <c r="AW98" s="100"/>
      <c r="AX98" s="100"/>
      <c r="AY98" s="100"/>
    </row>
    <row r="99" spans="1:51" x14ac:dyDescent="0.25">
      <c r="A99" s="105"/>
      <c r="C99" s="130"/>
      <c r="D99" s="130"/>
      <c r="E99" s="130"/>
      <c r="F99" s="130"/>
      <c r="G99" s="78"/>
      <c r="H99" s="78"/>
      <c r="I99" s="106"/>
      <c r="J99" s="106"/>
      <c r="K99" s="106"/>
      <c r="L99" s="106"/>
      <c r="M99" s="106"/>
      <c r="N99" s="106"/>
      <c r="O99" s="107"/>
      <c r="P99" s="102"/>
      <c r="R99" s="102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C100" s="130"/>
      <c r="D100" s="130"/>
      <c r="E100" s="130"/>
      <c r="F100" s="130"/>
      <c r="G100" s="130"/>
      <c r="H100" s="130"/>
      <c r="I100" s="106"/>
      <c r="J100" s="106"/>
      <c r="K100" s="106"/>
      <c r="L100" s="106"/>
      <c r="M100" s="106"/>
      <c r="N100" s="106"/>
      <c r="O100" s="107"/>
      <c r="P100" s="102"/>
      <c r="R100" s="102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C101" s="130"/>
      <c r="D101" s="130"/>
      <c r="E101" s="130"/>
      <c r="F101" s="130"/>
      <c r="G101" s="130"/>
      <c r="H101" s="130"/>
      <c r="I101" s="106"/>
      <c r="J101" s="106"/>
      <c r="K101" s="106"/>
      <c r="L101" s="106"/>
      <c r="M101" s="106"/>
      <c r="N101" s="106"/>
      <c r="O101" s="107"/>
      <c r="P101" s="102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A102" s="105"/>
      <c r="C102" s="130"/>
      <c r="D102" s="130"/>
      <c r="E102" s="130"/>
      <c r="F102" s="130"/>
      <c r="G102" s="130"/>
      <c r="H102" s="130"/>
      <c r="I102" s="106"/>
      <c r="J102" s="106"/>
      <c r="K102" s="106"/>
      <c r="L102" s="106"/>
      <c r="M102" s="106"/>
      <c r="N102" s="106"/>
      <c r="O102" s="107"/>
      <c r="P102" s="102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A103" s="105"/>
      <c r="C103" s="130"/>
      <c r="D103" s="130"/>
      <c r="E103" s="130"/>
      <c r="F103" s="130"/>
      <c r="G103" s="130"/>
      <c r="H103" s="130"/>
      <c r="I103" s="106"/>
      <c r="J103" s="106"/>
      <c r="K103" s="106"/>
      <c r="L103" s="106"/>
      <c r="M103" s="106"/>
      <c r="N103" s="106"/>
      <c r="O103" s="107"/>
      <c r="P103" s="102"/>
      <c r="R103" s="78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A104" s="105"/>
      <c r="I104" s="106"/>
      <c r="J104" s="106"/>
      <c r="K104" s="106"/>
      <c r="L104" s="106"/>
      <c r="M104" s="106"/>
      <c r="N104" s="106"/>
      <c r="O104" s="107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O105" s="107"/>
      <c r="R105" s="102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O106" s="107"/>
      <c r="R106" s="102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R107" s="102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R108" s="102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07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07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07"/>
      <c r="Q115" s="102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1"/>
      <c r="P116" s="102"/>
      <c r="Q116" s="102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1"/>
      <c r="P117" s="102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Q125" s="102"/>
      <c r="R125" s="102"/>
      <c r="S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1"/>
      <c r="P126" s="102"/>
      <c r="Q126" s="102"/>
      <c r="R126" s="102"/>
      <c r="S126" s="102"/>
      <c r="T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Q127" s="102"/>
      <c r="R127" s="102"/>
      <c r="S127" s="102"/>
      <c r="T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T128" s="102"/>
      <c r="AS128" s="100"/>
      <c r="AT128" s="100"/>
      <c r="AU128" s="100"/>
      <c r="AV128" s="100"/>
      <c r="AW128" s="100"/>
      <c r="AX128" s="100"/>
      <c r="AY128" s="100"/>
    </row>
    <row r="129" spans="15:51" x14ac:dyDescent="0.25">
      <c r="O129" s="102"/>
      <c r="Q129" s="102"/>
      <c r="R129" s="102"/>
      <c r="S129" s="102"/>
      <c r="AS129" s="100"/>
      <c r="AT129" s="100"/>
      <c r="AU129" s="100"/>
      <c r="AV129" s="100"/>
      <c r="AW129" s="100"/>
      <c r="AX129" s="100"/>
    </row>
    <row r="130" spans="15:51" x14ac:dyDescent="0.25">
      <c r="O130" s="11"/>
      <c r="P130" s="102"/>
      <c r="Q130" s="102"/>
      <c r="R130" s="102"/>
      <c r="S130" s="102"/>
      <c r="T130" s="102"/>
      <c r="AS130" s="100"/>
      <c r="AT130" s="100"/>
      <c r="AU130" s="100"/>
      <c r="AV130" s="100"/>
      <c r="AW130" s="100"/>
      <c r="AX130" s="100"/>
    </row>
    <row r="131" spans="15:51" x14ac:dyDescent="0.25">
      <c r="O131" s="11"/>
      <c r="P131" s="102"/>
      <c r="Q131" s="102"/>
      <c r="R131" s="102"/>
      <c r="S131" s="102"/>
      <c r="T131" s="102"/>
      <c r="U131" s="102"/>
      <c r="AS131" s="100"/>
      <c r="AT131" s="100"/>
      <c r="AU131" s="100"/>
      <c r="AV131" s="100"/>
      <c r="AW131" s="100"/>
      <c r="AX131" s="100"/>
    </row>
    <row r="132" spans="15:51" x14ac:dyDescent="0.25">
      <c r="O132" s="11"/>
      <c r="P132" s="102"/>
      <c r="T132" s="102"/>
      <c r="U132" s="102"/>
      <c r="AS132" s="100"/>
      <c r="AT132" s="100"/>
      <c r="AU132" s="100"/>
      <c r="AV132" s="100"/>
      <c r="AW132" s="100"/>
      <c r="AX132" s="100"/>
    </row>
    <row r="140" spans="15:51" x14ac:dyDescent="0.25">
      <c r="AY140" s="100"/>
    </row>
    <row r="144" spans="15:51" x14ac:dyDescent="0.25">
      <c r="AS144" s="100"/>
      <c r="AT144" s="100"/>
      <c r="AU144" s="100"/>
      <c r="AV144" s="100"/>
      <c r="AW144" s="100"/>
      <c r="AX144" s="100"/>
    </row>
  </sheetData>
  <protectedRanges>
    <protectedRange sqref="N88:R88 B94 S90:T96 B86:B91 S86:T87 N91:R96 T78:T85 T49:T61 T63:T69" name="Range2_12_5_1_1"/>
    <protectedRange sqref="N10 L10 L6 D6 D8 AD8 AF8 O8:U8 AJ8:AR8 AF10 L24:N31 N12:N23 N32:N34 N11:P11 E11:E34 G11:G34 AC17:AF34 O12:P34 X11:AF16 R11:V34" name="Range1_16_3_1_1"/>
    <protectedRange sqref="I93 J91:M96 J88:M88 I96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7:H97 F96 E95" name="Range2_2_2_9_2_1_1"/>
    <protectedRange sqref="D93 D96:D97" name="Range2_1_1_1_1_1_9_2_1_1"/>
    <protectedRange sqref="AG11:AG34" name="Range1_18_1_1_1"/>
    <protectedRange sqref="C94 C96" name="Range2_4_1_1_1"/>
    <protectedRange sqref="AS16:AS34" name="Range1_1_1_1"/>
    <protectedRange sqref="P3:U5" name="Range1_16_1_1_1_1"/>
    <protectedRange sqref="C97 C95 C92" name="Range2_1_3_1_1"/>
    <protectedRange sqref="H11:H34" name="Range1_1_1_1_1_1_1"/>
    <protectedRange sqref="B92:B93 J89:R90 D94:D95 I94:I95 Z87:Z88 S88:Y89 AA88:AU89 E96:E97 G98:H99 F97" name="Range2_2_1_10_1_1_1_2"/>
    <protectedRange sqref="C93" name="Range2_2_1_10_2_1_1_1"/>
    <protectedRange sqref="N86:R87 G94:H94 D90 F93 E92" name="Range2_12_1_6_1_1"/>
    <protectedRange sqref="D85:D86 I90:I92 I86:M87 G95:H96 G88:H90 E93:E94 F94:F95 F87:F89 E86:E88" name="Range2_2_12_1_7_1_1"/>
    <protectedRange sqref="D91:D92" name="Range2_1_1_1_1_11_1_2_1_1"/>
    <protectedRange sqref="E89 G91:H91 F90" name="Range2_2_2_9_1_1_1_1"/>
    <protectedRange sqref="D87" name="Range2_1_1_1_1_1_9_1_1_1_1"/>
    <protectedRange sqref="C91 C86" name="Range2_1_1_2_1_1"/>
    <protectedRange sqref="C90" name="Range2_1_2_2_1_1"/>
    <protectedRange sqref="C89" name="Range2_3_2_1_1"/>
    <protectedRange sqref="F85:F86 E85 G87:H87" name="Range2_2_12_1_1_1_1_1"/>
    <protectedRange sqref="C85" name="Range2_1_4_2_1_1_1"/>
    <protectedRange sqref="C87:C88" name="Range2_5_1_1_1"/>
    <protectedRange sqref="E90:E91 F91:F92 G92:H93 I88:I89" name="Range2_2_1_1_1_1"/>
    <protectedRange sqref="D88:D89" name="Range2_1_1_1_1_1_1_1_1"/>
    <protectedRange sqref="AS11:AS15" name="Range1_4_1_1_1_1"/>
    <protectedRange sqref="J11:J15 J26:J34" name="Range1_1_2_1_10_1_1_1_1"/>
    <protectedRange sqref="R103" name="Range2_2_1_10_1_1_1_1_1"/>
    <protectedRange sqref="S38:S44" name="Range2_12_3_1_1_1_1"/>
    <protectedRange sqref="D38:H38 F39:G39 N38:R44" name="Range2_12_1_3_1_1_1_1"/>
    <protectedRange sqref="I38:M38 E39 H39:M39 E40:M44" name="Range2_2_12_1_6_1_1_1_1"/>
    <protectedRange sqref="D39:D44" name="Range2_1_1_1_1_11_1_1_1_1_1_1"/>
    <protectedRange sqref="C39:C44" name="Range2_1_2_1_1_1_1_1"/>
    <protectedRange sqref="C38" name="Range2_3_1_1_1_1_1"/>
    <protectedRange sqref="T75:T77" name="Range2_12_5_1_1_3"/>
    <protectedRange sqref="T71:T74" name="Range2_12_5_1_1_2_2"/>
    <protectedRange sqref="T70" name="Range2_12_5_1_1_2_1_1"/>
    <protectedRange sqref="S70" name="Range2_12_4_1_1_1_4_2_2_1_1"/>
    <protectedRange sqref="B83:B85" name="Range2_12_5_1_1_2"/>
    <protectedRange sqref="B82" name="Range2_12_5_1_1_2_1_4_1_1_1_2_1_1_1_1_1_1_1"/>
    <protectedRange sqref="F84 G86:H86" name="Range2_2_12_1_1_1_1_1_1"/>
    <protectedRange sqref="D84:E84" name="Range2_2_12_1_7_1_1_2_1"/>
    <protectedRange sqref="C84" name="Range2_1_1_2_1_1_1"/>
    <protectedRange sqref="B80:B81" name="Range2_12_5_1_1_2_1"/>
    <protectedRange sqref="B79" name="Range2_12_5_1_1_2_1_2_1"/>
    <protectedRange sqref="B78" name="Range2_12_5_1_1_2_1_2_2"/>
    <protectedRange sqref="S82:S85" name="Range2_12_5_1_1_5"/>
    <protectedRange sqref="N82:R85" name="Range2_12_1_6_1_1_1"/>
    <protectedRange sqref="J82:M85" name="Range2_2_12_1_7_1_1_2"/>
    <protectedRange sqref="S79:S81" name="Range2_12_2_1_1_1_2_1_1_1"/>
    <protectedRange sqref="Q80:R81" name="Range2_12_1_4_1_1_1_1_1_1_1_1_1_1_1_1_1_1_1"/>
    <protectedRange sqref="N80:P81" name="Range2_12_1_2_1_1_1_1_1_1_1_1_1_1_1_1_1_1_1_1"/>
    <protectedRange sqref="J80:M81" name="Range2_2_12_1_4_1_1_1_1_1_1_1_1_1_1_1_1_1_1_1_1"/>
    <protectedRange sqref="Q79:R79" name="Range2_12_1_6_1_1_1_2_3_1_1_3_1_1_1_1_1_1_1"/>
    <protectedRange sqref="N79:P79" name="Range2_12_1_2_3_1_1_1_2_3_1_1_3_1_1_1_1_1_1_1"/>
    <protectedRange sqref="J79:M79" name="Range2_2_12_1_4_3_1_1_1_3_3_1_1_3_1_1_1_1_1_1_1"/>
    <protectedRange sqref="S77:S78" name="Range2_12_4_1_1_1_4_2_2_2_1"/>
    <protectedRange sqref="Q77:R78" name="Range2_12_1_6_1_1_1_2_3_2_1_1_3_2"/>
    <protectedRange sqref="N77:P78" name="Range2_12_1_2_3_1_1_1_2_3_2_1_1_3_2"/>
    <protectedRange sqref="K77:M78" name="Range2_2_12_1_4_3_1_1_1_3_3_2_1_1_3_2"/>
    <protectedRange sqref="J77:J78" name="Range2_2_12_1_4_3_1_1_1_3_2_1_2_2_2"/>
    <protectedRange sqref="I77" name="Range2_2_12_1_4_3_1_1_1_3_3_1_1_3_1_1_1_1_1_1_2_2"/>
    <protectedRange sqref="I79:I85" name="Range2_2_12_1_7_1_1_2_2_1_1"/>
    <protectedRange sqref="I78" name="Range2_2_12_1_4_3_1_1_1_3_3_1_1_3_1_1_1_1_1_1_2_1_1"/>
    <protectedRange sqref="G85:H85" name="Range2_2_12_1_3_1_2_1_1_1_2_1_1_1_1_1_1_2_1_1_1_1_1_1_1_1_1"/>
    <protectedRange sqref="F83 G82:H84" name="Range2_2_12_1_3_3_1_1_1_2_1_1_1_1_1_1_1_1_1_1_1_1_1_1_1_1"/>
    <protectedRange sqref="G79:H79" name="Range2_2_12_1_3_1_2_1_1_1_2_1_1_1_1_1_1_2_1_1_1_1_1_2_1"/>
    <protectedRange sqref="F79:F82" name="Range2_2_12_1_3_1_2_1_1_1_3_1_1_1_1_1_3_1_1_1_1_1_1_1_1_1"/>
    <protectedRange sqref="G80:H81" name="Range2_2_12_1_3_1_2_1_1_1_1_2_1_1_1_1_1_1_1_1_1_1_1"/>
    <protectedRange sqref="D79:E80" name="Range2_2_12_1_3_1_2_1_1_1_3_1_1_1_1_1_1_1_2_1_1_1_1_1_1_1"/>
    <protectedRange sqref="B76" name="Range2_12_5_1_1_2_1_4_1_1_1_2_1_1_1_1_1_1_1_1_1_2_1_1_1_1_1"/>
    <protectedRange sqref="B77" name="Range2_12_5_1_1_2_1_2_2_1_1_1_1_1"/>
    <protectedRange sqref="D83:E83" name="Range2_2_12_1_7_1_1_2_1_1"/>
    <protectedRange sqref="C83" name="Range2_1_1_2_1_1_1_1"/>
    <protectedRange sqref="D82" name="Range2_2_12_1_7_1_1_2_1_1_1_1_1_1"/>
    <protectedRange sqref="E82" name="Range2_2_12_1_1_1_1_1_1_1_1_1_1_1_1"/>
    <protectedRange sqref="C82" name="Range2_1_4_2_1_1_1_1_1_1_1_1_1"/>
    <protectedRange sqref="D81:E81" name="Range2_2_12_1_3_1_2_1_1_1_3_1_1_1_1_1_1_1_2_1_1_1_1_1_1_1_1"/>
    <protectedRange sqref="B75" name="Range2_12_5_1_1_2_1_2_2_1_1_1_1"/>
    <protectedRange sqref="S71:S76" name="Range2_12_5_1_1_5_1"/>
    <protectedRange sqref="N73:R76" name="Range2_12_1_6_1_1_1_1"/>
    <protectedRange sqref="J75:M76 L73:M74" name="Range2_2_12_1_7_1_1_2_2"/>
    <protectedRange sqref="I75:I76" name="Range2_2_12_1_7_1_1_2_2_1_1_1"/>
    <protectedRange sqref="B74" name="Range2_12_5_1_1_2_1_2_2_1_1_1_1_2_1_1_1"/>
    <protectedRange sqref="B73" name="Range2_12_5_1_1_2_1_2_2_1_1_1_1_2_1_1_1_2"/>
    <protectedRange sqref="B72" name="Range2_12_5_1_1_2_1_2_2_1_1_1_1_2_1_1_1_2_1_1"/>
    <protectedRange sqref="B41" name="Range2_12_5_1_1_1_1_1_2"/>
    <protectedRange sqref="G55:H59" name="Range2_2_12_1_3_1_1_1_1_1_4_1_1_2"/>
    <protectedRange sqref="E55:F59" name="Range2_2_12_1_7_1_1_3_1_1_2"/>
    <protectedRange sqref="S55:S61 S63:S69" name="Range2_12_5_1_1_2_3_1_1"/>
    <protectedRange sqref="Q55:R61" name="Range2_12_1_6_1_1_1_1_2_1_2"/>
    <protectedRange sqref="N55:P61" name="Range2_12_1_2_3_1_1_1_1_2_1_2"/>
    <protectedRange sqref="L60:M61 I55:M59" name="Range2_2_12_1_4_3_1_1_1_1_2_1_2"/>
    <protectedRange sqref="D55:D59" name="Range2_2_12_1_3_1_2_1_1_1_2_1_2_1_2"/>
    <protectedRange sqref="Q63:R65" name="Range2_12_1_6_1_1_1_1_2_1_1_1"/>
    <protectedRange sqref="N63:P65" name="Range2_12_1_2_3_1_1_1_1_2_1_1_1"/>
    <protectedRange sqref="L63:M65" name="Range2_2_12_1_4_3_1_1_1_1_2_1_1_1"/>
    <protectedRange sqref="B71" name="Range2_12_5_1_1_2_1_2_2_1_1_1_1_2_1_1_1_2_1_1_1_2"/>
    <protectedRange sqref="N66:R72" name="Range2_12_1_6_1_1_1_1_1"/>
    <protectedRange sqref="J68:M69 L70:M72 L66:M67" name="Range2_2_12_1_7_1_1_2_2_1"/>
    <protectedRange sqref="G68:H69" name="Range2_2_12_1_3_1_2_1_1_1_2_1_1_1_1_1_1_2_1_1_1_1"/>
    <protectedRange sqref="I68:I69" name="Range2_2_12_1_4_3_1_1_1_2_1_2_1_1_3_1_1_1_1_1_1_1_1"/>
    <protectedRange sqref="D68:E69" name="Range2_2_12_1_3_1_2_1_1_1_2_1_1_1_1_3_1_1_1_1_1_1_1"/>
    <protectedRange sqref="F68:F69" name="Range2_2_12_1_3_1_2_1_1_1_3_1_1_1_1_1_3_1_1_1_1_1_1_1"/>
    <protectedRange sqref="G78:H78" name="Range2_2_12_1_3_1_2_1_1_1_1_2_1_1_1_1_1_1_2_1_1_2"/>
    <protectedRange sqref="F78" name="Range2_2_12_1_3_1_2_1_1_1_1_2_1_1_1_1_1_1_1_1_1_1_1_2"/>
    <protectedRange sqref="D78:E78" name="Range2_2_12_1_3_1_2_1_1_1_2_1_1_1_1_3_1_1_1_1_1_1_1_1_1_1_2"/>
    <protectedRange sqref="G77:H77" name="Range2_2_12_1_3_1_2_1_1_1_1_2_1_1_1_1_1_1_2_1_1_1_1"/>
    <protectedRange sqref="F77" name="Range2_2_12_1_3_1_2_1_1_1_1_2_1_1_1_1_1_1_1_1_1_1_1_1_1"/>
    <protectedRange sqref="D77:E77" name="Range2_2_12_1_3_1_2_1_1_1_2_1_1_1_1_3_1_1_1_1_1_1_1_1_1_1_1_1"/>
    <protectedRange sqref="D76" name="Range2_2_12_1_7_1_1_1_1"/>
    <protectedRange sqref="E76:F76" name="Range2_2_12_1_1_1_1_1_2_1"/>
    <protectedRange sqref="C76" name="Range2_1_4_2_1_1_1_1_1"/>
    <protectedRange sqref="G76:H76" name="Range2_2_12_1_3_1_2_1_1_1_2_1_1_1_1_1_1_2_1_1_1_1_1_1_1_1_1_1_1"/>
    <protectedRange sqref="F75:H75" name="Range2_2_12_1_3_3_1_1_1_2_1_1_1_1_1_1_1_1_1_1_1_1_1_1_1_1_1_2"/>
    <protectedRange sqref="D75:E75" name="Range2_2_12_1_7_1_1_2_1_1_1_2"/>
    <protectedRange sqref="C75" name="Range2_1_1_2_1_1_1_1_1_2"/>
    <protectedRange sqref="B69" name="Range2_12_5_1_1_2_1_4_1_1_1_2_1_1_1_1_1_1_1_1_1_2_1_1_1_1_2_1_1_1_2_1_1_1_2_2_2_1"/>
    <protectedRange sqref="B70" name="Range2_12_5_1_1_2_1_2_2_1_1_1_1_2_1_1_1_2_1_1_1_2_2_2_1"/>
    <protectedRange sqref="J74:K74" name="Range2_2_12_1_4_3_1_1_1_3_3_1_1_3_1_1_1_1_1_1_1_1"/>
    <protectedRange sqref="K72:K73" name="Range2_2_12_1_4_3_1_1_1_3_3_2_1_1_3_2_1"/>
    <protectedRange sqref="J72:J73" name="Range2_2_12_1_4_3_1_1_1_3_2_1_2_2_2_1"/>
    <protectedRange sqref="I72" name="Range2_2_12_1_4_3_1_1_1_3_3_1_1_3_1_1_1_1_1_1_2_2_2"/>
    <protectedRange sqref="I74" name="Range2_2_12_1_7_1_1_2_2_1_1_2"/>
    <protectedRange sqref="I73" name="Range2_2_12_1_4_3_1_1_1_3_3_1_1_3_1_1_1_1_1_1_2_1_1_1"/>
    <protectedRange sqref="G74:H74" name="Range2_2_12_1_3_1_2_1_1_1_2_1_1_1_1_1_1_2_1_1_1_1_1_2_1_1"/>
    <protectedRange sqref="F74" name="Range2_2_12_1_3_1_2_1_1_1_3_1_1_1_1_1_3_1_1_1_1_1_1_1_1_1_2"/>
    <protectedRange sqref="D74:E74" name="Range2_2_12_1_3_1_2_1_1_1_3_1_1_1_1_1_1_1_2_1_1_1_1_1_1_1_2"/>
    <protectedRange sqref="J70:K71" name="Range2_2_12_1_7_1_1_2_2_2"/>
    <protectedRange sqref="I70:I71" name="Range2_2_12_1_7_1_1_2_2_1_1_1_2"/>
    <protectedRange sqref="G73:H73" name="Range2_2_12_1_3_1_2_1_1_1_1_2_1_1_1_1_1_1_2_1_1_2_1"/>
    <protectedRange sqref="F73" name="Range2_2_12_1_3_1_2_1_1_1_1_2_1_1_1_1_1_1_1_1_1_1_1_2_1"/>
    <protectedRange sqref="D73:E73" name="Range2_2_12_1_3_1_2_1_1_1_2_1_1_1_1_3_1_1_1_1_1_1_1_1_1_1_2_1"/>
    <protectedRange sqref="G72:H72" name="Range2_2_12_1_3_1_2_1_1_1_1_2_1_1_1_1_1_1_2_1_1_1_1_1"/>
    <protectedRange sqref="F72" name="Range2_2_12_1_3_1_2_1_1_1_1_2_1_1_1_1_1_1_1_1_1_1_1_1_1_1"/>
    <protectedRange sqref="D72:E72" name="Range2_2_12_1_3_1_2_1_1_1_2_1_1_1_1_3_1_1_1_1_1_1_1_1_1_1_1_1_1"/>
    <protectedRange sqref="D71" name="Range2_2_12_1_7_1_1_1_1_1"/>
    <protectedRange sqref="E71:F71" name="Range2_2_12_1_1_1_1_1_2_1_1"/>
    <protectedRange sqref="C71" name="Range2_1_4_2_1_1_1_1_1_1"/>
    <protectedRange sqref="G71:H71" name="Range2_2_12_1_3_1_2_1_1_1_2_1_1_1_1_1_1_2_1_1_1_1_1_1_1_1_1_1_1_1"/>
    <protectedRange sqref="F70:H70" name="Range2_2_12_1_3_3_1_1_1_2_1_1_1_1_1_1_1_1_1_1_1_1_1_1_1_1_1_2_1"/>
    <protectedRange sqref="D70:E70" name="Range2_2_12_1_7_1_1_2_1_1_1_2_1"/>
    <protectedRange sqref="C70" name="Range2_1_1_2_1_1_1_1_1_2_1"/>
    <protectedRange sqref="B65" name="Range2_12_5_1_1_2_1_4_1_1_1_2_1_1_1_1_1_1_1_1_1_2_1_1_1_1_2_1_1_1_2_1_1_1_2_2_2_1_1"/>
    <protectedRange sqref="B66" name="Range2_12_5_1_1_2_1_2_2_1_1_1_1_2_1_1_1_2_1_1_1_2_2_2_1_1"/>
    <protectedRange sqref="B62" name="Range2_12_5_1_1_2_1_4_1_1_1_2_1_1_1_1_1_1_1_1_1_2_1_1_1_1_2_1_1_1_2_1_1_1_2_2_2_1_1_1"/>
    <protectedRange sqref="B63" name="Range2_12_5_1_1_2_1_2_2_1_1_1_1_2_1_1_1_2_1_1_1_2_2_2_1_1_1"/>
    <protectedRange sqref="S45" name="Range2_12_3_1_1_1_1_2"/>
    <protectedRange sqref="N45:R45" name="Range2_12_1_3_1_1_1_1_2"/>
    <protectedRange sqref="E45:G45 I45:M45" name="Range2_2_12_1_6_1_1_1_1_2"/>
    <protectedRange sqref="D45" name="Range2_1_1_1_1_11_1_1_1_1_1_1_2"/>
    <protectedRange sqref="G46:H46" name="Range2_2_12_1_3_1_1_1_1_1_4_1_1"/>
    <protectedRange sqref="E46:F46" name="Range2_2_12_1_7_1_1_3_1_1"/>
    <protectedRange sqref="S46:S53" name="Range2_12_5_1_1_2_3_1"/>
    <protectedRange sqref="Q46:R46" name="Range2_12_1_6_1_1_1_1_2_1"/>
    <protectedRange sqref="N46:P46" name="Range2_12_1_2_3_1_1_1_1_2_1"/>
    <protectedRange sqref="I46:M46" name="Range2_2_12_1_4_3_1_1_1_1_2_1"/>
    <protectedRange sqref="D46" name="Range2_2_12_1_3_1_2_1_1_1_2_1_2_1"/>
    <protectedRange sqref="S54" name="Range2_12_4_1_1_1_4_2_2_1_1_1"/>
    <protectedRange sqref="G47:H53" name="Range2_2_12_1_3_1_1_1_1_1_4_1_1_1"/>
    <protectedRange sqref="E47:F53" name="Range2_2_12_1_7_1_1_3_1_1_1"/>
    <protectedRange sqref="Q47:R53" name="Range2_12_1_6_1_1_1_1_2_1_1"/>
    <protectedRange sqref="N47:P53" name="Range2_12_1_2_3_1_1_1_1_2_1_1"/>
    <protectedRange sqref="I47:M53" name="Range2_2_12_1_4_3_1_1_1_1_2_1_1"/>
    <protectedRange sqref="D47:D53" name="Range2_2_12_1_3_1_2_1_1_1_2_1_2_1_1"/>
    <protectedRange sqref="E54:H54" name="Range2_2_12_1_3_1_2_1_1_1_1_2_1_1_1_1_1_1_1"/>
    <protectedRange sqref="D54" name="Range2_2_12_1_3_1_2_1_1_1_2_1_2_3_1_1_1_1_2"/>
    <protectedRange sqref="Q54:R54" name="Range2_12_1_6_1_1_1_2_3_2_1_1_1_1_1"/>
    <protectedRange sqref="N54:P54" name="Range2_12_1_2_3_1_1_1_2_3_2_1_1_1_1_1"/>
    <protectedRange sqref="K54:M54" name="Range2_2_12_1_4_3_1_1_1_3_3_2_1_1_1_1_1"/>
    <protectedRange sqref="J54" name="Range2_2_12_1_4_3_1_1_1_3_2_1_2_1_1_1"/>
    <protectedRange sqref="I54" name="Range2_2_12_1_4_2_1_1_1_4_1_2_1_1_1_2_1_1_1"/>
    <protectedRange sqref="C45" name="Range2_1_2_1_1_1_1_1_1_2"/>
    <protectedRange sqref="Q11:Q34" name="Range1_16_3_1_1_1"/>
    <protectedRange sqref="T62" name="Range2_12_5_1_1_1"/>
    <protectedRange sqref="S62" name="Range2_12_5_1_1_2_3_1_1_1"/>
    <protectedRange sqref="Q62:R62" name="Range2_12_1_6_1_1_1_1_2_1_1_1_1"/>
    <protectedRange sqref="N62:P62" name="Range2_12_1_2_3_1_1_1_1_2_1_1_1_1"/>
    <protectedRange sqref="L62:M62" name="Range2_2_12_1_4_3_1_1_1_1_2_1_1_1_1"/>
    <protectedRange sqref="J60:K61" name="Range2_2_12_1_7_1_1_2_2_3"/>
    <protectedRange sqref="G60:H61" name="Range2_2_12_1_3_1_2_1_1_1_2_1_1_1_1_1_1_2_1_1_1"/>
    <protectedRange sqref="I60:I61" name="Range2_2_12_1_4_3_1_1_1_2_1_2_1_1_3_1_1_1_1_1_1_1"/>
    <protectedRange sqref="D60:E61" name="Range2_2_12_1_3_1_2_1_1_1_2_1_1_1_1_3_1_1_1_1_1_1"/>
    <protectedRange sqref="F60:F61" name="Range2_2_12_1_3_1_2_1_1_1_3_1_1_1_1_1_3_1_1_1_1_1_1"/>
    <protectedRange sqref="AG10" name="Range1_18_1_1_1_1"/>
    <protectedRange sqref="F11:F34" name="Range1_16_3_1_1_2"/>
    <protectedRange sqref="W11:W34" name="Range1_16_3_1_1_4"/>
    <protectedRange sqref="X17:AB34" name="Range1_16_3_1_1_6"/>
    <protectedRange sqref="G62:H66" name="Range2_2_12_1_3_1_1_1_1_1_4_1_1_1_1_2"/>
    <protectedRange sqref="E62:F66" name="Range2_2_12_1_7_1_1_3_1_1_1_1_2"/>
    <protectedRange sqref="I62:K66" name="Range2_2_12_1_4_3_1_1_1_1_2_1_1_1_2"/>
    <protectedRange sqref="D62:D66" name="Range2_2_12_1_3_1_2_1_1_1_2_1_2_1_1_1_2"/>
    <protectedRange sqref="J67:K67" name="Range2_2_12_1_7_1_1_2_2_1_2"/>
    <protectedRange sqref="I67" name="Range2_2_12_1_7_1_1_2_2_1_1_1_1_1"/>
    <protectedRange sqref="G67:H67" name="Range2_2_12_1_3_3_1_1_1_2_1_1_1_1_1_1_1_1_1_1_1_1_1_1_1_1_1_1_1"/>
    <protectedRange sqref="F67" name="Range2_2_12_1_3_1_2_1_1_1_3_1_1_1_1_1_3_1_1_1_1_1_1_1_1_1_1_1"/>
    <protectedRange sqref="D67" name="Range2_2_12_1_7_1_1_2_1_1_1_1_1_1_1_1"/>
    <protectedRange sqref="E67" name="Range2_2_12_1_1_1_1_1_1_1_1_1_1_1_1_1_1"/>
    <protectedRange sqref="C67" name="Range2_1_4_2_1_1_1_1_1_1_1_1_1_1_1"/>
    <protectedRange sqref="AR11:AR34" name="Range1_16_3_1_1_5"/>
    <protectedRange sqref="H45" name="Range2_12_5_1_1_1_2_1_1_1_1_1_1_1_1_1_1_1_1"/>
    <protectedRange sqref="B60" name="Range2_12_5_1_1_1_2_2_1_1_1_1_1_1_1_1_1_1_1_2_1_1_1_1_1_1_1_1_1_3_1_3_1_1"/>
    <protectedRange sqref="B61" name="Range2_12_5_1_1_2_1_4_1_1_1_2_1_1_1_1_1_1_1_1_1_2_1_1_1_1_2_1_1_1_2_1_1_1_2_2_2_1_1_4_1"/>
    <protectedRange sqref="B59" name="Range2_12_5_1_1_2_1_4_1_1_1_2_1_1_1_1_1_1_1_1_1_2_1_1_1_1_2_1_1_1_2_1_1_1_2_2_2_1_1_1_1_1_1_1_1_1_1_2_1"/>
    <protectedRange sqref="Q10" name="Range1_16_3_1_1_1_1"/>
    <protectedRange sqref="B58" name="Range2_12_5_1_1_1_2_2_1_1_1_1_1_1_1_1_1_1_1_2_1_1_1_1_1_1_1_1_1_3_1_3_1_1_2_1_1_2_1_2"/>
    <protectedRange sqref="B42" name="Range2_12_5_1_1_1_1_1_2_1_3"/>
    <protectedRange sqref="B43" name="Range2_12_5_1_1_1_2_1_1_1_1_1_1_1_1_1_1_1_2_1_1_1"/>
    <protectedRange sqref="B56" name="Range2_12_5_1_1_1_1_1_2_1_2_1"/>
    <protectedRange sqref="B55 B46" name="Range2_12_5_1_1_1_2_2_1_1_1_1_1_1_1_1_1_1_1_2_1_1_1_1_1_1_1_1_1_3_1_3_1_1_2_1_1_1_2"/>
    <protectedRange sqref="B44" name="Range2_12_5_1_1_1_2_2_1_1_1_1_1_1_1_1_1_1_1_1_1_1"/>
    <protectedRange sqref="B45" name="Range2_12_5_1_1_1_2_2_1_1_1_1_1_1_1_1_1_1_1_2_1_1_1_1_1_1_1_1_1_1_1_1_1_1_1_1_1"/>
    <protectedRange sqref="B48" name="Range2_12_5_1_1_1_2_1_1_1_1_1_1_1_1_1_1_1_2_1_2_1_1"/>
    <protectedRange sqref="B47" name="Range2_12_5_1_1_1_2_2_1_1_1_1_1_1_1_1_1_1_1_2_1_1_1_2_1_1_1_2_1_1_1_3_1_1_1_1_1_1_1_1"/>
    <protectedRange sqref="B49" name="Range2_12_5_1_1_1_1_1_2_1_1_1_2"/>
    <protectedRange sqref="B50" name="Range2_12_5_1_1_1_1_1_2_1_1_2_1"/>
    <protectedRange sqref="B51" name="Range2_12_5_1_1_1_2_2_1_1_1_1_1_1_1_1_1_1_1_2_1_1_1_1"/>
    <protectedRange sqref="B52" name="Range2_12_5_1_1_1_2_2_1_1_1_1_1_1_1_1_1_1_1_2_1_1_1_1_1_1_1_1_1_3_1_3_1_2_1_1_2"/>
    <protectedRange sqref="B53" name="Range2_12_5_1_1_1_1_1_2_1_2_1_1_1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7:AE34 X11:AE16">
    <cfRule type="containsText" dxfId="786" priority="17" operator="containsText" text="N/A">
      <formula>NOT(ISERROR(SEARCH("N/A",X11)))</formula>
    </cfRule>
    <cfRule type="cellIs" dxfId="785" priority="35" operator="equal">
      <formula>0</formula>
    </cfRule>
  </conditionalFormatting>
  <conditionalFormatting sqref="AC17:AE34 X11:AE16">
    <cfRule type="cellIs" dxfId="784" priority="34" operator="greaterThanOrEqual">
      <formula>1185</formula>
    </cfRule>
  </conditionalFormatting>
  <conditionalFormatting sqref="AC17:AE34 X11:AE16">
    <cfRule type="cellIs" dxfId="783" priority="33" operator="between">
      <formula>0.1</formula>
      <formula>1184</formula>
    </cfRule>
  </conditionalFormatting>
  <conditionalFormatting sqref="X8 AJ16:AJ34 AJ11:AO15 AO16:AO34">
    <cfRule type="cellIs" dxfId="782" priority="32" operator="equal">
      <formula>0</formula>
    </cfRule>
  </conditionalFormatting>
  <conditionalFormatting sqref="X8 AJ16:AJ34 AJ11:AO15 AO16:AO34">
    <cfRule type="cellIs" dxfId="781" priority="31" operator="greaterThan">
      <formula>1179</formula>
    </cfRule>
  </conditionalFormatting>
  <conditionalFormatting sqref="X8 AJ16:AJ34 AJ11:AO15 AO16:AO34">
    <cfRule type="cellIs" dxfId="780" priority="30" operator="greaterThan">
      <formula>99</formula>
    </cfRule>
  </conditionalFormatting>
  <conditionalFormatting sqref="X8 AJ16:AJ34 AJ11:AO15 AO16:AO34">
    <cfRule type="cellIs" dxfId="779" priority="29" operator="greaterThan">
      <formula>0.99</formula>
    </cfRule>
  </conditionalFormatting>
  <conditionalFormatting sqref="AB8">
    <cfRule type="cellIs" dxfId="778" priority="28" operator="equal">
      <formula>0</formula>
    </cfRule>
  </conditionalFormatting>
  <conditionalFormatting sqref="AB8">
    <cfRule type="cellIs" dxfId="777" priority="27" operator="greaterThan">
      <formula>1179</formula>
    </cfRule>
  </conditionalFormatting>
  <conditionalFormatting sqref="AB8">
    <cfRule type="cellIs" dxfId="776" priority="26" operator="greaterThan">
      <formula>99</formula>
    </cfRule>
  </conditionalFormatting>
  <conditionalFormatting sqref="AB8">
    <cfRule type="cellIs" dxfId="775" priority="25" operator="greaterThan">
      <formula>0.99</formula>
    </cfRule>
  </conditionalFormatting>
  <conditionalFormatting sqref="AQ11:AQ34">
    <cfRule type="cellIs" dxfId="774" priority="24" operator="equal">
      <formula>0</formula>
    </cfRule>
  </conditionalFormatting>
  <conditionalFormatting sqref="AQ11:AQ34">
    <cfRule type="cellIs" dxfId="773" priority="23" operator="greaterThan">
      <formula>1179</formula>
    </cfRule>
  </conditionalFormatting>
  <conditionalFormatting sqref="AQ11:AQ34">
    <cfRule type="cellIs" dxfId="772" priority="22" operator="greaterThan">
      <formula>99</formula>
    </cfRule>
  </conditionalFormatting>
  <conditionalFormatting sqref="AQ11:AQ34">
    <cfRule type="cellIs" dxfId="771" priority="21" operator="greaterThan">
      <formula>0.99</formula>
    </cfRule>
  </conditionalFormatting>
  <conditionalFormatting sqref="AI11:AI34">
    <cfRule type="cellIs" dxfId="770" priority="20" operator="greaterThan">
      <formula>$AI$8</formula>
    </cfRule>
  </conditionalFormatting>
  <conditionalFormatting sqref="AH11:AH34">
    <cfRule type="cellIs" dxfId="769" priority="18" operator="greaterThan">
      <formula>$AH$8</formula>
    </cfRule>
    <cfRule type="cellIs" dxfId="768" priority="19" operator="greaterThan">
      <formula>$AH$8</formula>
    </cfRule>
  </conditionalFormatting>
  <conditionalFormatting sqref="AP11:AP34">
    <cfRule type="cellIs" dxfId="767" priority="16" operator="equal">
      <formula>0</formula>
    </cfRule>
  </conditionalFormatting>
  <conditionalFormatting sqref="AP11:AP34">
    <cfRule type="cellIs" dxfId="766" priority="15" operator="greaterThan">
      <formula>1179</formula>
    </cfRule>
  </conditionalFormatting>
  <conditionalFormatting sqref="AP11:AP34">
    <cfRule type="cellIs" dxfId="765" priority="14" operator="greaterThan">
      <formula>99</formula>
    </cfRule>
  </conditionalFormatting>
  <conditionalFormatting sqref="AP11:AP34">
    <cfRule type="cellIs" dxfId="764" priority="13" operator="greaterThan">
      <formula>0.99</formula>
    </cfRule>
  </conditionalFormatting>
  <conditionalFormatting sqref="X17:AB34">
    <cfRule type="containsText" dxfId="763" priority="9" operator="containsText" text="N/A">
      <formula>NOT(ISERROR(SEARCH("N/A",X17)))</formula>
    </cfRule>
    <cfRule type="cellIs" dxfId="762" priority="12" operator="equal">
      <formula>0</formula>
    </cfRule>
  </conditionalFormatting>
  <conditionalFormatting sqref="X17:AB34">
    <cfRule type="cellIs" dxfId="761" priority="11" operator="greaterThanOrEqual">
      <formula>1185</formula>
    </cfRule>
  </conditionalFormatting>
  <conditionalFormatting sqref="X17:AB34">
    <cfRule type="cellIs" dxfId="760" priority="10" operator="between">
      <formula>0.1</formula>
      <formula>1184</formula>
    </cfRule>
  </conditionalFormatting>
  <conditionalFormatting sqref="AL16:AN34">
    <cfRule type="cellIs" dxfId="759" priority="8" operator="equal">
      <formula>0</formula>
    </cfRule>
  </conditionalFormatting>
  <conditionalFormatting sqref="AL16:AN34">
    <cfRule type="cellIs" dxfId="758" priority="7" operator="greaterThan">
      <formula>1179</formula>
    </cfRule>
  </conditionalFormatting>
  <conditionalFormatting sqref="AL16:AN34">
    <cfRule type="cellIs" dxfId="757" priority="6" operator="greaterThan">
      <formula>99</formula>
    </cfRule>
  </conditionalFormatting>
  <conditionalFormatting sqref="AL16:AN34">
    <cfRule type="cellIs" dxfId="756" priority="5" operator="greaterThan">
      <formula>0.99</formula>
    </cfRule>
  </conditionalFormatting>
  <conditionalFormatting sqref="AK16:AK34">
    <cfRule type="cellIs" dxfId="755" priority="4" operator="equal">
      <formula>0</formula>
    </cfRule>
  </conditionalFormatting>
  <conditionalFormatting sqref="AK16:AK34">
    <cfRule type="cellIs" dxfId="754" priority="3" operator="greaterThan">
      <formula>1179</formula>
    </cfRule>
  </conditionalFormatting>
  <conditionalFormatting sqref="AK16:AK34">
    <cfRule type="cellIs" dxfId="753" priority="2" operator="greaterThan">
      <formula>99</formula>
    </cfRule>
  </conditionalFormatting>
  <conditionalFormatting sqref="AK16:AK34">
    <cfRule type="cellIs" dxfId="752" priority="1" operator="greaterThan">
      <formula>0.99</formula>
    </cfRule>
  </conditionalFormatting>
  <dataValidations count="4">
    <dataValidation type="list" allowBlank="1" showInputMessage="1" showErrorMessage="1" sqref="P3:P5">
      <formula1>$AY$10:$AY$35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44"/>
  <sheetViews>
    <sheetView showGridLines="0" topLeftCell="A43" zoomScaleNormal="100" workbookViewId="0">
      <selection activeCell="B48" sqref="B48:B54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86" t="s">
        <v>126</v>
      </c>
      <c r="Q3" s="287"/>
      <c r="R3" s="287"/>
      <c r="S3" s="287"/>
      <c r="T3" s="287"/>
      <c r="U3" s="28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86" t="s">
        <v>149</v>
      </c>
      <c r="Q4" s="287"/>
      <c r="R4" s="287"/>
      <c r="S4" s="287"/>
      <c r="T4" s="287"/>
      <c r="U4" s="28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86" t="s">
        <v>149</v>
      </c>
      <c r="Q5" s="287"/>
      <c r="R5" s="287"/>
      <c r="S5" s="287"/>
      <c r="T5" s="287"/>
      <c r="U5" s="28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86" t="s">
        <v>6</v>
      </c>
      <c r="C6" s="288"/>
      <c r="D6" s="289" t="s">
        <v>7</v>
      </c>
      <c r="E6" s="290"/>
      <c r="F6" s="290"/>
      <c r="G6" s="290"/>
      <c r="H6" s="291"/>
      <c r="I6" s="102"/>
      <c r="J6" s="102"/>
      <c r="K6" s="164"/>
      <c r="L6" s="292">
        <v>41686</v>
      </c>
      <c r="M6" s="29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5" t="s">
        <v>8</v>
      </c>
      <c r="C7" s="276"/>
      <c r="D7" s="275" t="s">
        <v>9</v>
      </c>
      <c r="E7" s="277"/>
      <c r="F7" s="277"/>
      <c r="G7" s="276"/>
      <c r="H7" s="168" t="s">
        <v>10</v>
      </c>
      <c r="I7" s="167" t="s">
        <v>11</v>
      </c>
      <c r="J7" s="167" t="s">
        <v>12</v>
      </c>
      <c r="K7" s="167" t="s">
        <v>13</v>
      </c>
      <c r="L7" s="11"/>
      <c r="M7" s="11"/>
      <c r="N7" s="11"/>
      <c r="O7" s="168" t="s">
        <v>14</v>
      </c>
      <c r="P7" s="275" t="s">
        <v>15</v>
      </c>
      <c r="Q7" s="277"/>
      <c r="R7" s="277"/>
      <c r="S7" s="277"/>
      <c r="T7" s="276"/>
      <c r="U7" s="274" t="s">
        <v>16</v>
      </c>
      <c r="V7" s="274"/>
      <c r="W7" s="167" t="s">
        <v>17</v>
      </c>
      <c r="X7" s="275" t="s">
        <v>18</v>
      </c>
      <c r="Y7" s="276"/>
      <c r="Z7" s="275" t="s">
        <v>19</v>
      </c>
      <c r="AA7" s="276"/>
      <c r="AB7" s="275" t="s">
        <v>20</v>
      </c>
      <c r="AC7" s="276"/>
      <c r="AD7" s="275" t="s">
        <v>21</v>
      </c>
      <c r="AE7" s="276"/>
      <c r="AF7" s="167" t="s">
        <v>22</v>
      </c>
      <c r="AG7" s="167" t="s">
        <v>23</v>
      </c>
      <c r="AH7" s="167" t="s">
        <v>24</v>
      </c>
      <c r="AI7" s="167" t="s">
        <v>25</v>
      </c>
      <c r="AJ7" s="275" t="s">
        <v>26</v>
      </c>
      <c r="AK7" s="277"/>
      <c r="AL7" s="277"/>
      <c r="AM7" s="277"/>
      <c r="AN7" s="276"/>
      <c r="AO7" s="275" t="s">
        <v>27</v>
      </c>
      <c r="AP7" s="277"/>
      <c r="AQ7" s="276"/>
      <c r="AR7" s="167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78">
        <v>42162</v>
      </c>
      <c r="C8" s="279"/>
      <c r="D8" s="280" t="s">
        <v>29</v>
      </c>
      <c r="E8" s="281"/>
      <c r="F8" s="281"/>
      <c r="G8" s="282"/>
      <c r="H8" s="27"/>
      <c r="I8" s="280" t="s">
        <v>29</v>
      </c>
      <c r="J8" s="281"/>
      <c r="K8" s="28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3" t="s">
        <v>33</v>
      </c>
      <c r="V8" s="283"/>
      <c r="W8" s="29" t="s">
        <v>34</v>
      </c>
      <c r="X8" s="266">
        <v>0</v>
      </c>
      <c r="Y8" s="267"/>
      <c r="Z8" s="284" t="s">
        <v>35</v>
      </c>
      <c r="AA8" s="285"/>
      <c r="AB8" s="266">
        <v>1185</v>
      </c>
      <c r="AC8" s="267"/>
      <c r="AD8" s="268">
        <v>800</v>
      </c>
      <c r="AE8" s="269"/>
      <c r="AF8" s="27"/>
      <c r="AG8" s="29">
        <f>AG34-AG10</f>
        <v>27884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58" t="s">
        <v>39</v>
      </c>
      <c r="C9" s="258"/>
      <c r="D9" s="270" t="s">
        <v>40</v>
      </c>
      <c r="E9" s="271"/>
      <c r="F9" s="272" t="s">
        <v>41</v>
      </c>
      <c r="G9" s="271"/>
      <c r="H9" s="273" t="s">
        <v>42</v>
      </c>
      <c r="I9" s="258" t="s">
        <v>43</v>
      </c>
      <c r="J9" s="258"/>
      <c r="K9" s="258"/>
      <c r="L9" s="167" t="s">
        <v>44</v>
      </c>
      <c r="M9" s="274" t="s">
        <v>45</v>
      </c>
      <c r="N9" s="32" t="s">
        <v>46</v>
      </c>
      <c r="O9" s="264" t="s">
        <v>47</v>
      </c>
      <c r="P9" s="264" t="s">
        <v>48</v>
      </c>
      <c r="Q9" s="33" t="s">
        <v>49</v>
      </c>
      <c r="R9" s="252" t="s">
        <v>50</v>
      </c>
      <c r="S9" s="253"/>
      <c r="T9" s="254"/>
      <c r="U9" s="165" t="s">
        <v>51</v>
      </c>
      <c r="V9" s="165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63" t="s">
        <v>55</v>
      </c>
      <c r="AG9" s="163" t="s">
        <v>56</v>
      </c>
      <c r="AH9" s="247" t="s">
        <v>57</v>
      </c>
      <c r="AI9" s="262" t="s">
        <v>58</v>
      </c>
      <c r="AJ9" s="165" t="s">
        <v>59</v>
      </c>
      <c r="AK9" s="165" t="s">
        <v>60</v>
      </c>
      <c r="AL9" s="165" t="s">
        <v>61</v>
      </c>
      <c r="AM9" s="165" t="s">
        <v>62</v>
      </c>
      <c r="AN9" s="165" t="s">
        <v>63</v>
      </c>
      <c r="AO9" s="165" t="s">
        <v>64</v>
      </c>
      <c r="AP9" s="165" t="s">
        <v>65</v>
      </c>
      <c r="AQ9" s="264" t="s">
        <v>66</v>
      </c>
      <c r="AR9" s="165" t="s">
        <v>67</v>
      </c>
      <c r="AS9" s="24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65" t="s">
        <v>72</v>
      </c>
      <c r="C10" s="165" t="s">
        <v>73</v>
      </c>
      <c r="D10" s="165" t="s">
        <v>74</v>
      </c>
      <c r="E10" s="165" t="s">
        <v>75</v>
      </c>
      <c r="F10" s="165" t="s">
        <v>74</v>
      </c>
      <c r="G10" s="165" t="s">
        <v>75</v>
      </c>
      <c r="H10" s="273"/>
      <c r="I10" s="165" t="s">
        <v>75</v>
      </c>
      <c r="J10" s="165" t="s">
        <v>75</v>
      </c>
      <c r="K10" s="165" t="s">
        <v>75</v>
      </c>
      <c r="L10" s="27" t="s">
        <v>29</v>
      </c>
      <c r="M10" s="274"/>
      <c r="N10" s="27" t="s">
        <v>29</v>
      </c>
      <c r="O10" s="265"/>
      <c r="P10" s="265"/>
      <c r="Q10" s="143">
        <f>'JUNE 6'!Q34</f>
        <v>39547568</v>
      </c>
      <c r="R10" s="255"/>
      <c r="S10" s="256"/>
      <c r="T10" s="257"/>
      <c r="U10" s="165" t="s">
        <v>75</v>
      </c>
      <c r="V10" s="165" t="s">
        <v>75</v>
      </c>
      <c r="W10" s="25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 t="s">
        <v>90</v>
      </c>
      <c r="AG10" s="118">
        <f>'JUNE 6'!AG34</f>
        <v>37651016</v>
      </c>
      <c r="AH10" s="247"/>
      <c r="AI10" s="263"/>
      <c r="AJ10" s="165" t="s">
        <v>84</v>
      </c>
      <c r="AK10" s="165" t="s">
        <v>84</v>
      </c>
      <c r="AL10" s="165" t="s">
        <v>84</v>
      </c>
      <c r="AM10" s="165" t="s">
        <v>84</v>
      </c>
      <c r="AN10" s="165" t="s">
        <v>84</v>
      </c>
      <c r="AO10" s="165" t="s">
        <v>84</v>
      </c>
      <c r="AP10" s="144">
        <f>'JUNE 6'!AP34</f>
        <v>8484324</v>
      </c>
      <c r="AQ10" s="265"/>
      <c r="AR10" s="166" t="s">
        <v>85</v>
      </c>
      <c r="AS10" s="247"/>
      <c r="AV10" s="38" t="s">
        <v>86</v>
      </c>
      <c r="AW10" s="38" t="s">
        <v>87</v>
      </c>
      <c r="AY10" s="79" t="s">
        <v>126</v>
      </c>
    </row>
    <row r="11" spans="2:51" x14ac:dyDescent="0.25">
      <c r="B11" s="39">
        <v>2</v>
      </c>
      <c r="C11" s="39">
        <v>4.1666666666666664E-2</v>
      </c>
      <c r="D11" s="117">
        <v>6</v>
      </c>
      <c r="E11" s="40">
        <f>D11/1.42</f>
        <v>4.2253521126760569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128</v>
      </c>
      <c r="P11" s="118">
        <v>95</v>
      </c>
      <c r="Q11" s="118">
        <v>39551656</v>
      </c>
      <c r="R11" s="45">
        <f>Q11-Q10</f>
        <v>4088</v>
      </c>
      <c r="S11" s="46">
        <f>R11*24/1000</f>
        <v>98.111999999999995</v>
      </c>
      <c r="T11" s="46">
        <f>R11/1000</f>
        <v>4.0880000000000001</v>
      </c>
      <c r="U11" s="119">
        <v>4.5</v>
      </c>
      <c r="V11" s="119">
        <f>U11</f>
        <v>4.5</v>
      </c>
      <c r="W11" s="120" t="s">
        <v>124</v>
      </c>
      <c r="X11" s="122">
        <v>0</v>
      </c>
      <c r="Y11" s="122">
        <v>0</v>
      </c>
      <c r="Z11" s="122">
        <v>1026</v>
      </c>
      <c r="AA11" s="122">
        <v>0</v>
      </c>
      <c r="AB11" s="122">
        <v>1189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37651780</v>
      </c>
      <c r="AH11" s="48">
        <f>IF(ISBLANK(AG11),"-",AG11-AG10)</f>
        <v>764</v>
      </c>
      <c r="AI11" s="49">
        <f>AH11/T11</f>
        <v>186.88845401174169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0.5</v>
      </c>
      <c r="AP11" s="122">
        <v>8485233</v>
      </c>
      <c r="AQ11" s="122">
        <f>AP11-AP10</f>
        <v>909</v>
      </c>
      <c r="AR11" s="50"/>
      <c r="AS11" s="51" t="s">
        <v>113</v>
      </c>
      <c r="AV11" s="38" t="s">
        <v>88</v>
      </c>
      <c r="AW11" s="38" t="s">
        <v>91</v>
      </c>
      <c r="AY11" s="79" t="s">
        <v>149</v>
      </c>
    </row>
    <row r="12" spans="2:51" x14ac:dyDescent="0.25">
      <c r="B12" s="39">
        <v>2.0416666666666701</v>
      </c>
      <c r="C12" s="39">
        <v>8.3333333333333329E-2</v>
      </c>
      <c r="D12" s="117">
        <v>8</v>
      </c>
      <c r="E12" s="40">
        <f t="shared" ref="E12:E34" si="0">D12/1.42</f>
        <v>5.6338028169014089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129</v>
      </c>
      <c r="P12" s="118">
        <v>96</v>
      </c>
      <c r="Q12" s="118">
        <v>39555639</v>
      </c>
      <c r="R12" s="45">
        <f t="shared" ref="R12:R34" si="3">Q12-Q11</f>
        <v>3983</v>
      </c>
      <c r="S12" s="46">
        <f t="shared" ref="S12:S34" si="4">R12*24/1000</f>
        <v>95.591999999999999</v>
      </c>
      <c r="T12" s="46">
        <f t="shared" ref="T12:T34" si="5">R12/1000</f>
        <v>3.9830000000000001</v>
      </c>
      <c r="U12" s="119">
        <v>5.4</v>
      </c>
      <c r="V12" s="119">
        <f t="shared" ref="V12:V34" si="6">U12</f>
        <v>5.4</v>
      </c>
      <c r="W12" s="120" t="s">
        <v>124</v>
      </c>
      <c r="X12" s="122">
        <v>0</v>
      </c>
      <c r="Y12" s="122">
        <v>0</v>
      </c>
      <c r="Z12" s="122">
        <v>1026</v>
      </c>
      <c r="AA12" s="122">
        <v>0</v>
      </c>
      <c r="AB12" s="122">
        <v>1188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37652520</v>
      </c>
      <c r="AH12" s="48">
        <f>IF(ISBLANK(AG12),"-",AG12-AG11)</f>
        <v>740</v>
      </c>
      <c r="AI12" s="49">
        <f t="shared" ref="AI12:AI34" si="7">AH12/T12</f>
        <v>185.7896058247552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0.5</v>
      </c>
      <c r="AP12" s="122">
        <v>8486282</v>
      </c>
      <c r="AQ12" s="122">
        <f>AP12-AP11</f>
        <v>1049</v>
      </c>
      <c r="AR12" s="52">
        <v>1.03</v>
      </c>
      <c r="AS12" s="51" t="s">
        <v>113</v>
      </c>
      <c r="AV12" s="38" t="s">
        <v>92</v>
      </c>
      <c r="AW12" s="38" t="s">
        <v>93</v>
      </c>
      <c r="AY12" s="79" t="s">
        <v>127</v>
      </c>
    </row>
    <row r="13" spans="2:51" x14ac:dyDescent="0.25">
      <c r="B13" s="39">
        <v>2.0833333333333299</v>
      </c>
      <c r="C13" s="39">
        <v>0.125</v>
      </c>
      <c r="D13" s="117">
        <v>8</v>
      </c>
      <c r="E13" s="40">
        <f t="shared" si="0"/>
        <v>5.6338028169014089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115</v>
      </c>
      <c r="P13" s="118">
        <v>98</v>
      </c>
      <c r="Q13" s="118">
        <v>39559765</v>
      </c>
      <c r="R13" s="45">
        <f t="shared" si="3"/>
        <v>4126</v>
      </c>
      <c r="S13" s="46">
        <f t="shared" si="4"/>
        <v>99.024000000000001</v>
      </c>
      <c r="T13" s="46">
        <f t="shared" si="5"/>
        <v>4.1260000000000003</v>
      </c>
      <c r="U13" s="119">
        <v>6.7</v>
      </c>
      <c r="V13" s="119">
        <f t="shared" si="6"/>
        <v>6.7</v>
      </c>
      <c r="W13" s="120" t="s">
        <v>124</v>
      </c>
      <c r="X13" s="122">
        <v>0</v>
      </c>
      <c r="Y13" s="122">
        <v>0</v>
      </c>
      <c r="Z13" s="122">
        <v>1026</v>
      </c>
      <c r="AA13" s="122">
        <v>0</v>
      </c>
      <c r="AB13" s="122">
        <v>1188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37653304</v>
      </c>
      <c r="AH13" s="48">
        <f>IF(ISBLANK(AG13),"-",AG13-AG12)</f>
        <v>784</v>
      </c>
      <c r="AI13" s="49">
        <f t="shared" si="7"/>
        <v>190.01454192922927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0.5</v>
      </c>
      <c r="AP13" s="122">
        <v>8487337</v>
      </c>
      <c r="AQ13" s="122">
        <f>AP13-AP12</f>
        <v>1055</v>
      </c>
      <c r="AR13" s="50"/>
      <c r="AS13" s="51" t="s">
        <v>113</v>
      </c>
      <c r="AV13" s="38" t="s">
        <v>94</v>
      </c>
      <c r="AW13" s="38" t="s">
        <v>95</v>
      </c>
      <c r="AY13" s="79" t="s">
        <v>160</v>
      </c>
    </row>
    <row r="14" spans="2:51" x14ac:dyDescent="0.25">
      <c r="B14" s="39">
        <v>2.125</v>
      </c>
      <c r="C14" s="39">
        <v>0.16666666666666666</v>
      </c>
      <c r="D14" s="117">
        <v>9</v>
      </c>
      <c r="E14" s="40">
        <f t="shared" si="0"/>
        <v>6.3380281690140849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113</v>
      </c>
      <c r="P14" s="118">
        <v>96</v>
      </c>
      <c r="Q14" s="118">
        <v>39563708</v>
      </c>
      <c r="R14" s="45">
        <f t="shared" si="3"/>
        <v>3943</v>
      </c>
      <c r="S14" s="46">
        <f t="shared" si="4"/>
        <v>94.632000000000005</v>
      </c>
      <c r="T14" s="46">
        <f t="shared" si="5"/>
        <v>3.9430000000000001</v>
      </c>
      <c r="U14" s="119">
        <v>7.3</v>
      </c>
      <c r="V14" s="119">
        <f t="shared" si="6"/>
        <v>7.3</v>
      </c>
      <c r="W14" s="120" t="s">
        <v>124</v>
      </c>
      <c r="X14" s="122">
        <v>0</v>
      </c>
      <c r="Y14" s="122">
        <v>0</v>
      </c>
      <c r="Z14" s="122">
        <v>1026</v>
      </c>
      <c r="AA14" s="122">
        <v>0</v>
      </c>
      <c r="AB14" s="122">
        <v>1187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37654048</v>
      </c>
      <c r="AH14" s="48">
        <f t="shared" ref="AH14:AH34" si="8">IF(ISBLANK(AG14),"-",AG14-AG13)</f>
        <v>744</v>
      </c>
      <c r="AI14" s="49">
        <f t="shared" si="7"/>
        <v>188.68881562262237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0.5</v>
      </c>
      <c r="AP14" s="122">
        <v>8487843</v>
      </c>
      <c r="AQ14" s="122">
        <f>AP14-AP13</f>
        <v>506</v>
      </c>
      <c r="AR14" s="50"/>
      <c r="AS14" s="51" t="s">
        <v>113</v>
      </c>
      <c r="AT14" s="53"/>
      <c r="AV14" s="38" t="s">
        <v>96</v>
      </c>
      <c r="AW14" s="38" t="s">
        <v>97</v>
      </c>
      <c r="AY14" s="100"/>
    </row>
    <row r="15" spans="2:51" x14ac:dyDescent="0.25">
      <c r="B15" s="39">
        <v>2.1666666666666701</v>
      </c>
      <c r="C15" s="39">
        <v>0.20833333333333301</v>
      </c>
      <c r="D15" s="117">
        <v>12</v>
      </c>
      <c r="E15" s="40">
        <f t="shared" si="0"/>
        <v>8.4507042253521139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139</v>
      </c>
      <c r="P15" s="118">
        <v>98</v>
      </c>
      <c r="Q15" s="118">
        <v>39567748</v>
      </c>
      <c r="R15" s="45">
        <f t="shared" si="3"/>
        <v>4040</v>
      </c>
      <c r="S15" s="46">
        <f t="shared" si="4"/>
        <v>96.96</v>
      </c>
      <c r="T15" s="46">
        <f t="shared" si="5"/>
        <v>4.04</v>
      </c>
      <c r="U15" s="119">
        <v>8.3000000000000007</v>
      </c>
      <c r="V15" s="119">
        <f t="shared" si="6"/>
        <v>8.3000000000000007</v>
      </c>
      <c r="W15" s="120" t="s">
        <v>124</v>
      </c>
      <c r="X15" s="122">
        <v>0</v>
      </c>
      <c r="Y15" s="122">
        <v>0</v>
      </c>
      <c r="Z15" s="122">
        <v>1027</v>
      </c>
      <c r="AA15" s="122">
        <v>0</v>
      </c>
      <c r="AB15" s="122">
        <v>1187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37654812</v>
      </c>
      <c r="AH15" s="48">
        <f t="shared" si="8"/>
        <v>764</v>
      </c>
      <c r="AI15" s="49">
        <f t="shared" si="7"/>
        <v>189.1089108910891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0.5</v>
      </c>
      <c r="AP15" s="122">
        <v>8488995</v>
      </c>
      <c r="AQ15" s="122">
        <f>AP15-AP14</f>
        <v>1152</v>
      </c>
      <c r="AR15" s="50"/>
      <c r="AS15" s="51" t="s">
        <v>113</v>
      </c>
      <c r="AV15" s="38" t="s">
        <v>98</v>
      </c>
      <c r="AW15" s="38" t="s">
        <v>99</v>
      </c>
      <c r="AY15" s="100"/>
    </row>
    <row r="16" spans="2:51" x14ac:dyDescent="0.25">
      <c r="B16" s="39">
        <v>2.2083333333333299</v>
      </c>
      <c r="C16" s="39">
        <v>0.25</v>
      </c>
      <c r="D16" s="117">
        <v>14</v>
      </c>
      <c r="E16" s="40">
        <f t="shared" si="0"/>
        <v>9.8591549295774659</v>
      </c>
      <c r="F16" s="103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129</v>
      </c>
      <c r="P16" s="118">
        <v>123</v>
      </c>
      <c r="Q16" s="118">
        <v>39572525</v>
      </c>
      <c r="R16" s="45">
        <f t="shared" si="3"/>
        <v>4777</v>
      </c>
      <c r="S16" s="46">
        <f t="shared" si="4"/>
        <v>114.648</v>
      </c>
      <c r="T16" s="46">
        <f t="shared" si="5"/>
        <v>4.7770000000000001</v>
      </c>
      <c r="U16" s="119">
        <v>9.5</v>
      </c>
      <c r="V16" s="119">
        <f t="shared" si="6"/>
        <v>9.5</v>
      </c>
      <c r="W16" s="120" t="s">
        <v>124</v>
      </c>
      <c r="X16" s="122">
        <v>0</v>
      </c>
      <c r="Y16" s="122">
        <v>0</v>
      </c>
      <c r="Z16" s="122">
        <v>1188</v>
      </c>
      <c r="AA16" s="122">
        <v>0</v>
      </c>
      <c r="AB16" s="122">
        <v>1188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37655696</v>
      </c>
      <c r="AH16" s="48">
        <f t="shared" si="8"/>
        <v>884</v>
      </c>
      <c r="AI16" s="49">
        <f t="shared" si="7"/>
        <v>185.05338078291814</v>
      </c>
      <c r="AJ16" s="101">
        <v>0</v>
      </c>
      <c r="AK16" s="101">
        <v>0</v>
      </c>
      <c r="AL16" s="101">
        <v>1</v>
      </c>
      <c r="AM16" s="101">
        <v>0</v>
      </c>
      <c r="AN16" s="101">
        <v>1</v>
      </c>
      <c r="AO16" s="101">
        <v>0.5</v>
      </c>
      <c r="AP16" s="122">
        <v>8489733</v>
      </c>
      <c r="AQ16" s="122">
        <f t="shared" ref="AQ16:AQ34" si="10">AP16-AP15</f>
        <v>738</v>
      </c>
      <c r="AR16" s="52">
        <v>0.98</v>
      </c>
      <c r="AS16" s="51" t="s">
        <v>101</v>
      </c>
      <c r="AV16" s="38" t="s">
        <v>102</v>
      </c>
      <c r="AW16" s="38" t="s">
        <v>103</v>
      </c>
      <c r="AY16" s="100"/>
    </row>
    <row r="17" spans="1:51" x14ac:dyDescent="0.25">
      <c r="B17" s="39">
        <v>2.25</v>
      </c>
      <c r="C17" s="39">
        <v>0.29166666666666702</v>
      </c>
      <c r="D17" s="117">
        <v>9</v>
      </c>
      <c r="E17" s="40">
        <f t="shared" si="0"/>
        <v>6.3380281690140849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145</v>
      </c>
      <c r="P17" s="118">
        <v>126</v>
      </c>
      <c r="Q17" s="118">
        <v>39578323</v>
      </c>
      <c r="R17" s="45">
        <f t="shared" si="3"/>
        <v>5798</v>
      </c>
      <c r="S17" s="46">
        <f t="shared" si="4"/>
        <v>139.15199999999999</v>
      </c>
      <c r="T17" s="46">
        <f t="shared" si="5"/>
        <v>5.798</v>
      </c>
      <c r="U17" s="119">
        <v>9.4</v>
      </c>
      <c r="V17" s="119">
        <f t="shared" si="6"/>
        <v>9.4</v>
      </c>
      <c r="W17" s="120" t="s">
        <v>164</v>
      </c>
      <c r="X17" s="122">
        <v>0</v>
      </c>
      <c r="Y17" s="122">
        <v>0</v>
      </c>
      <c r="Z17" s="122">
        <v>1187</v>
      </c>
      <c r="AA17" s="122">
        <v>1185</v>
      </c>
      <c r="AB17" s="122">
        <v>1187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37656924</v>
      </c>
      <c r="AH17" s="48">
        <f t="shared" si="8"/>
        <v>1228</v>
      </c>
      <c r="AI17" s="49">
        <f t="shared" si="7"/>
        <v>211.79717143842703</v>
      </c>
      <c r="AJ17" s="101">
        <v>0</v>
      </c>
      <c r="AK17" s="101">
        <v>0</v>
      </c>
      <c r="AL17" s="101">
        <v>1</v>
      </c>
      <c r="AM17" s="101">
        <v>1</v>
      </c>
      <c r="AN17" s="101">
        <v>1</v>
      </c>
      <c r="AO17" s="101">
        <v>0</v>
      </c>
      <c r="AP17" s="122">
        <v>8489733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0"/>
    </row>
    <row r="18" spans="1:51" x14ac:dyDescent="0.25">
      <c r="B18" s="39">
        <v>2.2916666666666701</v>
      </c>
      <c r="C18" s="39">
        <v>0.33333333333333298</v>
      </c>
      <c r="D18" s="117">
        <v>8</v>
      </c>
      <c r="E18" s="40">
        <f t="shared" si="0"/>
        <v>5.6338028169014089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140</v>
      </c>
      <c r="P18" s="118">
        <v>152</v>
      </c>
      <c r="Q18" s="118">
        <v>39584282</v>
      </c>
      <c r="R18" s="45">
        <f t="shared" si="3"/>
        <v>5959</v>
      </c>
      <c r="S18" s="46">
        <f t="shared" si="4"/>
        <v>143.01599999999999</v>
      </c>
      <c r="T18" s="46">
        <f t="shared" si="5"/>
        <v>5.9589999999999996</v>
      </c>
      <c r="U18" s="119">
        <v>9.1</v>
      </c>
      <c r="V18" s="119">
        <f t="shared" si="6"/>
        <v>9.1</v>
      </c>
      <c r="W18" s="120" t="s">
        <v>135</v>
      </c>
      <c r="X18" s="122">
        <v>0</v>
      </c>
      <c r="Y18" s="122">
        <v>1029</v>
      </c>
      <c r="Z18" s="122">
        <v>1187</v>
      </c>
      <c r="AA18" s="122">
        <v>1185</v>
      </c>
      <c r="AB18" s="122">
        <v>1188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37658272</v>
      </c>
      <c r="AH18" s="48">
        <f t="shared" si="8"/>
        <v>1348</v>
      </c>
      <c r="AI18" s="49">
        <f t="shared" si="7"/>
        <v>226.21245175364996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22">
        <v>8489733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0"/>
    </row>
    <row r="19" spans="1:51" x14ac:dyDescent="0.25">
      <c r="B19" s="39">
        <v>2.3333333333333299</v>
      </c>
      <c r="C19" s="39">
        <v>0.375</v>
      </c>
      <c r="D19" s="117">
        <v>7</v>
      </c>
      <c r="E19" s="40">
        <f t="shared" si="0"/>
        <v>4.9295774647887329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136</v>
      </c>
      <c r="P19" s="118">
        <v>155</v>
      </c>
      <c r="Q19" s="118">
        <v>39590246</v>
      </c>
      <c r="R19" s="45">
        <f t="shared" si="3"/>
        <v>5964</v>
      </c>
      <c r="S19" s="46">
        <f t="shared" si="4"/>
        <v>143.136</v>
      </c>
      <c r="T19" s="46">
        <f t="shared" si="5"/>
        <v>5.9640000000000004</v>
      </c>
      <c r="U19" s="119">
        <v>8.6</v>
      </c>
      <c r="V19" s="119">
        <f t="shared" si="6"/>
        <v>8.6</v>
      </c>
      <c r="W19" s="120" t="s">
        <v>135</v>
      </c>
      <c r="X19" s="122">
        <v>0</v>
      </c>
      <c r="Y19" s="122">
        <v>1069</v>
      </c>
      <c r="Z19" s="122">
        <v>1187</v>
      </c>
      <c r="AA19" s="122">
        <v>1185</v>
      </c>
      <c r="AB19" s="122">
        <v>1188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37659604</v>
      </c>
      <c r="AH19" s="48">
        <f t="shared" si="8"/>
        <v>1332</v>
      </c>
      <c r="AI19" s="49">
        <f t="shared" si="7"/>
        <v>223.34004024144869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22">
        <v>8489733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0"/>
    </row>
    <row r="20" spans="1:51" x14ac:dyDescent="0.25">
      <c r="B20" s="39">
        <v>2.375</v>
      </c>
      <c r="C20" s="39">
        <v>0.41666666666666669</v>
      </c>
      <c r="D20" s="117">
        <v>8</v>
      </c>
      <c r="E20" s="40">
        <f t="shared" si="0"/>
        <v>5.6338028169014089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139</v>
      </c>
      <c r="P20" s="118">
        <v>153</v>
      </c>
      <c r="Q20" s="118">
        <v>39596610</v>
      </c>
      <c r="R20" s="45">
        <f t="shared" si="3"/>
        <v>6364</v>
      </c>
      <c r="S20" s="46">
        <f t="shared" si="4"/>
        <v>152.73599999999999</v>
      </c>
      <c r="T20" s="46">
        <f t="shared" si="5"/>
        <v>6.3639999999999999</v>
      </c>
      <c r="U20" s="119">
        <v>7.8</v>
      </c>
      <c r="V20" s="119">
        <f t="shared" si="6"/>
        <v>7.8</v>
      </c>
      <c r="W20" s="120" t="s">
        <v>135</v>
      </c>
      <c r="X20" s="122">
        <v>0</v>
      </c>
      <c r="Y20" s="122">
        <v>1100</v>
      </c>
      <c r="Z20" s="122">
        <v>1187</v>
      </c>
      <c r="AA20" s="122">
        <v>1185</v>
      </c>
      <c r="AB20" s="122">
        <v>1187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37661024</v>
      </c>
      <c r="AH20" s="48">
        <f>IF(ISBLANK(AG20),"-",AG20-AG19)</f>
        <v>1420</v>
      </c>
      <c r="AI20" s="49">
        <f t="shared" si="7"/>
        <v>223.13010685103708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22">
        <v>8489733</v>
      </c>
      <c r="AQ20" s="122">
        <f t="shared" si="10"/>
        <v>0</v>
      </c>
      <c r="AR20" s="52">
        <v>0.82</v>
      </c>
      <c r="AS20" s="51" t="s">
        <v>101</v>
      </c>
      <c r="AY20" s="100"/>
    </row>
    <row r="21" spans="1:51" x14ac:dyDescent="0.25">
      <c r="B21" s="39">
        <v>2.4166666666666701</v>
      </c>
      <c r="C21" s="39">
        <v>0.45833333333333298</v>
      </c>
      <c r="D21" s="117">
        <v>8</v>
      </c>
      <c r="E21" s="40">
        <f t="shared" si="0"/>
        <v>5.6338028169014089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139</v>
      </c>
      <c r="P21" s="118">
        <v>149</v>
      </c>
      <c r="Q21" s="118">
        <v>39603030</v>
      </c>
      <c r="R21" s="45">
        <f>Q21-Q20</f>
        <v>6420</v>
      </c>
      <c r="S21" s="46">
        <f t="shared" si="4"/>
        <v>154.08000000000001</v>
      </c>
      <c r="T21" s="46">
        <f t="shared" si="5"/>
        <v>6.42</v>
      </c>
      <c r="U21" s="119">
        <v>7.1</v>
      </c>
      <c r="V21" s="119">
        <f t="shared" si="6"/>
        <v>7.1</v>
      </c>
      <c r="W21" s="120" t="s">
        <v>135</v>
      </c>
      <c r="X21" s="122">
        <v>0</v>
      </c>
      <c r="Y21" s="122">
        <v>1099</v>
      </c>
      <c r="Z21" s="122">
        <v>1187</v>
      </c>
      <c r="AA21" s="122">
        <v>1185</v>
      </c>
      <c r="AB21" s="122">
        <v>1187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37662468</v>
      </c>
      <c r="AH21" s="48">
        <f t="shared" si="8"/>
        <v>1444</v>
      </c>
      <c r="AI21" s="49">
        <f t="shared" si="7"/>
        <v>224.9221183800623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22">
        <v>8489733</v>
      </c>
      <c r="AQ21" s="122">
        <f t="shared" si="10"/>
        <v>0</v>
      </c>
      <c r="AR21" s="50"/>
      <c r="AS21" s="51" t="s">
        <v>101</v>
      </c>
      <c r="AY21" s="100"/>
    </row>
    <row r="22" spans="1:51" x14ac:dyDescent="0.25">
      <c r="B22" s="39">
        <v>2.4583333333333299</v>
      </c>
      <c r="C22" s="39">
        <v>0.5</v>
      </c>
      <c r="D22" s="117">
        <v>7</v>
      </c>
      <c r="E22" s="40">
        <f t="shared" si="0"/>
        <v>4.9295774647887329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135</v>
      </c>
      <c r="P22" s="118">
        <v>151</v>
      </c>
      <c r="Q22" s="118">
        <v>39609334</v>
      </c>
      <c r="R22" s="45">
        <f t="shared" si="3"/>
        <v>6304</v>
      </c>
      <c r="S22" s="46">
        <f t="shared" si="4"/>
        <v>151.29599999999999</v>
      </c>
      <c r="T22" s="46">
        <f t="shared" si="5"/>
        <v>6.3040000000000003</v>
      </c>
      <c r="U22" s="119">
        <v>6.4</v>
      </c>
      <c r="V22" s="119">
        <f t="shared" si="6"/>
        <v>6.4</v>
      </c>
      <c r="W22" s="120" t="s">
        <v>135</v>
      </c>
      <c r="X22" s="122">
        <v>0</v>
      </c>
      <c r="Y22" s="122">
        <v>1099</v>
      </c>
      <c r="Z22" s="122">
        <v>1188</v>
      </c>
      <c r="AA22" s="122">
        <v>1185</v>
      </c>
      <c r="AB22" s="122">
        <v>1188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37663872</v>
      </c>
      <c r="AH22" s="48">
        <f t="shared" si="8"/>
        <v>1404</v>
      </c>
      <c r="AI22" s="49">
        <f t="shared" si="7"/>
        <v>222.71573604060913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22">
        <v>8489733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125</v>
      </c>
      <c r="B23" s="39">
        <v>2.5</v>
      </c>
      <c r="C23" s="39">
        <v>0.54166666666666696</v>
      </c>
      <c r="D23" s="117">
        <v>7</v>
      </c>
      <c r="E23" s="40">
        <f t="shared" si="0"/>
        <v>4.9295774647887329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133</v>
      </c>
      <c r="P23" s="118">
        <v>145</v>
      </c>
      <c r="Q23" s="118">
        <v>39615455</v>
      </c>
      <c r="R23" s="45">
        <f t="shared" si="3"/>
        <v>6121</v>
      </c>
      <c r="S23" s="46">
        <f t="shared" si="4"/>
        <v>146.904</v>
      </c>
      <c r="T23" s="46">
        <f t="shared" si="5"/>
        <v>6.1210000000000004</v>
      </c>
      <c r="U23" s="119">
        <v>5.8</v>
      </c>
      <c r="V23" s="119">
        <f t="shared" si="6"/>
        <v>5.8</v>
      </c>
      <c r="W23" s="120" t="s">
        <v>135</v>
      </c>
      <c r="X23" s="122">
        <v>0</v>
      </c>
      <c r="Y23" s="122">
        <v>1099</v>
      </c>
      <c r="Z23" s="122">
        <v>1188</v>
      </c>
      <c r="AA23" s="122">
        <v>1185</v>
      </c>
      <c r="AB23" s="122">
        <v>1188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37665274</v>
      </c>
      <c r="AH23" s="48">
        <f t="shared" si="8"/>
        <v>1402</v>
      </c>
      <c r="AI23" s="49">
        <f t="shared" si="7"/>
        <v>229.04754125142949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8489733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5</v>
      </c>
      <c r="E24" s="40">
        <f t="shared" si="0"/>
        <v>3.5211267605633805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132</v>
      </c>
      <c r="P24" s="118">
        <v>146</v>
      </c>
      <c r="Q24" s="118">
        <v>39621577</v>
      </c>
      <c r="R24" s="45">
        <f t="shared" si="3"/>
        <v>6122</v>
      </c>
      <c r="S24" s="46">
        <f t="shared" si="4"/>
        <v>146.928</v>
      </c>
      <c r="T24" s="46">
        <f t="shared" si="5"/>
        <v>6.1219999999999999</v>
      </c>
      <c r="U24" s="119">
        <v>4.9000000000000004</v>
      </c>
      <c r="V24" s="119">
        <f t="shared" si="6"/>
        <v>4.9000000000000004</v>
      </c>
      <c r="W24" s="120" t="s">
        <v>135</v>
      </c>
      <c r="X24" s="122">
        <v>0</v>
      </c>
      <c r="Y24" s="122">
        <v>1099</v>
      </c>
      <c r="Z24" s="122">
        <v>1188</v>
      </c>
      <c r="AA24" s="122">
        <v>1185</v>
      </c>
      <c r="AB24" s="122">
        <v>1188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37666676</v>
      </c>
      <c r="AH24" s="48">
        <f t="shared" si="8"/>
        <v>1402</v>
      </c>
      <c r="AI24" s="49">
        <f t="shared" si="7"/>
        <v>229.01012740934337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8489733</v>
      </c>
      <c r="AQ24" s="122">
        <f t="shared" si="10"/>
        <v>0</v>
      </c>
      <c r="AR24" s="52">
        <v>1.03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5</v>
      </c>
      <c r="E25" s="40">
        <f t="shared" si="0"/>
        <v>3.5211267605633805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131</v>
      </c>
      <c r="P25" s="118">
        <v>145</v>
      </c>
      <c r="Q25" s="118">
        <v>39627596</v>
      </c>
      <c r="R25" s="45">
        <f t="shared" si="3"/>
        <v>6019</v>
      </c>
      <c r="S25" s="46">
        <f t="shared" si="4"/>
        <v>144.45599999999999</v>
      </c>
      <c r="T25" s="46">
        <f t="shared" si="5"/>
        <v>6.0190000000000001</v>
      </c>
      <c r="U25" s="119">
        <v>4.0999999999999996</v>
      </c>
      <c r="V25" s="119">
        <f t="shared" si="6"/>
        <v>4.0999999999999996</v>
      </c>
      <c r="W25" s="120" t="s">
        <v>135</v>
      </c>
      <c r="X25" s="122">
        <v>0</v>
      </c>
      <c r="Y25" s="122">
        <v>1099</v>
      </c>
      <c r="Z25" s="122">
        <v>1188</v>
      </c>
      <c r="AA25" s="122">
        <v>1185</v>
      </c>
      <c r="AB25" s="122">
        <v>1188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37668076</v>
      </c>
      <c r="AH25" s="48">
        <f t="shared" si="8"/>
        <v>1400</v>
      </c>
      <c r="AI25" s="49">
        <f t="shared" si="7"/>
        <v>232.59677687323475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8489733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5</v>
      </c>
      <c r="E26" s="40">
        <f t="shared" si="0"/>
        <v>3.5211267605633805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133</v>
      </c>
      <c r="P26" s="118">
        <v>145</v>
      </c>
      <c r="Q26" s="118">
        <v>39633454</v>
      </c>
      <c r="R26" s="45">
        <f t="shared" si="3"/>
        <v>5858</v>
      </c>
      <c r="S26" s="46">
        <f t="shared" si="4"/>
        <v>140.59200000000001</v>
      </c>
      <c r="T26" s="46">
        <f t="shared" si="5"/>
        <v>5.8579999999999997</v>
      </c>
      <c r="U26" s="119">
        <v>3.3</v>
      </c>
      <c r="V26" s="119">
        <f t="shared" si="6"/>
        <v>3.3</v>
      </c>
      <c r="W26" s="120" t="s">
        <v>135</v>
      </c>
      <c r="X26" s="122">
        <v>0</v>
      </c>
      <c r="Y26" s="122">
        <v>1049</v>
      </c>
      <c r="Z26" s="122">
        <v>1188</v>
      </c>
      <c r="AA26" s="122">
        <v>1185</v>
      </c>
      <c r="AB26" s="122">
        <v>1188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37669436</v>
      </c>
      <c r="AH26" s="48">
        <f t="shared" si="8"/>
        <v>1360</v>
      </c>
      <c r="AI26" s="49">
        <f t="shared" si="7"/>
        <v>232.16114714919769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8489733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4</v>
      </c>
      <c r="E27" s="40">
        <f t="shared" si="0"/>
        <v>2.8169014084507045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136</v>
      </c>
      <c r="P27" s="118">
        <v>146</v>
      </c>
      <c r="Q27" s="118">
        <v>39639389</v>
      </c>
      <c r="R27" s="45">
        <f t="shared" si="3"/>
        <v>5935</v>
      </c>
      <c r="S27" s="46">
        <f t="shared" si="4"/>
        <v>142.44</v>
      </c>
      <c r="T27" s="46">
        <f t="shared" si="5"/>
        <v>5.9349999999999996</v>
      </c>
      <c r="U27" s="119">
        <v>2.9</v>
      </c>
      <c r="V27" s="119">
        <f t="shared" si="6"/>
        <v>2.9</v>
      </c>
      <c r="W27" s="120" t="s">
        <v>135</v>
      </c>
      <c r="X27" s="122">
        <v>0</v>
      </c>
      <c r="Y27" s="122">
        <v>1049</v>
      </c>
      <c r="Z27" s="122">
        <v>1188</v>
      </c>
      <c r="AA27" s="122">
        <v>1185</v>
      </c>
      <c r="AB27" s="122">
        <v>1188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37670804</v>
      </c>
      <c r="AH27" s="48">
        <f t="shared" si="8"/>
        <v>1368</v>
      </c>
      <c r="AI27" s="49">
        <f t="shared" si="7"/>
        <v>230.497051390059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8489733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4</v>
      </c>
      <c r="E28" s="40">
        <f t="shared" si="0"/>
        <v>2.8169014084507045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136</v>
      </c>
      <c r="P28" s="118">
        <v>142</v>
      </c>
      <c r="Q28" s="118">
        <v>39645287</v>
      </c>
      <c r="R28" s="45">
        <f t="shared" si="3"/>
        <v>5898</v>
      </c>
      <c r="S28" s="46">
        <f t="shared" si="4"/>
        <v>141.55199999999999</v>
      </c>
      <c r="T28" s="46">
        <f t="shared" si="5"/>
        <v>5.8979999999999997</v>
      </c>
      <c r="U28" s="119">
        <v>2.5</v>
      </c>
      <c r="V28" s="119">
        <f t="shared" si="6"/>
        <v>2.5</v>
      </c>
      <c r="W28" s="120" t="s">
        <v>135</v>
      </c>
      <c r="X28" s="122">
        <v>0</v>
      </c>
      <c r="Y28" s="122">
        <v>1047</v>
      </c>
      <c r="Z28" s="122">
        <v>1188</v>
      </c>
      <c r="AA28" s="122">
        <v>1185</v>
      </c>
      <c r="AB28" s="122">
        <v>1188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37672164</v>
      </c>
      <c r="AH28" s="48">
        <f t="shared" si="8"/>
        <v>1360</v>
      </c>
      <c r="AI28" s="49">
        <f t="shared" si="7"/>
        <v>230.58663953882674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22">
        <v>8489733</v>
      </c>
      <c r="AQ28" s="122">
        <f t="shared" si="10"/>
        <v>0</v>
      </c>
      <c r="AR28" s="52">
        <v>0.78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4</v>
      </c>
      <c r="E29" s="40">
        <f t="shared" si="0"/>
        <v>2.8169014084507045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142</v>
      </c>
      <c r="P29" s="118">
        <v>133</v>
      </c>
      <c r="Q29" s="118">
        <v>39651147</v>
      </c>
      <c r="R29" s="45">
        <f t="shared" si="3"/>
        <v>5860</v>
      </c>
      <c r="S29" s="46">
        <f t="shared" si="4"/>
        <v>140.63999999999999</v>
      </c>
      <c r="T29" s="46">
        <f t="shared" si="5"/>
        <v>5.86</v>
      </c>
      <c r="U29" s="119">
        <v>2.2000000000000002</v>
      </c>
      <c r="V29" s="119">
        <f t="shared" si="6"/>
        <v>2.2000000000000002</v>
      </c>
      <c r="W29" s="120" t="s">
        <v>135</v>
      </c>
      <c r="X29" s="122">
        <v>0</v>
      </c>
      <c r="Y29" s="122">
        <v>995</v>
      </c>
      <c r="Z29" s="122">
        <v>1188</v>
      </c>
      <c r="AA29" s="122">
        <v>1185</v>
      </c>
      <c r="AB29" s="122">
        <v>1188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37673500</v>
      </c>
      <c r="AH29" s="48">
        <f t="shared" si="8"/>
        <v>1336</v>
      </c>
      <c r="AI29" s="49">
        <f t="shared" si="7"/>
        <v>227.98634812286687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22">
        <v>8489733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4</v>
      </c>
      <c r="E30" s="40">
        <f t="shared" si="0"/>
        <v>2.8169014084507045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141</v>
      </c>
      <c r="P30" s="118">
        <v>137</v>
      </c>
      <c r="Q30" s="118">
        <v>39656754</v>
      </c>
      <c r="R30" s="45">
        <f t="shared" si="3"/>
        <v>5607</v>
      </c>
      <c r="S30" s="46">
        <f t="shared" si="4"/>
        <v>134.56800000000001</v>
      </c>
      <c r="T30" s="46">
        <f t="shared" si="5"/>
        <v>5.6070000000000002</v>
      </c>
      <c r="U30" s="119">
        <v>2.1</v>
      </c>
      <c r="V30" s="119">
        <f t="shared" si="6"/>
        <v>2.1</v>
      </c>
      <c r="W30" s="120" t="s">
        <v>135</v>
      </c>
      <c r="X30" s="122">
        <v>0</v>
      </c>
      <c r="Y30" s="122">
        <v>995</v>
      </c>
      <c r="Z30" s="122">
        <v>1188</v>
      </c>
      <c r="AA30" s="122">
        <v>1185</v>
      </c>
      <c r="AB30" s="122">
        <v>1188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37674804</v>
      </c>
      <c r="AH30" s="48">
        <f t="shared" si="8"/>
        <v>1304</v>
      </c>
      <c r="AI30" s="49">
        <f t="shared" si="7"/>
        <v>232.56643481362582</v>
      </c>
      <c r="AJ30" s="101">
        <v>0</v>
      </c>
      <c r="AK30" s="101">
        <v>1</v>
      </c>
      <c r="AL30" s="101">
        <v>1</v>
      </c>
      <c r="AM30" s="101">
        <v>1</v>
      </c>
      <c r="AN30" s="101">
        <v>1</v>
      </c>
      <c r="AO30" s="101">
        <v>0</v>
      </c>
      <c r="AP30" s="122">
        <v>8489733</v>
      </c>
      <c r="AQ30" s="122">
        <f t="shared" si="10"/>
        <v>0</v>
      </c>
      <c r="AR30" s="50"/>
      <c r="AS30" s="51" t="s">
        <v>113</v>
      </c>
      <c r="AV30" s="248" t="s">
        <v>117</v>
      </c>
      <c r="AW30" s="248"/>
      <c r="AY30" s="104"/>
    </row>
    <row r="31" spans="1:51" x14ac:dyDescent="0.25">
      <c r="B31" s="39">
        <v>2.8333333333333299</v>
      </c>
      <c r="C31" s="39">
        <v>0.875000000000004</v>
      </c>
      <c r="D31" s="117">
        <v>5</v>
      </c>
      <c r="E31" s="40">
        <f t="shared" si="0"/>
        <v>3.5211267605633805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141</v>
      </c>
      <c r="P31" s="118">
        <v>140</v>
      </c>
      <c r="Q31" s="118">
        <v>39662479</v>
      </c>
      <c r="R31" s="45">
        <f t="shared" si="3"/>
        <v>5725</v>
      </c>
      <c r="S31" s="46">
        <f t="shared" si="4"/>
        <v>137.4</v>
      </c>
      <c r="T31" s="46">
        <f t="shared" si="5"/>
        <v>5.7249999999999996</v>
      </c>
      <c r="U31" s="119">
        <v>2</v>
      </c>
      <c r="V31" s="119">
        <f t="shared" si="6"/>
        <v>2</v>
      </c>
      <c r="W31" s="120" t="s">
        <v>135</v>
      </c>
      <c r="X31" s="122">
        <v>0</v>
      </c>
      <c r="Y31" s="122">
        <v>995</v>
      </c>
      <c r="Z31" s="122">
        <v>1188</v>
      </c>
      <c r="AA31" s="122">
        <v>1185</v>
      </c>
      <c r="AB31" s="122">
        <v>1188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37676132</v>
      </c>
      <c r="AH31" s="48">
        <f t="shared" si="8"/>
        <v>1328</v>
      </c>
      <c r="AI31" s="49">
        <f t="shared" si="7"/>
        <v>231.96506550218342</v>
      </c>
      <c r="AJ31" s="101">
        <v>0</v>
      </c>
      <c r="AK31" s="101">
        <v>1</v>
      </c>
      <c r="AL31" s="101">
        <v>1</v>
      </c>
      <c r="AM31" s="101">
        <v>1</v>
      </c>
      <c r="AN31" s="101">
        <v>1</v>
      </c>
      <c r="AO31" s="101">
        <v>0</v>
      </c>
      <c r="AP31" s="122">
        <v>8489733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9</v>
      </c>
      <c r="E32" s="40">
        <f t="shared" si="0"/>
        <v>6.3380281690140849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118</v>
      </c>
      <c r="P32" s="118">
        <v>120</v>
      </c>
      <c r="Q32" s="118">
        <v>39667639</v>
      </c>
      <c r="R32" s="45">
        <f t="shared" si="3"/>
        <v>5160</v>
      </c>
      <c r="S32" s="46">
        <f t="shared" si="4"/>
        <v>123.84</v>
      </c>
      <c r="T32" s="46">
        <f t="shared" si="5"/>
        <v>5.16</v>
      </c>
      <c r="U32" s="119">
        <v>1.9</v>
      </c>
      <c r="V32" s="119">
        <f t="shared" si="6"/>
        <v>1.9</v>
      </c>
      <c r="W32" s="120" t="s">
        <v>144</v>
      </c>
      <c r="X32" s="122">
        <v>0</v>
      </c>
      <c r="Y32" s="122">
        <v>997</v>
      </c>
      <c r="Z32" s="122">
        <v>1188</v>
      </c>
      <c r="AA32" s="122">
        <v>0</v>
      </c>
      <c r="AB32" s="122">
        <v>1188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37677152</v>
      </c>
      <c r="AH32" s="48">
        <f t="shared" si="8"/>
        <v>1020</v>
      </c>
      <c r="AI32" s="49">
        <f t="shared" si="7"/>
        <v>197.67441860465115</v>
      </c>
      <c r="AJ32" s="101">
        <v>0</v>
      </c>
      <c r="AK32" s="101">
        <v>1</v>
      </c>
      <c r="AL32" s="101">
        <v>1</v>
      </c>
      <c r="AM32" s="101">
        <v>0</v>
      </c>
      <c r="AN32" s="101">
        <v>1</v>
      </c>
      <c r="AO32" s="101">
        <v>0</v>
      </c>
      <c r="AP32" s="122">
        <v>8489733</v>
      </c>
      <c r="AQ32" s="122">
        <f t="shared" si="10"/>
        <v>0</v>
      </c>
      <c r="AR32" s="52">
        <v>0.91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8</v>
      </c>
      <c r="E33" s="40">
        <f t="shared" si="0"/>
        <v>5.6338028169014089</v>
      </c>
      <c r="F33" s="103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130</v>
      </c>
      <c r="P33" s="118">
        <v>105</v>
      </c>
      <c r="Q33" s="118">
        <v>39672211</v>
      </c>
      <c r="R33" s="45">
        <f t="shared" si="3"/>
        <v>4572</v>
      </c>
      <c r="S33" s="46">
        <f t="shared" si="4"/>
        <v>109.72799999999999</v>
      </c>
      <c r="T33" s="46">
        <f t="shared" si="5"/>
        <v>4.5720000000000001</v>
      </c>
      <c r="U33" s="119">
        <v>3</v>
      </c>
      <c r="V33" s="119">
        <f t="shared" si="6"/>
        <v>3</v>
      </c>
      <c r="W33" s="120" t="s">
        <v>124</v>
      </c>
      <c r="X33" s="122">
        <v>0</v>
      </c>
      <c r="Y33" s="122">
        <v>0</v>
      </c>
      <c r="Z33" s="122">
        <v>1137</v>
      </c>
      <c r="AA33" s="122">
        <v>0</v>
      </c>
      <c r="AB33" s="122">
        <v>1137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37678026</v>
      </c>
      <c r="AH33" s="48">
        <f t="shared" si="8"/>
        <v>874</v>
      </c>
      <c r="AI33" s="49">
        <f t="shared" si="7"/>
        <v>191.16360454943131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0.45</v>
      </c>
      <c r="AP33" s="122">
        <v>8490729</v>
      </c>
      <c r="AQ33" s="122">
        <f t="shared" si="10"/>
        <v>996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7</v>
      </c>
      <c r="E34" s="40">
        <f t="shared" si="0"/>
        <v>4.9295774647887329</v>
      </c>
      <c r="F34" s="103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8">
        <v>131</v>
      </c>
      <c r="P34" s="118">
        <v>102</v>
      </c>
      <c r="Q34" s="118">
        <v>39676783</v>
      </c>
      <c r="R34" s="45">
        <f t="shared" si="3"/>
        <v>4572</v>
      </c>
      <c r="S34" s="46">
        <f t="shared" si="4"/>
        <v>109.72799999999999</v>
      </c>
      <c r="T34" s="46">
        <f t="shared" si="5"/>
        <v>4.5720000000000001</v>
      </c>
      <c r="U34" s="119">
        <v>3.7</v>
      </c>
      <c r="V34" s="119">
        <f t="shared" si="6"/>
        <v>3.7</v>
      </c>
      <c r="W34" s="120" t="s">
        <v>124</v>
      </c>
      <c r="X34" s="122">
        <v>0</v>
      </c>
      <c r="Y34" s="122">
        <v>0</v>
      </c>
      <c r="Z34" s="122">
        <v>1137</v>
      </c>
      <c r="AA34" s="122">
        <v>0</v>
      </c>
      <c r="AB34" s="122">
        <v>1137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37678900</v>
      </c>
      <c r="AH34" s="48">
        <f t="shared" si="8"/>
        <v>874</v>
      </c>
      <c r="AI34" s="49">
        <f t="shared" si="7"/>
        <v>191.16360454943131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0.45</v>
      </c>
      <c r="AP34" s="122">
        <v>8491726</v>
      </c>
      <c r="AQ34" s="122">
        <f t="shared" si="10"/>
        <v>997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49" t="s">
        <v>120</v>
      </c>
      <c r="M35" s="250"/>
      <c r="N35" s="251"/>
      <c r="O35" s="62"/>
      <c r="P35" s="62">
        <f>AVERAGE(P11:P34)</f>
        <v>129.08333333333334</v>
      </c>
      <c r="Q35" s="63">
        <f>Q34-Q10</f>
        <v>129215</v>
      </c>
      <c r="R35" s="64">
        <f>SUM(R11:R34)</f>
        <v>129215</v>
      </c>
      <c r="S35" s="123">
        <f>AVERAGE(S11:S34)</f>
        <v>129.215</v>
      </c>
      <c r="T35" s="123">
        <f>SUM(T11:T34)</f>
        <v>129.215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27884</v>
      </c>
      <c r="AH35" s="66">
        <f>SUM(AH11:AH34)</f>
        <v>27884</v>
      </c>
      <c r="AI35" s="67">
        <f>$AH$35/$T35</f>
        <v>215.79537979336763</v>
      </c>
      <c r="AJ35" s="92"/>
      <c r="AK35" s="93"/>
      <c r="AL35" s="93"/>
      <c r="AM35" s="93"/>
      <c r="AN35" s="94"/>
      <c r="AO35" s="68"/>
      <c r="AP35" s="69">
        <f>AP34-AP10</f>
        <v>7402</v>
      </c>
      <c r="AQ35" s="70">
        <f>SUM(AQ11:AQ34)</f>
        <v>7402</v>
      </c>
      <c r="AR35" s="145">
        <f>SUM(AR11:AR34)</f>
        <v>5.55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P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0"/>
    </row>
    <row r="38" spans="2:51" x14ac:dyDescent="0.25">
      <c r="B38" s="81" t="s">
        <v>128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0"/>
    </row>
    <row r="39" spans="2:51" x14ac:dyDescent="0.25">
      <c r="B39" s="115" t="s">
        <v>129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0"/>
    </row>
    <row r="40" spans="2:51" x14ac:dyDescent="0.25">
      <c r="B40" s="80" t="s">
        <v>133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155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15" t="s">
        <v>140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15" t="s">
        <v>141</v>
      </c>
      <c r="C43" s="109"/>
      <c r="D43" s="109"/>
      <c r="E43" s="109"/>
      <c r="F43" s="109"/>
      <c r="G43" s="109"/>
      <c r="H43" s="109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84" t="s">
        <v>167</v>
      </c>
      <c r="C44" s="109"/>
      <c r="D44" s="109"/>
      <c r="E44" s="109"/>
      <c r="F44" s="109"/>
      <c r="G44" s="109"/>
      <c r="H44" s="109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82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84" t="s">
        <v>168</v>
      </c>
      <c r="C45" s="109"/>
      <c r="D45" s="109"/>
      <c r="E45" s="109"/>
      <c r="F45" s="109"/>
      <c r="G45" s="109"/>
      <c r="H45" s="115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82"/>
      <c r="T45" s="82"/>
      <c r="U45" s="82"/>
      <c r="V45" s="82"/>
      <c r="W45" s="105"/>
      <c r="X45" s="105"/>
      <c r="Y45" s="105"/>
      <c r="Z45" s="105"/>
      <c r="AA45" s="105"/>
      <c r="AB45" s="105"/>
      <c r="AC45" s="105"/>
      <c r="AD45" s="105"/>
      <c r="AE45" s="105"/>
      <c r="AM45" s="19"/>
      <c r="AN45" s="102"/>
      <c r="AO45" s="102"/>
      <c r="AP45" s="102"/>
      <c r="AQ45" s="102"/>
      <c r="AR45" s="105"/>
      <c r="AV45" s="136"/>
      <c r="AW45" s="136"/>
      <c r="AY45" s="100"/>
    </row>
    <row r="46" spans="2:51" x14ac:dyDescent="0.25">
      <c r="B46" s="115" t="s">
        <v>172</v>
      </c>
      <c r="C46" s="109"/>
      <c r="D46" s="109"/>
      <c r="E46" s="114"/>
      <c r="F46" s="114"/>
      <c r="G46" s="114"/>
      <c r="H46" s="109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3"/>
      <c r="T46" s="82"/>
      <c r="U46" s="82"/>
      <c r="V46" s="82"/>
      <c r="W46" s="105"/>
      <c r="X46" s="105"/>
      <c r="Y46" s="105"/>
      <c r="Z46" s="105"/>
      <c r="AA46" s="105"/>
      <c r="AB46" s="105"/>
      <c r="AC46" s="105"/>
      <c r="AD46" s="105"/>
      <c r="AE46" s="105"/>
      <c r="AM46" s="19"/>
      <c r="AN46" s="102"/>
      <c r="AO46" s="102"/>
      <c r="AP46" s="102"/>
      <c r="AQ46" s="102"/>
      <c r="AR46" s="105"/>
      <c r="AV46" s="136"/>
      <c r="AW46" s="136"/>
      <c r="AY46" s="100"/>
    </row>
    <row r="47" spans="2:51" x14ac:dyDescent="0.25">
      <c r="B47" s="115" t="s">
        <v>145</v>
      </c>
      <c r="C47" s="147"/>
      <c r="D47" s="147"/>
      <c r="E47" s="146"/>
      <c r="F47" s="146"/>
      <c r="G47" s="146"/>
      <c r="H47" s="147"/>
      <c r="I47" s="148"/>
      <c r="J47" s="148"/>
      <c r="K47" s="110"/>
      <c r="L47" s="110"/>
      <c r="M47" s="110"/>
      <c r="N47" s="110"/>
      <c r="O47" s="110"/>
      <c r="P47" s="110"/>
      <c r="Q47" s="110"/>
      <c r="R47" s="110"/>
      <c r="S47" s="113"/>
      <c r="T47" s="82"/>
      <c r="U47" s="82"/>
      <c r="V47" s="82"/>
      <c r="W47" s="105"/>
      <c r="X47" s="105"/>
      <c r="Y47" s="105"/>
      <c r="Z47" s="105"/>
      <c r="AA47" s="105"/>
      <c r="AB47" s="105"/>
      <c r="AC47" s="105"/>
      <c r="AD47" s="105"/>
      <c r="AE47" s="105"/>
      <c r="AM47" s="19"/>
      <c r="AN47" s="102"/>
      <c r="AO47" s="102"/>
      <c r="AP47" s="102"/>
      <c r="AQ47" s="102"/>
      <c r="AR47" s="105"/>
      <c r="AV47" s="136"/>
      <c r="AW47" s="136"/>
      <c r="AY47" s="100"/>
    </row>
    <row r="48" spans="2:51" x14ac:dyDescent="0.25">
      <c r="B48" s="161" t="s">
        <v>178</v>
      </c>
      <c r="C48" s="178"/>
      <c r="D48" s="162"/>
      <c r="E48" s="162"/>
      <c r="F48" s="162"/>
      <c r="G48" s="178"/>
      <c r="H48" s="169"/>
      <c r="I48" s="169"/>
      <c r="J48" s="169"/>
      <c r="K48" s="110"/>
      <c r="L48" s="110"/>
      <c r="M48" s="110"/>
      <c r="N48" s="110"/>
      <c r="O48" s="110"/>
      <c r="P48" s="110"/>
      <c r="Q48" s="110"/>
      <c r="R48" s="113"/>
      <c r="S48" s="82"/>
      <c r="T48" s="82"/>
      <c r="U48" s="82"/>
      <c r="V48" s="105"/>
      <c r="W48" s="105"/>
      <c r="X48" s="105"/>
      <c r="Y48" s="105"/>
      <c r="Z48" s="105"/>
      <c r="AA48" s="105"/>
      <c r="AB48" s="105"/>
      <c r="AC48" s="105"/>
      <c r="AD48" s="105"/>
      <c r="AL48" s="19"/>
      <c r="AM48" s="102"/>
      <c r="AN48" s="102"/>
      <c r="AO48" s="102"/>
      <c r="AP48" s="102"/>
      <c r="AQ48" s="105"/>
      <c r="AR48" s="11"/>
      <c r="AS48" s="102"/>
      <c r="AU48" s="136"/>
      <c r="AV48" s="136"/>
      <c r="AX48" s="100"/>
      <c r="AY48" s="100"/>
    </row>
    <row r="49" spans="2:51" x14ac:dyDescent="0.25">
      <c r="B49" s="115" t="s">
        <v>142</v>
      </c>
      <c r="C49" s="114"/>
      <c r="D49" s="114"/>
      <c r="E49" s="114"/>
      <c r="F49" s="114"/>
      <c r="G49" s="114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77"/>
      <c r="S49" s="112"/>
      <c r="T49" s="112"/>
      <c r="U49" s="112"/>
      <c r="V49" s="105"/>
      <c r="W49" s="105"/>
      <c r="X49" s="105"/>
      <c r="Y49" s="105"/>
      <c r="Z49" s="105"/>
      <c r="AA49" s="105"/>
      <c r="AB49" s="105"/>
      <c r="AC49" s="105"/>
      <c r="AD49" s="105"/>
      <c r="AL49" s="106"/>
      <c r="AM49" s="106"/>
      <c r="AN49" s="106"/>
      <c r="AO49" s="106"/>
      <c r="AP49" s="106"/>
      <c r="AQ49" s="106"/>
      <c r="AR49" s="107"/>
      <c r="AS49" s="102"/>
      <c r="AU49" s="104"/>
      <c r="AV49" s="100"/>
      <c r="AW49" s="100"/>
      <c r="AX49" s="100"/>
      <c r="AY49" s="100"/>
    </row>
    <row r="50" spans="2:51" x14ac:dyDescent="0.25">
      <c r="B50" s="115" t="s">
        <v>143</v>
      </c>
      <c r="C50" s="147"/>
      <c r="D50" s="147"/>
      <c r="E50" s="147"/>
      <c r="F50" s="147"/>
      <c r="G50" s="147"/>
      <c r="H50" s="148"/>
      <c r="I50" s="148"/>
      <c r="J50" s="110"/>
      <c r="K50" s="110"/>
      <c r="L50" s="110"/>
      <c r="M50" s="110"/>
      <c r="N50" s="110"/>
      <c r="O50" s="110"/>
      <c r="P50" s="110"/>
      <c r="Q50" s="110"/>
      <c r="R50" s="113"/>
      <c r="S50" s="112"/>
      <c r="T50" s="112"/>
      <c r="U50" s="112"/>
      <c r="V50" s="105"/>
      <c r="W50" s="105"/>
      <c r="X50" s="105"/>
      <c r="Y50" s="105"/>
      <c r="Z50" s="105"/>
      <c r="AA50" s="105"/>
      <c r="AB50" s="105"/>
      <c r="AC50" s="105"/>
      <c r="AD50" s="105"/>
      <c r="AL50" s="106"/>
      <c r="AM50" s="106"/>
      <c r="AN50" s="106"/>
      <c r="AO50" s="106"/>
      <c r="AP50" s="106"/>
      <c r="AQ50" s="106"/>
      <c r="AR50" s="107"/>
      <c r="AS50" s="102"/>
      <c r="AU50" s="104"/>
      <c r="AV50" s="100"/>
      <c r="AW50" s="100"/>
      <c r="AX50" s="100"/>
      <c r="AY50" s="100"/>
    </row>
    <row r="51" spans="2:51" x14ac:dyDescent="0.25">
      <c r="B51" s="84" t="s">
        <v>169</v>
      </c>
      <c r="C51" s="147"/>
      <c r="D51" s="147"/>
      <c r="E51" s="147"/>
      <c r="F51" s="147"/>
      <c r="G51" s="147"/>
      <c r="H51" s="147"/>
      <c r="I51" s="148"/>
      <c r="J51" s="148"/>
      <c r="K51" s="110"/>
      <c r="L51" s="110"/>
      <c r="M51" s="110"/>
      <c r="N51" s="110"/>
      <c r="O51" s="110"/>
      <c r="P51" s="110"/>
      <c r="Q51" s="110"/>
      <c r="R51" s="110"/>
      <c r="S51" s="113"/>
      <c r="T51" s="112"/>
      <c r="U51" s="112"/>
      <c r="V51" s="112"/>
      <c r="W51" s="105"/>
      <c r="X51" s="105"/>
      <c r="Y51" s="105"/>
      <c r="Z51" s="105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2:51" x14ac:dyDescent="0.25">
      <c r="B52" s="84" t="s">
        <v>170</v>
      </c>
      <c r="C52" s="114"/>
      <c r="D52" s="114"/>
      <c r="E52" s="114"/>
      <c r="F52" s="114"/>
      <c r="G52" s="114"/>
      <c r="H52" s="147"/>
      <c r="I52" s="148"/>
      <c r="J52" s="148"/>
      <c r="K52" s="110"/>
      <c r="L52" s="110"/>
      <c r="M52" s="110"/>
      <c r="N52" s="110"/>
      <c r="O52" s="110"/>
      <c r="P52" s="110"/>
      <c r="Q52" s="110"/>
      <c r="R52" s="110"/>
      <c r="S52" s="113"/>
      <c r="T52" s="112"/>
      <c r="U52" s="112"/>
      <c r="V52" s="112"/>
      <c r="W52" s="105"/>
      <c r="X52" s="105"/>
      <c r="Y52" s="105"/>
      <c r="Z52" s="105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2:51" x14ac:dyDescent="0.25">
      <c r="B53" s="115" t="s">
        <v>146</v>
      </c>
      <c r="C53" s="147"/>
      <c r="D53" s="147"/>
      <c r="E53" s="146"/>
      <c r="F53" s="146"/>
      <c r="G53" s="146"/>
      <c r="H53" s="147"/>
      <c r="I53" s="148"/>
      <c r="J53" s="148"/>
      <c r="K53" s="110"/>
      <c r="L53" s="110"/>
      <c r="M53" s="110"/>
      <c r="N53" s="110"/>
      <c r="O53" s="110"/>
      <c r="P53" s="110"/>
      <c r="Q53" s="110"/>
      <c r="R53" s="110"/>
      <c r="S53" s="113"/>
      <c r="T53" s="112"/>
      <c r="U53" s="112"/>
      <c r="V53" s="112"/>
      <c r="W53" s="105"/>
      <c r="X53" s="105"/>
      <c r="Y53" s="105"/>
      <c r="Z53" s="105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2:51" x14ac:dyDescent="0.25">
      <c r="B54" s="84" t="s">
        <v>171</v>
      </c>
      <c r="C54" s="147"/>
      <c r="D54" s="147"/>
      <c r="E54" s="146"/>
      <c r="F54" s="146"/>
      <c r="G54" s="146"/>
      <c r="H54" s="147"/>
      <c r="I54" s="148"/>
      <c r="J54" s="148"/>
      <c r="K54" s="110"/>
      <c r="L54" s="110"/>
      <c r="M54" s="110"/>
      <c r="N54" s="110"/>
      <c r="O54" s="110"/>
      <c r="P54" s="110"/>
      <c r="Q54" s="110"/>
      <c r="R54" s="110"/>
      <c r="S54" s="113"/>
      <c r="T54" s="112"/>
      <c r="U54" s="112"/>
      <c r="V54" s="112"/>
      <c r="W54" s="105"/>
      <c r="X54" s="105"/>
      <c r="Y54" s="105"/>
      <c r="Z54" s="105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2:51" x14ac:dyDescent="0.25">
      <c r="B55" s="108"/>
      <c r="C55" s="109"/>
      <c r="D55" s="109"/>
      <c r="E55" s="109"/>
      <c r="F55" s="109"/>
      <c r="G55" s="109"/>
      <c r="H55" s="109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B56" s="115"/>
      <c r="C56" s="147"/>
      <c r="D56" s="147"/>
      <c r="E56" s="146"/>
      <c r="F56" s="146"/>
      <c r="G56" s="146"/>
      <c r="H56" s="147"/>
      <c r="I56" s="148"/>
      <c r="J56" s="148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B57" s="84"/>
      <c r="C57" s="147"/>
      <c r="D57" s="147"/>
      <c r="E57" s="146"/>
      <c r="F57" s="146"/>
      <c r="G57" s="146"/>
      <c r="H57" s="147"/>
      <c r="I57" s="148"/>
      <c r="J57" s="148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108"/>
      <c r="C58" s="147"/>
      <c r="D58" s="147"/>
      <c r="E58" s="146"/>
      <c r="F58" s="146"/>
      <c r="G58" s="146"/>
      <c r="H58" s="147"/>
      <c r="I58" s="148"/>
      <c r="J58" s="148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88"/>
      <c r="C59" s="147"/>
      <c r="D59" s="147"/>
      <c r="E59" s="146"/>
      <c r="F59" s="146"/>
      <c r="G59" s="146"/>
      <c r="H59" s="147"/>
      <c r="I59" s="148"/>
      <c r="J59" s="148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108"/>
      <c r="C60" s="109"/>
      <c r="D60" s="109"/>
      <c r="E60" s="109"/>
      <c r="F60" s="109"/>
      <c r="G60" s="109"/>
      <c r="H60" s="109"/>
      <c r="I60" s="124"/>
      <c r="J60" s="110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88"/>
      <c r="C61" s="109"/>
      <c r="D61" s="109"/>
      <c r="E61" s="109"/>
      <c r="F61" s="109"/>
      <c r="G61" s="109"/>
      <c r="H61" s="109"/>
      <c r="I61" s="124"/>
      <c r="J61" s="110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88"/>
      <c r="C62" s="109"/>
      <c r="D62" s="109"/>
      <c r="E62" s="114"/>
      <c r="F62" s="114"/>
      <c r="G62" s="114"/>
      <c r="H62" s="109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88"/>
      <c r="C63" s="109"/>
      <c r="D63" s="109"/>
      <c r="E63" s="114"/>
      <c r="F63" s="114"/>
      <c r="G63" s="114"/>
      <c r="H63" s="109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84"/>
      <c r="C64" s="109"/>
      <c r="D64" s="109"/>
      <c r="E64" s="114"/>
      <c r="F64" s="114"/>
      <c r="G64" s="114"/>
      <c r="H64" s="109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88"/>
      <c r="C65" s="109"/>
      <c r="D65" s="109"/>
      <c r="E65" s="114"/>
      <c r="F65" s="114"/>
      <c r="G65" s="114"/>
      <c r="H65" s="109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88"/>
      <c r="C66" s="109"/>
      <c r="D66" s="109"/>
      <c r="E66" s="114"/>
      <c r="F66" s="114"/>
      <c r="G66" s="114"/>
      <c r="H66" s="109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115"/>
      <c r="C67" s="111"/>
      <c r="D67" s="109"/>
      <c r="E67" s="87"/>
      <c r="F67" s="109"/>
      <c r="G67" s="109"/>
      <c r="H67" s="109"/>
      <c r="I67" s="109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4"/>
      <c r="C68" s="109"/>
      <c r="D68" s="109"/>
      <c r="E68" s="109"/>
      <c r="F68" s="109"/>
      <c r="G68" s="109"/>
      <c r="H68" s="109"/>
      <c r="I68" s="124"/>
      <c r="J68" s="110"/>
      <c r="K68" s="110"/>
      <c r="L68" s="110"/>
      <c r="M68" s="110"/>
      <c r="N68" s="110"/>
      <c r="O68" s="110"/>
      <c r="P68" s="110"/>
      <c r="Q68" s="110"/>
      <c r="R68" s="110"/>
      <c r="S68" s="113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88"/>
      <c r="C69" s="109"/>
      <c r="D69" s="109"/>
      <c r="E69" s="109"/>
      <c r="F69" s="109"/>
      <c r="G69" s="109"/>
      <c r="H69" s="109"/>
      <c r="I69" s="124"/>
      <c r="J69" s="110"/>
      <c r="K69" s="110"/>
      <c r="L69" s="110"/>
      <c r="M69" s="110"/>
      <c r="N69" s="110"/>
      <c r="O69" s="110"/>
      <c r="P69" s="110"/>
      <c r="Q69" s="110"/>
      <c r="R69" s="110"/>
      <c r="S69" s="113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88"/>
      <c r="C70" s="111"/>
      <c r="D70" s="109"/>
      <c r="E70" s="109"/>
      <c r="F70" s="109"/>
      <c r="G70" s="109"/>
      <c r="H70" s="109"/>
      <c r="I70" s="109"/>
      <c r="J70" s="110"/>
      <c r="K70" s="110"/>
      <c r="L70" s="110"/>
      <c r="M70" s="110"/>
      <c r="N70" s="110"/>
      <c r="O70" s="110"/>
      <c r="P70" s="110"/>
      <c r="Q70" s="110"/>
      <c r="R70" s="110"/>
      <c r="S70" s="113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8"/>
      <c r="C71" s="111"/>
      <c r="D71" s="109"/>
      <c r="E71" s="87"/>
      <c r="F71" s="109"/>
      <c r="G71" s="109"/>
      <c r="H71" s="109"/>
      <c r="I71" s="109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09"/>
      <c r="D72" s="109"/>
      <c r="E72" s="109"/>
      <c r="F72" s="109"/>
      <c r="G72" s="87"/>
      <c r="H72" s="87"/>
      <c r="I72" s="124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09"/>
      <c r="D73" s="109"/>
      <c r="E73" s="109"/>
      <c r="F73" s="109"/>
      <c r="G73" s="87"/>
      <c r="H73" s="87"/>
      <c r="I73" s="116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15"/>
      <c r="D74" s="109"/>
      <c r="E74" s="87"/>
      <c r="F74" s="109"/>
      <c r="G74" s="109"/>
      <c r="H74" s="109"/>
      <c r="I74" s="109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11"/>
      <c r="D75" s="109"/>
      <c r="E75" s="109"/>
      <c r="F75" s="109"/>
      <c r="G75" s="109"/>
      <c r="H75" s="109"/>
      <c r="I75" s="109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2"/>
      <c r="U75" s="112"/>
      <c r="V75" s="112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11"/>
      <c r="D76" s="109"/>
      <c r="E76" s="87"/>
      <c r="F76" s="109"/>
      <c r="G76" s="109"/>
      <c r="H76" s="109"/>
      <c r="I76" s="109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2"/>
      <c r="U76" s="112"/>
      <c r="V76" s="112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09"/>
      <c r="D77" s="109"/>
      <c r="E77" s="109"/>
      <c r="F77" s="109"/>
      <c r="G77" s="87"/>
      <c r="H77" s="87"/>
      <c r="I77" s="124"/>
      <c r="J77" s="110"/>
      <c r="K77" s="110"/>
      <c r="L77" s="110"/>
      <c r="M77" s="110"/>
      <c r="N77" s="110"/>
      <c r="O77" s="110"/>
      <c r="P77" s="110"/>
      <c r="Q77" s="110"/>
      <c r="R77" s="110"/>
      <c r="S77" s="113"/>
      <c r="T77" s="112"/>
      <c r="U77" s="112"/>
      <c r="V77" s="112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09"/>
      <c r="D78" s="109"/>
      <c r="E78" s="109"/>
      <c r="F78" s="109"/>
      <c r="G78" s="87"/>
      <c r="H78" s="87"/>
      <c r="I78" s="116"/>
      <c r="J78" s="110"/>
      <c r="K78" s="110"/>
      <c r="L78" s="110"/>
      <c r="M78" s="110"/>
      <c r="N78" s="110"/>
      <c r="O78" s="110"/>
      <c r="P78" s="110"/>
      <c r="Q78" s="110"/>
      <c r="R78" s="110"/>
      <c r="S78" s="113"/>
      <c r="T78" s="113"/>
      <c r="U78" s="113"/>
      <c r="V78" s="113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15"/>
      <c r="D79" s="109"/>
      <c r="E79" s="87"/>
      <c r="F79" s="109"/>
      <c r="G79" s="109"/>
      <c r="H79" s="109"/>
      <c r="I79" s="109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3"/>
      <c r="U79" s="113"/>
      <c r="V79" s="113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15"/>
      <c r="D80" s="109"/>
      <c r="E80" s="87"/>
      <c r="F80" s="109"/>
      <c r="G80" s="109"/>
      <c r="H80" s="109"/>
      <c r="I80" s="109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3"/>
      <c r="U80" s="77"/>
      <c r="V80" s="77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2:51" x14ac:dyDescent="0.25">
      <c r="B81" s="88"/>
      <c r="C81" s="115"/>
      <c r="D81" s="109"/>
      <c r="E81" s="87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77"/>
      <c r="V81" s="77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2:51" x14ac:dyDescent="0.25">
      <c r="B82" s="88"/>
      <c r="C82" s="111"/>
      <c r="D82" s="109"/>
      <c r="E82" s="87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2:51" x14ac:dyDescent="0.25">
      <c r="B83" s="88"/>
      <c r="C83" s="111"/>
      <c r="D83" s="109"/>
      <c r="E83" s="109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2:51" x14ac:dyDescent="0.25">
      <c r="B84" s="88"/>
      <c r="C84" s="111"/>
      <c r="D84" s="109"/>
      <c r="E84" s="109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10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2:51" x14ac:dyDescent="0.25">
      <c r="B85" s="88"/>
      <c r="C85" s="111"/>
      <c r="D85" s="109"/>
      <c r="E85" s="87"/>
      <c r="F85" s="109"/>
      <c r="G85" s="109"/>
      <c r="H85" s="109"/>
      <c r="I85" s="109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3"/>
      <c r="U85" s="77"/>
      <c r="V85" s="77"/>
      <c r="W85" s="105"/>
      <c r="X85" s="105"/>
      <c r="Y85" s="105"/>
      <c r="Z85" s="105"/>
      <c r="AA85" s="105"/>
      <c r="AB85" s="105"/>
      <c r="AC85" s="105"/>
      <c r="AD85" s="105"/>
      <c r="AE85" s="105"/>
      <c r="AM85" s="106"/>
      <c r="AN85" s="106"/>
      <c r="AO85" s="106"/>
      <c r="AP85" s="106"/>
      <c r="AQ85" s="106"/>
      <c r="AR85" s="106"/>
      <c r="AS85" s="107"/>
      <c r="AV85" s="104"/>
      <c r="AW85" s="100"/>
      <c r="AX85" s="100"/>
      <c r="AY85" s="100"/>
    </row>
    <row r="86" spans="2:51" x14ac:dyDescent="0.25">
      <c r="B86" s="125"/>
      <c r="C86" s="111"/>
      <c r="D86" s="109"/>
      <c r="E86" s="109"/>
      <c r="F86" s="109"/>
      <c r="G86" s="109"/>
      <c r="H86" s="109"/>
      <c r="I86" s="109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3"/>
      <c r="U86" s="77"/>
      <c r="V86" s="77"/>
      <c r="W86" s="105"/>
      <c r="X86" s="105"/>
      <c r="Y86" s="105"/>
      <c r="Z86" s="105"/>
      <c r="AA86" s="105"/>
      <c r="AB86" s="105"/>
      <c r="AC86" s="105"/>
      <c r="AD86" s="105"/>
      <c r="AE86" s="105"/>
      <c r="AM86" s="106"/>
      <c r="AN86" s="106"/>
      <c r="AO86" s="106"/>
      <c r="AP86" s="106"/>
      <c r="AQ86" s="106"/>
      <c r="AR86" s="106"/>
      <c r="AS86" s="107"/>
      <c r="AV86" s="104"/>
      <c r="AW86" s="100"/>
      <c r="AX86" s="100"/>
      <c r="AY86" s="100"/>
    </row>
    <row r="87" spans="2:51" x14ac:dyDescent="0.25">
      <c r="B87" s="125"/>
      <c r="C87" s="108"/>
      <c r="D87" s="109"/>
      <c r="E87" s="109"/>
      <c r="F87" s="109"/>
      <c r="G87" s="109"/>
      <c r="H87" s="109"/>
      <c r="I87" s="109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3"/>
      <c r="U87" s="77"/>
      <c r="V87" s="77"/>
      <c r="W87" s="105"/>
      <c r="X87" s="105"/>
      <c r="Y87" s="105"/>
      <c r="Z87" s="85"/>
      <c r="AA87" s="105"/>
      <c r="AB87" s="105"/>
      <c r="AC87" s="105"/>
      <c r="AD87" s="105"/>
      <c r="AE87" s="105"/>
      <c r="AM87" s="106"/>
      <c r="AN87" s="106"/>
      <c r="AO87" s="106"/>
      <c r="AP87" s="106"/>
      <c r="AQ87" s="106"/>
      <c r="AR87" s="106"/>
      <c r="AS87" s="107"/>
      <c r="AV87" s="104"/>
      <c r="AW87" s="100"/>
      <c r="AX87" s="100"/>
      <c r="AY87" s="100"/>
    </row>
    <row r="88" spans="2:51" x14ac:dyDescent="0.25">
      <c r="B88" s="128"/>
      <c r="C88" s="108"/>
      <c r="D88" s="87"/>
      <c r="E88" s="109"/>
      <c r="F88" s="109"/>
      <c r="G88" s="109"/>
      <c r="H88" s="109"/>
      <c r="I88" s="87"/>
      <c r="J88" s="110"/>
      <c r="K88" s="110"/>
      <c r="L88" s="110"/>
      <c r="M88" s="110"/>
      <c r="N88" s="110"/>
      <c r="O88" s="110"/>
      <c r="P88" s="110"/>
      <c r="Q88" s="110"/>
      <c r="R88" s="110"/>
      <c r="S88" s="85"/>
      <c r="T88" s="85"/>
      <c r="U88" s="85"/>
      <c r="V88" s="85"/>
      <c r="W88" s="85"/>
      <c r="X88" s="85"/>
      <c r="Y88" s="85"/>
      <c r="Z88" s="78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104"/>
      <c r="AW88" s="100"/>
      <c r="AX88" s="100"/>
      <c r="AY88" s="100"/>
    </row>
    <row r="89" spans="2:51" x14ac:dyDescent="0.25">
      <c r="B89" s="128"/>
      <c r="C89" s="115"/>
      <c r="D89" s="87"/>
      <c r="E89" s="109"/>
      <c r="F89" s="109"/>
      <c r="G89" s="109"/>
      <c r="H89" s="109"/>
      <c r="I89" s="87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78"/>
      <c r="X89" s="78"/>
      <c r="Y89" s="78"/>
      <c r="Z89" s="105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104"/>
      <c r="AW89" s="100"/>
      <c r="AX89" s="100"/>
      <c r="AY89" s="100"/>
    </row>
    <row r="90" spans="2:51" x14ac:dyDescent="0.25">
      <c r="B90" s="128"/>
      <c r="C90" s="115"/>
      <c r="D90" s="109"/>
      <c r="E90" s="87"/>
      <c r="F90" s="109"/>
      <c r="G90" s="109"/>
      <c r="H90" s="109"/>
      <c r="I90" s="109"/>
      <c r="J90" s="85"/>
      <c r="K90" s="85"/>
      <c r="L90" s="85"/>
      <c r="M90" s="85"/>
      <c r="N90" s="85"/>
      <c r="O90" s="85"/>
      <c r="P90" s="85"/>
      <c r="Q90" s="85"/>
      <c r="R90" s="85"/>
      <c r="S90" s="110"/>
      <c r="T90" s="113"/>
      <c r="U90" s="77"/>
      <c r="V90" s="77"/>
      <c r="W90" s="105"/>
      <c r="X90" s="105"/>
      <c r="Y90" s="105"/>
      <c r="Z90" s="105"/>
      <c r="AA90" s="105"/>
      <c r="AB90" s="105"/>
      <c r="AC90" s="105"/>
      <c r="AD90" s="105"/>
      <c r="AE90" s="105"/>
      <c r="AM90" s="106"/>
      <c r="AN90" s="106"/>
      <c r="AO90" s="106"/>
      <c r="AP90" s="106"/>
      <c r="AQ90" s="106"/>
      <c r="AR90" s="106"/>
      <c r="AS90" s="107"/>
      <c r="AV90" s="104"/>
      <c r="AW90" s="100"/>
      <c r="AX90" s="100"/>
      <c r="AY90" s="100"/>
    </row>
    <row r="91" spans="2:51" x14ac:dyDescent="0.25">
      <c r="B91" s="128"/>
      <c r="C91" s="111"/>
      <c r="D91" s="109"/>
      <c r="E91" s="87"/>
      <c r="F91" s="87"/>
      <c r="G91" s="109"/>
      <c r="H91" s="109"/>
      <c r="I91" s="109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3"/>
      <c r="U91" s="77"/>
      <c r="V91" s="77"/>
      <c r="W91" s="105"/>
      <c r="X91" s="105"/>
      <c r="Y91" s="105"/>
      <c r="Z91" s="105"/>
      <c r="AA91" s="105"/>
      <c r="AB91" s="105"/>
      <c r="AC91" s="105"/>
      <c r="AD91" s="105"/>
      <c r="AE91" s="105"/>
      <c r="AM91" s="106"/>
      <c r="AN91" s="106"/>
      <c r="AO91" s="106"/>
      <c r="AP91" s="106"/>
      <c r="AQ91" s="106"/>
      <c r="AR91" s="106"/>
      <c r="AS91" s="107"/>
      <c r="AV91" s="104"/>
      <c r="AW91" s="100"/>
      <c r="AX91" s="100"/>
      <c r="AY91" s="100"/>
    </row>
    <row r="92" spans="2:51" x14ac:dyDescent="0.25">
      <c r="B92" s="78"/>
      <c r="C92" s="111"/>
      <c r="D92" s="109"/>
      <c r="E92" s="109"/>
      <c r="F92" s="87"/>
      <c r="G92" s="87"/>
      <c r="H92" s="87"/>
      <c r="I92" s="109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3"/>
      <c r="U92" s="77"/>
      <c r="V92" s="77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V92" s="104"/>
      <c r="AW92" s="100"/>
      <c r="AX92" s="100"/>
      <c r="AY92" s="130"/>
    </row>
    <row r="93" spans="2:51" x14ac:dyDescent="0.25">
      <c r="B93" s="78"/>
      <c r="C93" s="85"/>
      <c r="D93" s="109"/>
      <c r="E93" s="109"/>
      <c r="F93" s="109"/>
      <c r="G93" s="87"/>
      <c r="H93" s="87"/>
      <c r="I93" s="109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3"/>
      <c r="U93" s="77"/>
      <c r="V93" s="77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V93" s="104"/>
      <c r="AW93" s="100"/>
      <c r="AX93" s="100"/>
      <c r="AY93" s="100"/>
    </row>
    <row r="94" spans="2:51" x14ac:dyDescent="0.25">
      <c r="B94" s="128"/>
      <c r="C94" s="115"/>
      <c r="D94" s="85"/>
      <c r="E94" s="109"/>
      <c r="F94" s="109"/>
      <c r="G94" s="109"/>
      <c r="H94" s="109"/>
      <c r="I94" s="85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3"/>
      <c r="U94" s="77"/>
      <c r="V94" s="77"/>
      <c r="W94" s="105"/>
      <c r="X94" s="105"/>
      <c r="Y94" s="105"/>
      <c r="Z94" s="105"/>
      <c r="AA94" s="105"/>
      <c r="AB94" s="105"/>
      <c r="AC94" s="105"/>
      <c r="AD94" s="105"/>
      <c r="AE94" s="105"/>
      <c r="AM94" s="106"/>
      <c r="AN94" s="106"/>
      <c r="AO94" s="106"/>
      <c r="AP94" s="106"/>
      <c r="AQ94" s="106"/>
      <c r="AR94" s="106"/>
      <c r="AS94" s="107"/>
      <c r="AV94" s="104"/>
      <c r="AW94" s="100"/>
      <c r="AX94" s="100"/>
      <c r="AY94" s="100"/>
    </row>
    <row r="95" spans="2:51" x14ac:dyDescent="0.25">
      <c r="C95" s="131"/>
      <c r="D95" s="78"/>
      <c r="E95" s="126"/>
      <c r="F95" s="126"/>
      <c r="G95" s="126"/>
      <c r="H95" s="126"/>
      <c r="I95" s="78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32"/>
      <c r="U95" s="133"/>
      <c r="V95" s="133"/>
      <c r="W95" s="105"/>
      <c r="X95" s="105"/>
      <c r="Y95" s="105"/>
      <c r="Z95" s="105"/>
      <c r="AA95" s="105"/>
      <c r="AB95" s="105"/>
      <c r="AC95" s="105"/>
      <c r="AD95" s="105"/>
      <c r="AE95" s="105"/>
      <c r="AM95" s="106"/>
      <c r="AN95" s="106"/>
      <c r="AO95" s="106"/>
      <c r="AP95" s="106"/>
      <c r="AQ95" s="106"/>
      <c r="AR95" s="106"/>
      <c r="AS95" s="107"/>
      <c r="AU95" s="100"/>
      <c r="AV95" s="104"/>
      <c r="AW95" s="100"/>
      <c r="AX95" s="100"/>
      <c r="AY95" s="100"/>
    </row>
    <row r="96" spans="2:51" s="130" customFormat="1" x14ac:dyDescent="0.25">
      <c r="B96" s="100"/>
      <c r="C96" s="134"/>
      <c r="D96" s="126"/>
      <c r="E96" s="78"/>
      <c r="F96" s="126"/>
      <c r="G96" s="126"/>
      <c r="H96" s="126"/>
      <c r="I96" s="126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32"/>
      <c r="U96" s="133"/>
      <c r="V96" s="133"/>
      <c r="W96" s="105"/>
      <c r="X96" s="105"/>
      <c r="Y96" s="105"/>
      <c r="Z96" s="105"/>
      <c r="AA96" s="105"/>
      <c r="AB96" s="105"/>
      <c r="AC96" s="105"/>
      <c r="AD96" s="105"/>
      <c r="AE96" s="105"/>
      <c r="AM96" s="106"/>
      <c r="AN96" s="106"/>
      <c r="AO96" s="106"/>
      <c r="AP96" s="106"/>
      <c r="AQ96" s="106"/>
      <c r="AR96" s="106"/>
      <c r="AS96" s="107"/>
      <c r="AT96" s="19"/>
      <c r="AV96" s="104"/>
      <c r="AY96" s="100"/>
    </row>
    <row r="97" spans="1:51" x14ac:dyDescent="0.25">
      <c r="A97" s="105"/>
      <c r="C97" s="129"/>
      <c r="D97" s="126"/>
      <c r="E97" s="78"/>
      <c r="F97" s="78"/>
      <c r="G97" s="126"/>
      <c r="H97" s="126"/>
      <c r="I97" s="106"/>
      <c r="J97" s="106"/>
      <c r="K97" s="106"/>
      <c r="L97" s="106"/>
      <c r="M97" s="106"/>
      <c r="N97" s="106"/>
      <c r="O97" s="107"/>
      <c r="P97" s="102"/>
      <c r="R97" s="104"/>
      <c r="AS97" s="100"/>
      <c r="AT97" s="100"/>
      <c r="AU97" s="100"/>
      <c r="AV97" s="100"/>
      <c r="AW97" s="100"/>
      <c r="AX97" s="100"/>
      <c r="AY97" s="100"/>
    </row>
    <row r="98" spans="1:51" x14ac:dyDescent="0.25">
      <c r="A98" s="105"/>
      <c r="C98" s="130"/>
      <c r="D98" s="130"/>
      <c r="E98" s="130"/>
      <c r="F98" s="130"/>
      <c r="G98" s="78"/>
      <c r="H98" s="78"/>
      <c r="I98" s="106"/>
      <c r="J98" s="106"/>
      <c r="K98" s="106"/>
      <c r="L98" s="106"/>
      <c r="M98" s="106"/>
      <c r="N98" s="106"/>
      <c r="O98" s="107"/>
      <c r="P98" s="102"/>
      <c r="R98" s="102"/>
      <c r="AS98" s="100"/>
      <c r="AT98" s="100"/>
      <c r="AU98" s="100"/>
      <c r="AV98" s="100"/>
      <c r="AW98" s="100"/>
      <c r="AX98" s="100"/>
      <c r="AY98" s="100"/>
    </row>
    <row r="99" spans="1:51" x14ac:dyDescent="0.25">
      <c r="A99" s="105"/>
      <c r="C99" s="130"/>
      <c r="D99" s="130"/>
      <c r="E99" s="130"/>
      <c r="F99" s="130"/>
      <c r="G99" s="78"/>
      <c r="H99" s="78"/>
      <c r="I99" s="106"/>
      <c r="J99" s="106"/>
      <c r="K99" s="106"/>
      <c r="L99" s="106"/>
      <c r="M99" s="106"/>
      <c r="N99" s="106"/>
      <c r="O99" s="107"/>
      <c r="P99" s="102"/>
      <c r="R99" s="102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C100" s="130"/>
      <c r="D100" s="130"/>
      <c r="E100" s="130"/>
      <c r="F100" s="130"/>
      <c r="G100" s="130"/>
      <c r="H100" s="130"/>
      <c r="I100" s="106"/>
      <c r="J100" s="106"/>
      <c r="K100" s="106"/>
      <c r="L100" s="106"/>
      <c r="M100" s="106"/>
      <c r="N100" s="106"/>
      <c r="O100" s="107"/>
      <c r="P100" s="102"/>
      <c r="R100" s="102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C101" s="130"/>
      <c r="D101" s="130"/>
      <c r="E101" s="130"/>
      <c r="F101" s="130"/>
      <c r="G101" s="130"/>
      <c r="H101" s="130"/>
      <c r="I101" s="106"/>
      <c r="J101" s="106"/>
      <c r="K101" s="106"/>
      <c r="L101" s="106"/>
      <c r="M101" s="106"/>
      <c r="N101" s="106"/>
      <c r="O101" s="107"/>
      <c r="P101" s="102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A102" s="105"/>
      <c r="C102" s="130"/>
      <c r="D102" s="130"/>
      <c r="E102" s="130"/>
      <c r="F102" s="130"/>
      <c r="G102" s="130"/>
      <c r="H102" s="130"/>
      <c r="I102" s="106"/>
      <c r="J102" s="106"/>
      <c r="K102" s="106"/>
      <c r="L102" s="106"/>
      <c r="M102" s="106"/>
      <c r="N102" s="106"/>
      <c r="O102" s="107"/>
      <c r="P102" s="102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A103" s="105"/>
      <c r="C103" s="130"/>
      <c r="D103" s="130"/>
      <c r="E103" s="130"/>
      <c r="F103" s="130"/>
      <c r="G103" s="130"/>
      <c r="H103" s="130"/>
      <c r="I103" s="106"/>
      <c r="J103" s="106"/>
      <c r="K103" s="106"/>
      <c r="L103" s="106"/>
      <c r="M103" s="106"/>
      <c r="N103" s="106"/>
      <c r="O103" s="107"/>
      <c r="P103" s="102"/>
      <c r="R103" s="78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A104" s="105"/>
      <c r="I104" s="106"/>
      <c r="J104" s="106"/>
      <c r="K104" s="106"/>
      <c r="L104" s="106"/>
      <c r="M104" s="106"/>
      <c r="N104" s="106"/>
      <c r="O104" s="107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O105" s="107"/>
      <c r="R105" s="102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O106" s="107"/>
      <c r="R106" s="102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R107" s="102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R108" s="102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07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07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07"/>
      <c r="Q115" s="102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1"/>
      <c r="P116" s="102"/>
      <c r="Q116" s="102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1"/>
      <c r="P117" s="102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Q125" s="102"/>
      <c r="R125" s="102"/>
      <c r="S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1"/>
      <c r="P126" s="102"/>
      <c r="Q126" s="102"/>
      <c r="R126" s="102"/>
      <c r="S126" s="102"/>
      <c r="T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Q127" s="102"/>
      <c r="R127" s="102"/>
      <c r="S127" s="102"/>
      <c r="T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T128" s="102"/>
      <c r="AS128" s="100"/>
      <c r="AT128" s="100"/>
      <c r="AU128" s="100"/>
      <c r="AV128" s="100"/>
      <c r="AW128" s="100"/>
      <c r="AX128" s="100"/>
      <c r="AY128" s="100"/>
    </row>
    <row r="129" spans="15:51" x14ac:dyDescent="0.25">
      <c r="O129" s="102"/>
      <c r="Q129" s="102"/>
      <c r="R129" s="102"/>
      <c r="S129" s="102"/>
      <c r="AS129" s="100"/>
      <c r="AT129" s="100"/>
      <c r="AU129" s="100"/>
      <c r="AV129" s="100"/>
      <c r="AW129" s="100"/>
      <c r="AX129" s="100"/>
    </row>
    <row r="130" spans="15:51" x14ac:dyDescent="0.25">
      <c r="O130" s="11"/>
      <c r="P130" s="102"/>
      <c r="Q130" s="102"/>
      <c r="R130" s="102"/>
      <c r="S130" s="102"/>
      <c r="T130" s="102"/>
      <c r="AS130" s="100"/>
      <c r="AT130" s="100"/>
      <c r="AU130" s="100"/>
      <c r="AV130" s="100"/>
      <c r="AW130" s="100"/>
      <c r="AX130" s="100"/>
    </row>
    <row r="131" spans="15:51" x14ac:dyDescent="0.25">
      <c r="O131" s="11"/>
      <c r="P131" s="102"/>
      <c r="Q131" s="102"/>
      <c r="R131" s="102"/>
      <c r="S131" s="102"/>
      <c r="T131" s="102"/>
      <c r="U131" s="102"/>
      <c r="AS131" s="100"/>
      <c r="AT131" s="100"/>
      <c r="AU131" s="100"/>
      <c r="AV131" s="100"/>
      <c r="AW131" s="100"/>
      <c r="AX131" s="100"/>
    </row>
    <row r="132" spans="15:51" x14ac:dyDescent="0.25">
      <c r="O132" s="11"/>
      <c r="P132" s="102"/>
      <c r="T132" s="102"/>
      <c r="U132" s="102"/>
      <c r="AS132" s="100"/>
      <c r="AT132" s="100"/>
      <c r="AU132" s="100"/>
      <c r="AV132" s="100"/>
      <c r="AW132" s="100"/>
      <c r="AX132" s="100"/>
    </row>
    <row r="140" spans="15:51" x14ac:dyDescent="0.25">
      <c r="AY140" s="100"/>
    </row>
    <row r="144" spans="15:51" x14ac:dyDescent="0.25">
      <c r="AS144" s="100"/>
      <c r="AT144" s="100"/>
      <c r="AU144" s="100"/>
      <c r="AV144" s="100"/>
      <c r="AW144" s="100"/>
      <c r="AX144" s="100"/>
    </row>
  </sheetData>
  <protectedRanges>
    <protectedRange sqref="N88:R88 B94 S90:T96 B86:B91 S86:T87 N91:R96 T78:T85 S49:S50 T63:T69 T51:T61" name="Range2_12_5_1_1"/>
    <protectedRange sqref="N10 L10 L6 D6 D8 AD8 AF8 O8:U8 AJ8:AR8 AF10 L24:N31 N12:N23 N32:N34 N11:P11 E11:E34 G11:G34 AC17:AF34 O12:P34 X11:AF16 R11:V34" name="Range1_16_3_1_1"/>
    <protectedRange sqref="I93 J91:M96 J88:M88 I96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7:H97 F96 E95" name="Range2_2_2_9_2_1_1"/>
    <protectedRange sqref="D93 D96:D97" name="Range2_1_1_1_1_1_9_2_1_1"/>
    <protectedRange sqref="AG11:AG34" name="Range1_18_1_1_1"/>
    <protectedRange sqref="C94 C96" name="Range2_4_1_1_1"/>
    <protectedRange sqref="AS16:AS34" name="Range1_1_1_1"/>
    <protectedRange sqref="P3:U5" name="Range1_16_1_1_1_1"/>
    <protectedRange sqref="C97 C95 C92" name="Range2_1_3_1_1"/>
    <protectedRange sqref="H11:H34" name="Range1_1_1_1_1_1_1"/>
    <protectedRange sqref="B92:B93 J89:R90 D94:D95 I94:I95 Z87:Z88 S88:Y89 AA88:AU89 E96:E97 G98:H99 F97" name="Range2_2_1_10_1_1_1_2"/>
    <protectedRange sqref="C93" name="Range2_2_1_10_2_1_1_1"/>
    <protectedRange sqref="N86:R87 G94:H94 D90 F93 E92" name="Range2_12_1_6_1_1"/>
    <protectedRange sqref="D85:D86 I90:I92 I86:M87 G95:H96 G88:H90 E93:E94 F94:F95 F87:F89 E86:E88" name="Range2_2_12_1_7_1_1"/>
    <protectedRange sqref="D91:D92" name="Range2_1_1_1_1_11_1_2_1_1"/>
    <protectedRange sqref="E89 G91:H91 F90" name="Range2_2_2_9_1_1_1_1"/>
    <protectedRange sqref="D87" name="Range2_1_1_1_1_1_9_1_1_1_1"/>
    <protectedRange sqref="C91 C86" name="Range2_1_1_2_1_1"/>
    <protectedRange sqref="C90" name="Range2_1_2_2_1_1"/>
    <protectedRange sqref="C89" name="Range2_3_2_1_1"/>
    <protectedRange sqref="F85:F86 E85 G87:H87" name="Range2_2_12_1_1_1_1_1"/>
    <protectedRange sqref="C85" name="Range2_1_4_2_1_1_1"/>
    <protectedRange sqref="C87:C88" name="Range2_5_1_1_1"/>
    <protectedRange sqref="E90:E91 F91:F92 G92:H93 I88:I89" name="Range2_2_1_1_1_1"/>
    <protectedRange sqref="D88:D89" name="Range2_1_1_1_1_1_1_1_1"/>
    <protectedRange sqref="AS11:AS15" name="Range1_4_1_1_1_1"/>
    <protectedRange sqref="J11:J15 J26:J34" name="Range1_1_2_1_10_1_1_1_1"/>
    <protectedRange sqref="R103" name="Range2_2_1_10_1_1_1_1_1"/>
    <protectedRange sqref="S38:S44" name="Range2_12_3_1_1_1_1"/>
    <protectedRange sqref="D38:H38 F39:G39 N38:R44" name="Range2_12_1_3_1_1_1_1"/>
    <protectedRange sqref="I38:M38 E39 H39:M39 E40:M44" name="Range2_2_12_1_6_1_1_1_1"/>
    <protectedRange sqref="D39:D44" name="Range2_1_1_1_1_11_1_1_1_1_1_1"/>
    <protectedRange sqref="C39:C44" name="Range2_1_2_1_1_1_1_1"/>
    <protectedRange sqref="C38" name="Range2_3_1_1_1_1_1"/>
    <protectedRange sqref="T75:T77" name="Range2_12_5_1_1_3"/>
    <protectedRange sqref="T71:T74" name="Range2_12_5_1_1_2_2"/>
    <protectedRange sqref="T70" name="Range2_12_5_1_1_2_1_1"/>
    <protectedRange sqref="S70" name="Range2_12_4_1_1_1_4_2_2_1_1"/>
    <protectedRange sqref="B83:B85" name="Range2_12_5_1_1_2"/>
    <protectedRange sqref="B82" name="Range2_12_5_1_1_2_1_4_1_1_1_2_1_1_1_1_1_1_1"/>
    <protectedRange sqref="F84 G86:H86" name="Range2_2_12_1_1_1_1_1_1"/>
    <protectedRange sqref="D84:E84" name="Range2_2_12_1_7_1_1_2_1"/>
    <protectedRange sqref="C84" name="Range2_1_1_2_1_1_1"/>
    <protectedRange sqref="B80:B81" name="Range2_12_5_1_1_2_1"/>
    <protectedRange sqref="B79" name="Range2_12_5_1_1_2_1_2_1"/>
    <protectedRange sqref="B78" name="Range2_12_5_1_1_2_1_2_2"/>
    <protectedRange sqref="S82:S85" name="Range2_12_5_1_1_5"/>
    <protectedRange sqref="N82:R85" name="Range2_12_1_6_1_1_1"/>
    <protectedRange sqref="J82:M85" name="Range2_2_12_1_7_1_1_2"/>
    <protectedRange sqref="S79:S81" name="Range2_12_2_1_1_1_2_1_1_1"/>
    <protectedRange sqref="Q80:R81" name="Range2_12_1_4_1_1_1_1_1_1_1_1_1_1_1_1_1_1_1"/>
    <protectedRange sqref="N80:P81" name="Range2_12_1_2_1_1_1_1_1_1_1_1_1_1_1_1_1_1_1_1"/>
    <protectedRange sqref="J80:M81" name="Range2_2_12_1_4_1_1_1_1_1_1_1_1_1_1_1_1_1_1_1_1"/>
    <protectedRange sqref="Q79:R79" name="Range2_12_1_6_1_1_1_2_3_1_1_3_1_1_1_1_1_1_1"/>
    <protectedRange sqref="N79:P79" name="Range2_12_1_2_3_1_1_1_2_3_1_1_3_1_1_1_1_1_1_1"/>
    <protectedRange sqref="J79:M79" name="Range2_2_12_1_4_3_1_1_1_3_3_1_1_3_1_1_1_1_1_1_1"/>
    <protectedRange sqref="S77:S78" name="Range2_12_4_1_1_1_4_2_2_2_1"/>
    <protectedRange sqref="Q77:R78" name="Range2_12_1_6_1_1_1_2_3_2_1_1_3_2"/>
    <protectedRange sqref="N77:P78" name="Range2_12_1_2_3_1_1_1_2_3_2_1_1_3_2"/>
    <protectedRange sqref="K77:M78" name="Range2_2_12_1_4_3_1_1_1_3_3_2_1_1_3_2"/>
    <protectedRange sqref="J77:J78" name="Range2_2_12_1_4_3_1_1_1_3_2_1_2_2_2"/>
    <protectedRange sqref="I77" name="Range2_2_12_1_4_3_1_1_1_3_3_1_1_3_1_1_1_1_1_1_2_2"/>
    <protectedRange sqref="I79:I85" name="Range2_2_12_1_7_1_1_2_2_1_1"/>
    <protectedRange sqref="I78" name="Range2_2_12_1_4_3_1_1_1_3_3_1_1_3_1_1_1_1_1_1_2_1_1"/>
    <protectedRange sqref="G85:H85" name="Range2_2_12_1_3_1_2_1_1_1_2_1_1_1_1_1_1_2_1_1_1_1_1_1_1_1_1"/>
    <protectedRange sqref="F83 G82:H84" name="Range2_2_12_1_3_3_1_1_1_2_1_1_1_1_1_1_1_1_1_1_1_1_1_1_1_1"/>
    <protectedRange sqref="G79:H79" name="Range2_2_12_1_3_1_2_1_1_1_2_1_1_1_1_1_1_2_1_1_1_1_1_2_1"/>
    <protectedRange sqref="F79:F82" name="Range2_2_12_1_3_1_2_1_1_1_3_1_1_1_1_1_3_1_1_1_1_1_1_1_1_1"/>
    <protectedRange sqref="G80:H81" name="Range2_2_12_1_3_1_2_1_1_1_1_2_1_1_1_1_1_1_1_1_1_1_1"/>
    <protectedRange sqref="D79:E80" name="Range2_2_12_1_3_1_2_1_1_1_3_1_1_1_1_1_1_1_2_1_1_1_1_1_1_1"/>
    <protectedRange sqref="B76" name="Range2_12_5_1_1_2_1_4_1_1_1_2_1_1_1_1_1_1_1_1_1_2_1_1_1_1_1"/>
    <protectedRange sqref="B77" name="Range2_12_5_1_1_2_1_2_2_1_1_1_1_1"/>
    <protectedRange sqref="D83:E83" name="Range2_2_12_1_7_1_1_2_1_1"/>
    <protectedRange sqref="C83" name="Range2_1_1_2_1_1_1_1"/>
    <protectedRange sqref="D82" name="Range2_2_12_1_7_1_1_2_1_1_1_1_1_1"/>
    <protectedRange sqref="E82" name="Range2_2_12_1_1_1_1_1_1_1_1_1_1_1_1"/>
    <protectedRange sqref="C82" name="Range2_1_4_2_1_1_1_1_1_1_1_1_1"/>
    <protectedRange sqref="D81:E81" name="Range2_2_12_1_3_1_2_1_1_1_3_1_1_1_1_1_1_1_2_1_1_1_1_1_1_1_1"/>
    <protectedRange sqref="B75" name="Range2_12_5_1_1_2_1_2_2_1_1_1_1"/>
    <protectedRange sqref="S71:S76" name="Range2_12_5_1_1_5_1"/>
    <protectedRange sqref="N73:R76" name="Range2_12_1_6_1_1_1_1"/>
    <protectedRange sqref="J75:M76 L73:M74" name="Range2_2_12_1_7_1_1_2_2"/>
    <protectedRange sqref="I75:I76" name="Range2_2_12_1_7_1_1_2_2_1_1_1"/>
    <protectedRange sqref="B74" name="Range2_12_5_1_1_2_1_2_2_1_1_1_1_2_1_1_1"/>
    <protectedRange sqref="B73" name="Range2_12_5_1_1_2_1_2_2_1_1_1_1_2_1_1_1_2"/>
    <protectedRange sqref="B72" name="Range2_12_5_1_1_2_1_2_2_1_1_1_1_2_1_1_1_2_1_1"/>
    <protectedRange sqref="B41" name="Range2_12_5_1_1_1_1_1_2"/>
    <protectedRange sqref="G55:H59" name="Range2_2_12_1_3_1_1_1_1_1_4_1_1_2"/>
    <protectedRange sqref="E55:F59" name="Range2_2_12_1_7_1_1_3_1_1_2"/>
    <protectedRange sqref="S55:S61 S63:S69" name="Range2_12_5_1_1_2_3_1_1"/>
    <protectedRange sqref="Q55:R61" name="Range2_12_1_6_1_1_1_1_2_1_2"/>
    <protectedRange sqref="N55:P61" name="Range2_12_1_2_3_1_1_1_1_2_1_2"/>
    <protectedRange sqref="L60:M61 I55:M59" name="Range2_2_12_1_4_3_1_1_1_1_2_1_2"/>
    <protectedRange sqref="D55:D59" name="Range2_2_12_1_3_1_2_1_1_1_2_1_2_1_2"/>
    <protectedRange sqref="Q63:R65" name="Range2_12_1_6_1_1_1_1_2_1_1_1"/>
    <protectedRange sqref="N63:P65" name="Range2_12_1_2_3_1_1_1_1_2_1_1_1"/>
    <protectedRange sqref="L63:M65" name="Range2_2_12_1_4_3_1_1_1_1_2_1_1_1"/>
    <protectedRange sqref="B71" name="Range2_12_5_1_1_2_1_2_2_1_1_1_1_2_1_1_1_2_1_1_1_2"/>
    <protectedRange sqref="N66:R72" name="Range2_12_1_6_1_1_1_1_1"/>
    <protectedRange sqref="J68:M69 L70:M72 L66:M67" name="Range2_2_12_1_7_1_1_2_2_1"/>
    <protectedRange sqref="G68:H69" name="Range2_2_12_1_3_1_2_1_1_1_2_1_1_1_1_1_1_2_1_1_1_1"/>
    <protectedRange sqref="I68:I69" name="Range2_2_12_1_4_3_1_1_1_2_1_2_1_1_3_1_1_1_1_1_1_1_1"/>
    <protectedRange sqref="D68:E69" name="Range2_2_12_1_3_1_2_1_1_1_2_1_1_1_1_3_1_1_1_1_1_1_1"/>
    <protectedRange sqref="F68:F69" name="Range2_2_12_1_3_1_2_1_1_1_3_1_1_1_1_1_3_1_1_1_1_1_1_1"/>
    <protectedRange sqref="G78:H78" name="Range2_2_12_1_3_1_2_1_1_1_1_2_1_1_1_1_1_1_2_1_1_2"/>
    <protectedRange sqref="F78" name="Range2_2_12_1_3_1_2_1_1_1_1_2_1_1_1_1_1_1_1_1_1_1_1_2"/>
    <protectedRange sqref="D78:E78" name="Range2_2_12_1_3_1_2_1_1_1_2_1_1_1_1_3_1_1_1_1_1_1_1_1_1_1_2"/>
    <protectedRange sqref="G77:H77" name="Range2_2_12_1_3_1_2_1_1_1_1_2_1_1_1_1_1_1_2_1_1_1_1"/>
    <protectedRange sqref="F77" name="Range2_2_12_1_3_1_2_1_1_1_1_2_1_1_1_1_1_1_1_1_1_1_1_1_1"/>
    <protectedRange sqref="D77:E77" name="Range2_2_12_1_3_1_2_1_1_1_2_1_1_1_1_3_1_1_1_1_1_1_1_1_1_1_1_1"/>
    <protectedRange sqref="D76" name="Range2_2_12_1_7_1_1_1_1"/>
    <protectedRange sqref="E76:F76" name="Range2_2_12_1_1_1_1_1_2_1"/>
    <protectedRange sqref="C76" name="Range2_1_4_2_1_1_1_1_1"/>
    <protectedRange sqref="G76:H76" name="Range2_2_12_1_3_1_2_1_1_1_2_1_1_1_1_1_1_2_1_1_1_1_1_1_1_1_1_1_1"/>
    <protectedRange sqref="F75:H75" name="Range2_2_12_1_3_3_1_1_1_2_1_1_1_1_1_1_1_1_1_1_1_1_1_1_1_1_1_2"/>
    <protectedRange sqref="D75:E75" name="Range2_2_12_1_7_1_1_2_1_1_1_2"/>
    <protectedRange sqref="C75" name="Range2_1_1_2_1_1_1_1_1_2"/>
    <protectedRange sqref="B69" name="Range2_12_5_1_1_2_1_4_1_1_1_2_1_1_1_1_1_1_1_1_1_2_1_1_1_1_2_1_1_1_2_1_1_1_2_2_2_1"/>
    <protectedRange sqref="B70" name="Range2_12_5_1_1_2_1_2_2_1_1_1_1_2_1_1_1_2_1_1_1_2_2_2_1"/>
    <protectedRange sqref="J74:K74" name="Range2_2_12_1_4_3_1_1_1_3_3_1_1_3_1_1_1_1_1_1_1_1"/>
    <protectedRange sqref="K72:K73" name="Range2_2_12_1_4_3_1_1_1_3_3_2_1_1_3_2_1"/>
    <protectedRange sqref="J72:J73" name="Range2_2_12_1_4_3_1_1_1_3_2_1_2_2_2_1"/>
    <protectedRange sqref="I72" name="Range2_2_12_1_4_3_1_1_1_3_3_1_1_3_1_1_1_1_1_1_2_2_2"/>
    <protectedRange sqref="I74" name="Range2_2_12_1_7_1_1_2_2_1_1_2"/>
    <protectedRange sqref="I73" name="Range2_2_12_1_4_3_1_1_1_3_3_1_1_3_1_1_1_1_1_1_2_1_1_1"/>
    <protectedRange sqref="G74:H74" name="Range2_2_12_1_3_1_2_1_1_1_2_1_1_1_1_1_1_2_1_1_1_1_1_2_1_1"/>
    <protectedRange sqref="F74" name="Range2_2_12_1_3_1_2_1_1_1_3_1_1_1_1_1_3_1_1_1_1_1_1_1_1_1_2"/>
    <protectedRange sqref="D74:E74" name="Range2_2_12_1_3_1_2_1_1_1_3_1_1_1_1_1_1_1_2_1_1_1_1_1_1_1_2"/>
    <protectedRange sqref="J70:K71" name="Range2_2_12_1_7_1_1_2_2_2"/>
    <protectedRange sqref="I70:I71" name="Range2_2_12_1_7_1_1_2_2_1_1_1_2"/>
    <protectedRange sqref="G73:H73" name="Range2_2_12_1_3_1_2_1_1_1_1_2_1_1_1_1_1_1_2_1_1_2_1"/>
    <protectedRange sqref="F73" name="Range2_2_12_1_3_1_2_1_1_1_1_2_1_1_1_1_1_1_1_1_1_1_1_2_1"/>
    <protectedRange sqref="D73:E73" name="Range2_2_12_1_3_1_2_1_1_1_2_1_1_1_1_3_1_1_1_1_1_1_1_1_1_1_2_1"/>
    <protectedRange sqref="G72:H72" name="Range2_2_12_1_3_1_2_1_1_1_1_2_1_1_1_1_1_1_2_1_1_1_1_1"/>
    <protectedRange sqref="F72" name="Range2_2_12_1_3_1_2_1_1_1_1_2_1_1_1_1_1_1_1_1_1_1_1_1_1_1"/>
    <protectedRange sqref="D72:E72" name="Range2_2_12_1_3_1_2_1_1_1_2_1_1_1_1_3_1_1_1_1_1_1_1_1_1_1_1_1_1"/>
    <protectedRange sqref="D71" name="Range2_2_12_1_7_1_1_1_1_1"/>
    <protectedRange sqref="E71:F71" name="Range2_2_12_1_1_1_1_1_2_1_1"/>
    <protectedRange sqref="C71" name="Range2_1_4_2_1_1_1_1_1_1"/>
    <protectedRange sqref="G71:H71" name="Range2_2_12_1_3_1_2_1_1_1_2_1_1_1_1_1_1_2_1_1_1_1_1_1_1_1_1_1_1_1"/>
    <protectedRange sqref="F70:H70" name="Range2_2_12_1_3_3_1_1_1_2_1_1_1_1_1_1_1_1_1_1_1_1_1_1_1_1_1_2_1"/>
    <protectedRange sqref="D70:E70" name="Range2_2_12_1_7_1_1_2_1_1_1_2_1"/>
    <protectedRange sqref="C70" name="Range2_1_1_2_1_1_1_1_1_2_1"/>
    <protectedRange sqref="B65" name="Range2_12_5_1_1_2_1_4_1_1_1_2_1_1_1_1_1_1_1_1_1_2_1_1_1_1_2_1_1_1_2_1_1_1_2_2_2_1_1"/>
    <protectedRange sqref="B66" name="Range2_12_5_1_1_2_1_2_2_1_1_1_1_2_1_1_1_2_1_1_1_2_2_2_1_1"/>
    <protectedRange sqref="B62" name="Range2_12_5_1_1_2_1_4_1_1_1_2_1_1_1_1_1_1_1_1_1_2_1_1_1_1_2_1_1_1_2_1_1_1_2_2_2_1_1_1"/>
    <protectedRange sqref="B63" name="Range2_12_5_1_1_2_1_2_2_1_1_1_1_2_1_1_1_2_1_1_1_2_2_2_1_1_1"/>
    <protectedRange sqref="S45" name="Range2_12_3_1_1_1_1_2"/>
    <protectedRange sqref="N45:R45" name="Range2_12_1_3_1_1_1_1_2"/>
    <protectedRange sqref="E45:G45 I45:M45" name="Range2_2_12_1_6_1_1_1_1_2"/>
    <protectedRange sqref="D45" name="Range2_1_1_1_1_11_1_1_1_1_1_1_2"/>
    <protectedRange sqref="G46:H46" name="Range2_2_12_1_3_1_1_1_1_1_4_1_1"/>
    <protectedRange sqref="E46:F46" name="Range2_2_12_1_7_1_1_3_1_1"/>
    <protectedRange sqref="R48:R50 S46:S47 S51:S53" name="Range2_12_5_1_1_2_3_1"/>
    <protectedRange sqref="Q46:R46" name="Range2_12_1_6_1_1_1_1_2_1"/>
    <protectedRange sqref="N46:P46" name="Range2_12_1_2_3_1_1_1_1_2_1"/>
    <protectedRange sqref="I46:M46" name="Range2_2_12_1_4_3_1_1_1_1_2_1"/>
    <protectedRange sqref="D46" name="Range2_2_12_1_3_1_2_1_1_1_2_1_2_1"/>
    <protectedRange sqref="S54" name="Range2_12_4_1_1_1_4_2_2_1_1_1"/>
    <protectedRange sqref="F48:G50 G47:H47 G51:H54" name="Range2_2_12_1_3_1_1_1_1_1_4_1_1_1"/>
    <protectedRange sqref="D48:E50 E47:F47 E51:F54" name="Range2_2_12_1_7_1_1_3_1_1_1"/>
    <protectedRange sqref="P48:Q50 Q47:R47 Q51:R53" name="Range2_12_1_6_1_1_1_1_2_1_1"/>
    <protectedRange sqref="M48:O50 N47:P47 N51:P53" name="Range2_12_1_2_3_1_1_1_1_2_1_1"/>
    <protectedRange sqref="H48:L50 I47:M47 I51:M53" name="Range2_2_12_1_4_3_1_1_1_1_2_1_1"/>
    <protectedRange sqref="C48:C50 D47 D51:D54" name="Range2_2_12_1_3_1_2_1_1_1_2_1_2_1_1"/>
    <protectedRange sqref="Q54:R54" name="Range2_12_1_6_1_1_1_2_3_2_1_1_1_1_1"/>
    <protectedRange sqref="N54:P54" name="Range2_12_1_2_3_1_1_1_2_3_2_1_1_1_1_1"/>
    <protectedRange sqref="K54:M54" name="Range2_2_12_1_4_3_1_1_1_3_3_2_1_1_1_1_1"/>
    <protectedRange sqref="J54" name="Range2_2_12_1_4_3_1_1_1_3_2_1_2_1_1_1"/>
    <protectedRange sqref="I54" name="Range2_2_12_1_4_2_1_1_1_4_1_2_1_1_1_2_1_1_1"/>
    <protectedRange sqref="C45" name="Range2_1_2_1_1_1_1_1_1_2"/>
    <protectedRange sqref="Q11:Q34" name="Range1_16_3_1_1_1"/>
    <protectedRange sqref="T62" name="Range2_12_5_1_1_1"/>
    <protectedRange sqref="S62" name="Range2_12_5_1_1_2_3_1_1_1"/>
    <protectedRange sqref="Q62:R62" name="Range2_12_1_6_1_1_1_1_2_1_1_1_1"/>
    <protectedRange sqref="N62:P62" name="Range2_12_1_2_3_1_1_1_1_2_1_1_1_1"/>
    <protectedRange sqref="L62:M62" name="Range2_2_12_1_4_3_1_1_1_1_2_1_1_1_1"/>
    <protectedRange sqref="J60:K61" name="Range2_2_12_1_7_1_1_2_2_3"/>
    <protectedRange sqref="G60:H61" name="Range2_2_12_1_3_1_2_1_1_1_2_1_1_1_1_1_1_2_1_1_1"/>
    <protectedRange sqref="I60:I61" name="Range2_2_12_1_4_3_1_1_1_2_1_2_1_1_3_1_1_1_1_1_1_1"/>
    <protectedRange sqref="D60:E61" name="Range2_2_12_1_3_1_2_1_1_1_2_1_1_1_1_3_1_1_1_1_1_1"/>
    <protectedRange sqref="F60:F61" name="Range2_2_12_1_3_1_2_1_1_1_3_1_1_1_1_1_3_1_1_1_1_1_1"/>
    <protectedRange sqref="AG10" name="Range1_18_1_1_1_1"/>
    <protectedRange sqref="F11:F34" name="Range1_16_3_1_1_2"/>
    <protectedRange sqref="W11:W34" name="Range1_16_3_1_1_4"/>
    <protectedRange sqref="X17:AB34" name="Range1_16_3_1_1_6"/>
    <protectedRange sqref="G62:H66" name="Range2_2_12_1_3_1_1_1_1_1_4_1_1_1_1_2"/>
    <protectedRange sqref="E62:F66" name="Range2_2_12_1_7_1_1_3_1_1_1_1_2"/>
    <protectedRange sqref="I62:K66" name="Range2_2_12_1_4_3_1_1_1_1_2_1_1_1_2"/>
    <protectedRange sqref="D62:D66" name="Range2_2_12_1_3_1_2_1_1_1_2_1_2_1_1_1_2"/>
    <protectedRange sqref="J67:K67" name="Range2_2_12_1_7_1_1_2_2_1_2"/>
    <protectedRange sqref="I67" name="Range2_2_12_1_7_1_1_2_2_1_1_1_1_1"/>
    <protectedRange sqref="G67:H67" name="Range2_2_12_1_3_3_1_1_1_2_1_1_1_1_1_1_1_1_1_1_1_1_1_1_1_1_1_1_1"/>
    <protectedRange sqref="F67" name="Range2_2_12_1_3_1_2_1_1_1_3_1_1_1_1_1_3_1_1_1_1_1_1_1_1_1_1_1"/>
    <protectedRange sqref="D67" name="Range2_2_12_1_7_1_1_2_1_1_1_1_1_1_1_1"/>
    <protectedRange sqref="E67" name="Range2_2_12_1_1_1_1_1_1_1_1_1_1_1_1_1_1"/>
    <protectedRange sqref="C67" name="Range2_1_4_2_1_1_1_1_1_1_1_1_1_1_1"/>
    <protectedRange sqref="AR11:AR34" name="Range1_16_3_1_1_5"/>
    <protectedRange sqref="H45" name="Range2_12_5_1_1_1_2_1_1_1_1_1_1_1_1_1_1_1_1"/>
    <protectedRange sqref="B60" name="Range2_12_5_1_1_1_2_2_1_1_1_1_1_1_1_1_1_1_1_2_1_1_1_1_1_1_1_1_1_3_1_3_1_1"/>
    <protectedRange sqref="B61" name="Range2_12_5_1_1_2_1_4_1_1_1_2_1_1_1_1_1_1_1_1_1_2_1_1_1_1_2_1_1_1_2_1_1_1_2_2_2_1_1_4_1"/>
    <protectedRange sqref="B59" name="Range2_12_5_1_1_2_1_4_1_1_1_2_1_1_1_1_1_1_1_1_1_2_1_1_1_1_2_1_1_1_2_1_1_1_2_2_2_1_1_1_1_1_1_1_1_1_1_2_1"/>
    <protectedRange sqref="Q10" name="Range1_16_3_1_1_1_1"/>
    <protectedRange sqref="B58" name="Range2_12_5_1_1_1_2_2_1_1_1_1_1_1_1_1_1_1_1_2_1_1_1_1_1_1_1_1_1_3_1_3_1_1_2_1_1_2_1_2"/>
    <protectedRange sqref="B42" name="Range2_12_5_1_1_1_1_1_2_1_3"/>
    <protectedRange sqref="B56" name="Range2_12_5_1_1_1_1_1_2_1_2_1"/>
    <protectedRange sqref="B55" name="Range2_12_5_1_1_1_2_2_1_1_1_1_1_1_1_1_1_1_1_2_1_1_1_1_1_1_1_1_1_3_1_3_1_1_2_1_1_1_2"/>
    <protectedRange sqref="B43" name="Range2_12_5_1_1_1_2_1_1_1_1_1_1_1_1_1_1_1_2_1_1_1_1"/>
    <protectedRange sqref="B44" name="Range2_12_5_1_1_1_2_2_1_1_1_1_1_1_1_1_1_1_1_1_1"/>
    <protectedRange sqref="B45" name="Range2_12_5_1_1_1_2_2_1_1_1_1_1_1_1_1_1_1_1_2_1_1_1_1_1_1_1_1_1_1_1_1_1_1_1_1"/>
    <protectedRange sqref="B47" name="Range2_12_5_1_1_1_2_1_1_1_1_1_1_1_1_1_1_1_2_1_2_1"/>
    <protectedRange sqref="B46" name="Range2_12_5_1_1_1_2_2_1_1_1_1_1_1_1_1_1_1_1_2_1_1_1_2_1_1_1_2_1_1_1_3_1_1_1_1_1_1_1"/>
    <protectedRange sqref="B49" name="Range2_12_5_1_1_1_1_1_2_1_1_1_2_1"/>
    <protectedRange sqref="B50" name="Range2_12_5_1_1_1_1_1_2_1_1_2_1_1"/>
    <protectedRange sqref="B51:B52" name="Range2_12_5_1_1_1_2_2_1_1_1_1_1_1_1_1_1_1_1_2_1_1_1_1_1"/>
    <protectedRange sqref="B53" name="Range2_12_5_1_1_1_1_1_2_1_2_1_1_1"/>
    <protectedRange sqref="B48" name="Range2_12_5_1_1_1_2_1_1_1_1_1_1_1_1_1_1_1_2_1_2_1_2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7:AE34 X11:AE16">
    <cfRule type="containsText" dxfId="751" priority="17" operator="containsText" text="N/A">
      <formula>NOT(ISERROR(SEARCH("N/A",X11)))</formula>
    </cfRule>
    <cfRule type="cellIs" dxfId="750" priority="35" operator="equal">
      <formula>0</formula>
    </cfRule>
  </conditionalFormatting>
  <conditionalFormatting sqref="AC17:AE34 X11:AE16">
    <cfRule type="cellIs" dxfId="749" priority="34" operator="greaterThanOrEqual">
      <formula>1185</formula>
    </cfRule>
  </conditionalFormatting>
  <conditionalFormatting sqref="AC17:AE34 X11:AE16">
    <cfRule type="cellIs" dxfId="748" priority="33" operator="between">
      <formula>0.1</formula>
      <formula>1184</formula>
    </cfRule>
  </conditionalFormatting>
  <conditionalFormatting sqref="X8 AJ16:AJ34 AJ11:AO15 AK16:AK17 AL16:AL34 AN16:AO34">
    <cfRule type="cellIs" dxfId="747" priority="32" operator="equal">
      <formula>0</formula>
    </cfRule>
  </conditionalFormatting>
  <conditionalFormatting sqref="X8 AJ16:AJ34 AJ11:AO15 AK16:AK17 AL16:AL34 AN16:AO34">
    <cfRule type="cellIs" dxfId="746" priority="31" operator="greaterThan">
      <formula>1179</formula>
    </cfRule>
  </conditionalFormatting>
  <conditionalFormatting sqref="X8 AJ16:AJ34 AJ11:AO15 AK16:AK17 AL16:AL34 AN16:AO34">
    <cfRule type="cellIs" dxfId="745" priority="30" operator="greaterThan">
      <formula>99</formula>
    </cfRule>
  </conditionalFormatting>
  <conditionalFormatting sqref="X8 AJ16:AJ34 AJ11:AO15 AK16:AK17 AL16:AL34 AN16:AO34">
    <cfRule type="cellIs" dxfId="744" priority="29" operator="greaterThan">
      <formula>0.99</formula>
    </cfRule>
  </conditionalFormatting>
  <conditionalFormatting sqref="AB8">
    <cfRule type="cellIs" dxfId="743" priority="28" operator="equal">
      <formula>0</formula>
    </cfRule>
  </conditionalFormatting>
  <conditionalFormatting sqref="AB8">
    <cfRule type="cellIs" dxfId="742" priority="27" operator="greaterThan">
      <formula>1179</formula>
    </cfRule>
  </conditionalFormatting>
  <conditionalFormatting sqref="AB8">
    <cfRule type="cellIs" dxfId="741" priority="26" operator="greaterThan">
      <formula>99</formula>
    </cfRule>
  </conditionalFormatting>
  <conditionalFormatting sqref="AB8">
    <cfRule type="cellIs" dxfId="740" priority="25" operator="greaterThan">
      <formula>0.99</formula>
    </cfRule>
  </conditionalFormatting>
  <conditionalFormatting sqref="AQ11:AQ34">
    <cfRule type="cellIs" dxfId="739" priority="24" operator="equal">
      <formula>0</formula>
    </cfRule>
  </conditionalFormatting>
  <conditionalFormatting sqref="AQ11:AQ34">
    <cfRule type="cellIs" dxfId="738" priority="23" operator="greaterThan">
      <formula>1179</formula>
    </cfRule>
  </conditionalFormatting>
  <conditionalFormatting sqref="AQ11:AQ34">
    <cfRule type="cellIs" dxfId="737" priority="22" operator="greaterThan">
      <formula>99</formula>
    </cfRule>
  </conditionalFormatting>
  <conditionalFormatting sqref="AQ11:AQ34">
    <cfRule type="cellIs" dxfId="736" priority="21" operator="greaterThan">
      <formula>0.99</formula>
    </cfRule>
  </conditionalFormatting>
  <conditionalFormatting sqref="AI11:AI34">
    <cfRule type="cellIs" dxfId="735" priority="20" operator="greaterThan">
      <formula>$AI$8</formula>
    </cfRule>
  </conditionalFormatting>
  <conditionalFormatting sqref="AH11:AH34">
    <cfRule type="cellIs" dxfId="734" priority="18" operator="greaterThan">
      <formula>$AH$8</formula>
    </cfRule>
    <cfRule type="cellIs" dxfId="733" priority="19" operator="greaterThan">
      <formula>$AH$8</formula>
    </cfRule>
  </conditionalFormatting>
  <conditionalFormatting sqref="AP11:AP34">
    <cfRule type="cellIs" dxfId="732" priority="16" operator="equal">
      <formula>0</formula>
    </cfRule>
  </conditionalFormatting>
  <conditionalFormatting sqref="AP11:AP34">
    <cfRule type="cellIs" dxfId="731" priority="15" operator="greaterThan">
      <formula>1179</formula>
    </cfRule>
  </conditionalFormatting>
  <conditionalFormatting sqref="AP11:AP34">
    <cfRule type="cellIs" dxfId="730" priority="14" operator="greaterThan">
      <formula>99</formula>
    </cfRule>
  </conditionalFormatting>
  <conditionalFormatting sqref="AP11:AP34">
    <cfRule type="cellIs" dxfId="729" priority="13" operator="greaterThan">
      <formula>0.99</formula>
    </cfRule>
  </conditionalFormatting>
  <conditionalFormatting sqref="X17:AB34">
    <cfRule type="containsText" dxfId="728" priority="9" operator="containsText" text="N/A">
      <formula>NOT(ISERROR(SEARCH("N/A",X17)))</formula>
    </cfRule>
    <cfRule type="cellIs" dxfId="727" priority="12" operator="equal">
      <formula>0</formula>
    </cfRule>
  </conditionalFormatting>
  <conditionalFormatting sqref="X17:AB34">
    <cfRule type="cellIs" dxfId="726" priority="11" operator="greaterThanOrEqual">
      <formula>1185</formula>
    </cfRule>
  </conditionalFormatting>
  <conditionalFormatting sqref="X17:AB34">
    <cfRule type="cellIs" dxfId="725" priority="10" operator="between">
      <formula>0.1</formula>
      <formula>1184</formula>
    </cfRule>
  </conditionalFormatting>
  <conditionalFormatting sqref="AM16:AM34">
    <cfRule type="cellIs" dxfId="724" priority="8" operator="equal">
      <formula>0</formula>
    </cfRule>
  </conditionalFormatting>
  <conditionalFormatting sqref="AM16:AM34">
    <cfRule type="cellIs" dxfId="723" priority="7" operator="greaterThan">
      <formula>1179</formula>
    </cfRule>
  </conditionalFormatting>
  <conditionalFormatting sqref="AM16:AM34">
    <cfRule type="cellIs" dxfId="722" priority="6" operator="greaterThan">
      <formula>99</formula>
    </cfRule>
  </conditionalFormatting>
  <conditionalFormatting sqref="AM16:AM34">
    <cfRule type="cellIs" dxfId="721" priority="5" operator="greaterThan">
      <formula>0.99</formula>
    </cfRule>
  </conditionalFormatting>
  <conditionalFormatting sqref="AK18:AK34">
    <cfRule type="cellIs" dxfId="720" priority="4" operator="equal">
      <formula>0</formula>
    </cfRule>
  </conditionalFormatting>
  <conditionalFormatting sqref="AK18:AK34">
    <cfRule type="cellIs" dxfId="719" priority="3" operator="greaterThan">
      <formula>1179</formula>
    </cfRule>
  </conditionalFormatting>
  <conditionalFormatting sqref="AK18:AK34">
    <cfRule type="cellIs" dxfId="718" priority="2" operator="greaterThan">
      <formula>99</formula>
    </cfRule>
  </conditionalFormatting>
  <conditionalFormatting sqref="AK18:AK34">
    <cfRule type="cellIs" dxfId="717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$AY$10:$AY$35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44"/>
  <sheetViews>
    <sheetView showGridLines="0" topLeftCell="A25" zoomScaleNormal="100" workbookViewId="0">
      <selection activeCell="AP11" sqref="AP11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86" t="s">
        <v>126</v>
      </c>
      <c r="Q3" s="287"/>
      <c r="R3" s="287"/>
      <c r="S3" s="287"/>
      <c r="T3" s="287"/>
      <c r="U3" s="28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86" t="s">
        <v>149</v>
      </c>
      <c r="Q4" s="287"/>
      <c r="R4" s="287"/>
      <c r="S4" s="287"/>
      <c r="T4" s="287"/>
      <c r="U4" s="28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86" t="s">
        <v>149</v>
      </c>
      <c r="Q5" s="287"/>
      <c r="R5" s="287"/>
      <c r="S5" s="287"/>
      <c r="T5" s="287"/>
      <c r="U5" s="28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86" t="s">
        <v>6</v>
      </c>
      <c r="C6" s="288"/>
      <c r="D6" s="289" t="s">
        <v>7</v>
      </c>
      <c r="E6" s="290"/>
      <c r="F6" s="290"/>
      <c r="G6" s="290"/>
      <c r="H6" s="291"/>
      <c r="I6" s="102"/>
      <c r="J6" s="102"/>
      <c r="K6" s="164"/>
      <c r="L6" s="292">
        <v>41686</v>
      </c>
      <c r="M6" s="29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5" t="s">
        <v>8</v>
      </c>
      <c r="C7" s="276"/>
      <c r="D7" s="275" t="s">
        <v>9</v>
      </c>
      <c r="E7" s="277"/>
      <c r="F7" s="277"/>
      <c r="G7" s="276"/>
      <c r="H7" s="168" t="s">
        <v>10</v>
      </c>
      <c r="I7" s="167" t="s">
        <v>11</v>
      </c>
      <c r="J7" s="167" t="s">
        <v>12</v>
      </c>
      <c r="K7" s="167" t="s">
        <v>13</v>
      </c>
      <c r="L7" s="11"/>
      <c r="M7" s="11"/>
      <c r="N7" s="11"/>
      <c r="O7" s="168" t="s">
        <v>14</v>
      </c>
      <c r="P7" s="275" t="s">
        <v>15</v>
      </c>
      <c r="Q7" s="277"/>
      <c r="R7" s="277"/>
      <c r="S7" s="277"/>
      <c r="T7" s="276"/>
      <c r="U7" s="274" t="s">
        <v>16</v>
      </c>
      <c r="V7" s="274"/>
      <c r="W7" s="167" t="s">
        <v>17</v>
      </c>
      <c r="X7" s="275" t="s">
        <v>18</v>
      </c>
      <c r="Y7" s="276"/>
      <c r="Z7" s="275" t="s">
        <v>19</v>
      </c>
      <c r="AA7" s="276"/>
      <c r="AB7" s="275" t="s">
        <v>20</v>
      </c>
      <c r="AC7" s="276"/>
      <c r="AD7" s="275" t="s">
        <v>21</v>
      </c>
      <c r="AE7" s="276"/>
      <c r="AF7" s="167" t="s">
        <v>22</v>
      </c>
      <c r="AG7" s="167" t="s">
        <v>23</v>
      </c>
      <c r="AH7" s="167" t="s">
        <v>24</v>
      </c>
      <c r="AI7" s="167" t="s">
        <v>25</v>
      </c>
      <c r="AJ7" s="275" t="s">
        <v>26</v>
      </c>
      <c r="AK7" s="277"/>
      <c r="AL7" s="277"/>
      <c r="AM7" s="277"/>
      <c r="AN7" s="276"/>
      <c r="AO7" s="275" t="s">
        <v>27</v>
      </c>
      <c r="AP7" s="277"/>
      <c r="AQ7" s="276"/>
      <c r="AR7" s="167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78">
        <v>42163</v>
      </c>
      <c r="C8" s="279"/>
      <c r="D8" s="280" t="s">
        <v>29</v>
      </c>
      <c r="E8" s="281"/>
      <c r="F8" s="281"/>
      <c r="G8" s="282"/>
      <c r="H8" s="27"/>
      <c r="I8" s="280" t="s">
        <v>29</v>
      </c>
      <c r="J8" s="281"/>
      <c r="K8" s="28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3" t="s">
        <v>33</v>
      </c>
      <c r="V8" s="283"/>
      <c r="W8" s="29" t="s">
        <v>34</v>
      </c>
      <c r="X8" s="266">
        <v>0</v>
      </c>
      <c r="Y8" s="267"/>
      <c r="Z8" s="284" t="s">
        <v>35</v>
      </c>
      <c r="AA8" s="285"/>
      <c r="AB8" s="266">
        <v>1185</v>
      </c>
      <c r="AC8" s="267"/>
      <c r="AD8" s="268">
        <v>800</v>
      </c>
      <c r="AE8" s="269"/>
      <c r="AF8" s="27"/>
      <c r="AG8" s="29">
        <f>AG34-AG10</f>
        <v>27520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58" t="s">
        <v>39</v>
      </c>
      <c r="C9" s="258"/>
      <c r="D9" s="270" t="s">
        <v>40</v>
      </c>
      <c r="E9" s="271"/>
      <c r="F9" s="272" t="s">
        <v>41</v>
      </c>
      <c r="G9" s="271"/>
      <c r="H9" s="273" t="s">
        <v>42</v>
      </c>
      <c r="I9" s="258" t="s">
        <v>43</v>
      </c>
      <c r="J9" s="258"/>
      <c r="K9" s="258"/>
      <c r="L9" s="167" t="s">
        <v>44</v>
      </c>
      <c r="M9" s="274" t="s">
        <v>45</v>
      </c>
      <c r="N9" s="32" t="s">
        <v>46</v>
      </c>
      <c r="O9" s="264" t="s">
        <v>47</v>
      </c>
      <c r="P9" s="264" t="s">
        <v>48</v>
      </c>
      <c r="Q9" s="33" t="s">
        <v>49</v>
      </c>
      <c r="R9" s="252" t="s">
        <v>50</v>
      </c>
      <c r="S9" s="253"/>
      <c r="T9" s="254"/>
      <c r="U9" s="165" t="s">
        <v>51</v>
      </c>
      <c r="V9" s="165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63" t="s">
        <v>55</v>
      </c>
      <c r="AG9" s="163" t="s">
        <v>56</v>
      </c>
      <c r="AH9" s="247" t="s">
        <v>57</v>
      </c>
      <c r="AI9" s="262" t="s">
        <v>58</v>
      </c>
      <c r="AJ9" s="165" t="s">
        <v>59</v>
      </c>
      <c r="AK9" s="165" t="s">
        <v>60</v>
      </c>
      <c r="AL9" s="165" t="s">
        <v>61</v>
      </c>
      <c r="AM9" s="165" t="s">
        <v>62</v>
      </c>
      <c r="AN9" s="165" t="s">
        <v>63</v>
      </c>
      <c r="AO9" s="165" t="s">
        <v>64</v>
      </c>
      <c r="AP9" s="165" t="s">
        <v>65</v>
      </c>
      <c r="AQ9" s="264" t="s">
        <v>66</v>
      </c>
      <c r="AR9" s="165" t="s">
        <v>67</v>
      </c>
      <c r="AS9" s="24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65" t="s">
        <v>72</v>
      </c>
      <c r="C10" s="165" t="s">
        <v>73</v>
      </c>
      <c r="D10" s="165" t="s">
        <v>74</v>
      </c>
      <c r="E10" s="165" t="s">
        <v>75</v>
      </c>
      <c r="F10" s="165" t="s">
        <v>74</v>
      </c>
      <c r="G10" s="165" t="s">
        <v>75</v>
      </c>
      <c r="H10" s="273"/>
      <c r="I10" s="165" t="s">
        <v>75</v>
      </c>
      <c r="J10" s="165" t="s">
        <v>75</v>
      </c>
      <c r="K10" s="165" t="s">
        <v>75</v>
      </c>
      <c r="L10" s="27" t="s">
        <v>29</v>
      </c>
      <c r="M10" s="274"/>
      <c r="N10" s="27" t="s">
        <v>29</v>
      </c>
      <c r="O10" s="265"/>
      <c r="P10" s="265"/>
      <c r="Q10" s="143">
        <f>'JUNE 7'!Q34</f>
        <v>39676783</v>
      </c>
      <c r="R10" s="255"/>
      <c r="S10" s="256"/>
      <c r="T10" s="257"/>
      <c r="U10" s="165" t="s">
        <v>75</v>
      </c>
      <c r="V10" s="165" t="s">
        <v>75</v>
      </c>
      <c r="W10" s="25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 t="s">
        <v>90</v>
      </c>
      <c r="AG10" s="118">
        <f>'JUNE 7'!AG34</f>
        <v>37678900</v>
      </c>
      <c r="AH10" s="247"/>
      <c r="AI10" s="263"/>
      <c r="AJ10" s="165" t="s">
        <v>84</v>
      </c>
      <c r="AK10" s="165" t="s">
        <v>84</v>
      </c>
      <c r="AL10" s="165" t="s">
        <v>84</v>
      </c>
      <c r="AM10" s="165" t="s">
        <v>84</v>
      </c>
      <c r="AN10" s="165" t="s">
        <v>84</v>
      </c>
      <c r="AO10" s="165" t="s">
        <v>84</v>
      </c>
      <c r="AP10" s="144">
        <f>'JUNE 7'!AP34</f>
        <v>8491726</v>
      </c>
      <c r="AQ10" s="265"/>
      <c r="AR10" s="166" t="s">
        <v>85</v>
      </c>
      <c r="AS10" s="247"/>
      <c r="AV10" s="38" t="s">
        <v>86</v>
      </c>
      <c r="AW10" s="38" t="s">
        <v>87</v>
      </c>
      <c r="AY10" s="79" t="s">
        <v>126</v>
      </c>
    </row>
    <row r="11" spans="2:51" x14ac:dyDescent="0.25">
      <c r="B11" s="39">
        <v>2</v>
      </c>
      <c r="C11" s="39">
        <v>4.1666666666666664E-2</v>
      </c>
      <c r="D11" s="117">
        <v>8</v>
      </c>
      <c r="E11" s="40">
        <f>D11/1.42</f>
        <v>5.6338028169014089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126</v>
      </c>
      <c r="P11" s="118">
        <v>98</v>
      </c>
      <c r="Q11" s="118">
        <v>39680900</v>
      </c>
      <c r="R11" s="45">
        <f>Q11-Q10</f>
        <v>4117</v>
      </c>
      <c r="S11" s="46">
        <f>R11*24/1000</f>
        <v>98.808000000000007</v>
      </c>
      <c r="T11" s="46">
        <f>R11/1000</f>
        <v>4.117</v>
      </c>
      <c r="U11" s="119">
        <v>5.0999999999999996</v>
      </c>
      <c r="V11" s="119">
        <f>U11</f>
        <v>5.0999999999999996</v>
      </c>
      <c r="W11" s="120" t="s">
        <v>124</v>
      </c>
      <c r="X11" s="122">
        <v>0</v>
      </c>
      <c r="Y11" s="122">
        <v>0</v>
      </c>
      <c r="Z11" s="122">
        <v>1137</v>
      </c>
      <c r="AA11" s="122">
        <v>0</v>
      </c>
      <c r="AB11" s="122">
        <v>1137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37679692</v>
      </c>
      <c r="AH11" s="48">
        <f>IF(ISBLANK(AG11),"-",AG11-AG10)</f>
        <v>792</v>
      </c>
      <c r="AI11" s="49">
        <f>AH11/T11</f>
        <v>192.37308719941706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0.55000000000000004</v>
      </c>
      <c r="AP11" s="122">
        <v>8492929</v>
      </c>
      <c r="AQ11" s="122">
        <f>AP11-AP10</f>
        <v>1203</v>
      </c>
      <c r="AR11" s="50"/>
      <c r="AS11" s="51" t="s">
        <v>113</v>
      </c>
      <c r="AV11" s="38" t="s">
        <v>88</v>
      </c>
      <c r="AW11" s="38" t="s">
        <v>91</v>
      </c>
      <c r="AY11" s="79" t="s">
        <v>149</v>
      </c>
    </row>
    <row r="12" spans="2:51" x14ac:dyDescent="0.25">
      <c r="B12" s="39">
        <v>2.0416666666666701</v>
      </c>
      <c r="C12" s="39">
        <v>8.3333333333333329E-2</v>
      </c>
      <c r="D12" s="117">
        <v>9</v>
      </c>
      <c r="E12" s="40">
        <f t="shared" ref="E12:E34" si="0">D12/1.42</f>
        <v>6.3380281690140849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130</v>
      </c>
      <c r="P12" s="118">
        <v>99</v>
      </c>
      <c r="Q12" s="118">
        <v>39685021</v>
      </c>
      <c r="R12" s="45">
        <f t="shared" ref="R12:R34" si="3">Q12-Q11</f>
        <v>4121</v>
      </c>
      <c r="S12" s="46">
        <f t="shared" ref="S12:S34" si="4">R12*24/1000</f>
        <v>98.903999999999996</v>
      </c>
      <c r="T12" s="46">
        <f t="shared" ref="T12:T34" si="5">R12/1000</f>
        <v>4.1210000000000004</v>
      </c>
      <c r="U12" s="119">
        <v>6.7</v>
      </c>
      <c r="V12" s="119">
        <f t="shared" ref="V12:V34" si="6">U12</f>
        <v>6.7</v>
      </c>
      <c r="W12" s="120" t="s">
        <v>124</v>
      </c>
      <c r="X12" s="122">
        <v>0</v>
      </c>
      <c r="Y12" s="122">
        <v>0</v>
      </c>
      <c r="Z12" s="122">
        <v>1137</v>
      </c>
      <c r="AA12" s="122">
        <v>0</v>
      </c>
      <c r="AB12" s="122">
        <v>1137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37680478</v>
      </c>
      <c r="AH12" s="48">
        <f>IF(ISBLANK(AG12),"-",AG12-AG11)</f>
        <v>786</v>
      </c>
      <c r="AI12" s="49">
        <f t="shared" ref="AI12:AI34" si="7">AH12/T12</f>
        <v>190.73040524144622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0.55000000000000004</v>
      </c>
      <c r="AP12" s="122">
        <v>8494124</v>
      </c>
      <c r="AQ12" s="122">
        <f>AP12-AP11</f>
        <v>1195</v>
      </c>
      <c r="AR12" s="52">
        <v>0.89</v>
      </c>
      <c r="AS12" s="51" t="s">
        <v>113</v>
      </c>
      <c r="AV12" s="38" t="s">
        <v>92</v>
      </c>
      <c r="AW12" s="38" t="s">
        <v>93</v>
      </c>
      <c r="AY12" s="79" t="s">
        <v>127</v>
      </c>
    </row>
    <row r="13" spans="2:51" x14ac:dyDescent="0.25">
      <c r="B13" s="39">
        <v>2.0833333333333299</v>
      </c>
      <c r="C13" s="39">
        <v>0.125</v>
      </c>
      <c r="D13" s="117">
        <v>11</v>
      </c>
      <c r="E13" s="40">
        <f t="shared" si="0"/>
        <v>7.746478873239437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132</v>
      </c>
      <c r="P13" s="118">
        <v>98</v>
      </c>
      <c r="Q13" s="118">
        <v>39689136</v>
      </c>
      <c r="R13" s="45">
        <f t="shared" si="3"/>
        <v>4115</v>
      </c>
      <c r="S13" s="46">
        <f t="shared" si="4"/>
        <v>98.76</v>
      </c>
      <c r="T13" s="46">
        <f t="shared" si="5"/>
        <v>4.1150000000000002</v>
      </c>
      <c r="U13" s="119">
        <v>7.8</v>
      </c>
      <c r="V13" s="119">
        <f t="shared" si="6"/>
        <v>7.8</v>
      </c>
      <c r="W13" s="120" t="s">
        <v>124</v>
      </c>
      <c r="X13" s="122">
        <v>0</v>
      </c>
      <c r="Y13" s="122">
        <v>0</v>
      </c>
      <c r="Z13" s="122">
        <v>1097</v>
      </c>
      <c r="AA13" s="122">
        <v>0</v>
      </c>
      <c r="AB13" s="122">
        <v>1107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37681276</v>
      </c>
      <c r="AH13" s="48">
        <f>IF(ISBLANK(AG13),"-",AG13-AG12)</f>
        <v>798</v>
      </c>
      <c r="AI13" s="49">
        <f t="shared" si="7"/>
        <v>193.92466585662211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0.55000000000000004</v>
      </c>
      <c r="AP13" s="122">
        <v>8495336</v>
      </c>
      <c r="AQ13" s="122">
        <f>AP13-AP12</f>
        <v>1212</v>
      </c>
      <c r="AR13" s="50"/>
      <c r="AS13" s="51" t="s">
        <v>113</v>
      </c>
      <c r="AV13" s="38" t="s">
        <v>94</v>
      </c>
      <c r="AW13" s="38" t="s">
        <v>95</v>
      </c>
      <c r="AY13" s="79" t="s">
        <v>160</v>
      </c>
    </row>
    <row r="14" spans="2:51" x14ac:dyDescent="0.25">
      <c r="B14" s="39">
        <v>2.125</v>
      </c>
      <c r="C14" s="39">
        <v>0.16666666666666666</v>
      </c>
      <c r="D14" s="117">
        <v>11</v>
      </c>
      <c r="E14" s="40">
        <f t="shared" si="0"/>
        <v>7.746478873239437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129</v>
      </c>
      <c r="P14" s="118">
        <v>97</v>
      </c>
      <c r="Q14" s="118">
        <v>39693215</v>
      </c>
      <c r="R14" s="45">
        <f t="shared" si="3"/>
        <v>4079</v>
      </c>
      <c r="S14" s="46">
        <f t="shared" si="4"/>
        <v>97.896000000000001</v>
      </c>
      <c r="T14" s="46">
        <f t="shared" si="5"/>
        <v>4.0789999999999997</v>
      </c>
      <c r="U14" s="119">
        <v>8.9</v>
      </c>
      <c r="V14" s="119">
        <f t="shared" si="6"/>
        <v>8.9</v>
      </c>
      <c r="W14" s="120" t="s">
        <v>124</v>
      </c>
      <c r="X14" s="122">
        <v>0</v>
      </c>
      <c r="Y14" s="122">
        <v>0</v>
      </c>
      <c r="Z14" s="122">
        <v>1097</v>
      </c>
      <c r="AA14" s="122">
        <v>0</v>
      </c>
      <c r="AB14" s="122">
        <v>1107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37682036</v>
      </c>
      <c r="AH14" s="48">
        <f t="shared" ref="AH14:AH34" si="8">IF(ISBLANK(AG14),"-",AG14-AG13)</f>
        <v>760</v>
      </c>
      <c r="AI14" s="49">
        <f t="shared" si="7"/>
        <v>186.32017651385144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0.55000000000000004</v>
      </c>
      <c r="AP14" s="122">
        <v>8496595</v>
      </c>
      <c r="AQ14" s="122">
        <f>AP14-AP13</f>
        <v>1259</v>
      </c>
      <c r="AR14" s="50"/>
      <c r="AS14" s="51" t="s">
        <v>113</v>
      </c>
      <c r="AT14" s="53"/>
      <c r="AV14" s="38" t="s">
        <v>96</v>
      </c>
      <c r="AW14" s="38" t="s">
        <v>97</v>
      </c>
      <c r="AY14" s="100"/>
    </row>
    <row r="15" spans="2:51" x14ac:dyDescent="0.25">
      <c r="B15" s="39">
        <v>2.1666666666666701</v>
      </c>
      <c r="C15" s="39">
        <v>0.20833333333333301</v>
      </c>
      <c r="D15" s="117">
        <v>11</v>
      </c>
      <c r="E15" s="40">
        <f t="shared" si="0"/>
        <v>7.746478873239437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121</v>
      </c>
      <c r="P15" s="118">
        <v>120</v>
      </c>
      <c r="Q15" s="118">
        <v>39697693</v>
      </c>
      <c r="R15" s="45">
        <f t="shared" si="3"/>
        <v>4478</v>
      </c>
      <c r="S15" s="46">
        <f t="shared" si="4"/>
        <v>107.47199999999999</v>
      </c>
      <c r="T15" s="46">
        <f t="shared" si="5"/>
        <v>4.4779999999999998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1147</v>
      </c>
      <c r="AA15" s="122">
        <v>0</v>
      </c>
      <c r="AB15" s="122">
        <v>1157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37682824</v>
      </c>
      <c r="AH15" s="48">
        <f t="shared" si="8"/>
        <v>788</v>
      </c>
      <c r="AI15" s="49">
        <f t="shared" si="7"/>
        <v>175.97141581062976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</v>
      </c>
      <c r="AP15" s="122">
        <v>8496595</v>
      </c>
      <c r="AQ15" s="122">
        <f>AP15-AP14</f>
        <v>0</v>
      </c>
      <c r="AR15" s="50"/>
      <c r="AS15" s="51" t="s">
        <v>113</v>
      </c>
      <c r="AV15" s="38" t="s">
        <v>98</v>
      </c>
      <c r="AW15" s="38" t="s">
        <v>99</v>
      </c>
      <c r="AY15" s="100"/>
    </row>
    <row r="16" spans="2:51" x14ac:dyDescent="0.25">
      <c r="B16" s="39">
        <v>2.2083333333333299</v>
      </c>
      <c r="C16" s="39">
        <v>0.25</v>
      </c>
      <c r="D16" s="117">
        <v>8</v>
      </c>
      <c r="E16" s="40">
        <f t="shared" si="0"/>
        <v>5.6338028169014089</v>
      </c>
      <c r="F16" s="103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126</v>
      </c>
      <c r="P16" s="118">
        <v>121</v>
      </c>
      <c r="Q16" s="118">
        <v>39702640</v>
      </c>
      <c r="R16" s="45">
        <f t="shared" si="3"/>
        <v>4947</v>
      </c>
      <c r="S16" s="46">
        <f t="shared" si="4"/>
        <v>118.72799999999999</v>
      </c>
      <c r="T16" s="46">
        <f t="shared" si="5"/>
        <v>4.9470000000000001</v>
      </c>
      <c r="U16" s="119">
        <v>9.5</v>
      </c>
      <c r="V16" s="119">
        <f t="shared" si="6"/>
        <v>9.5</v>
      </c>
      <c r="W16" s="120" t="s">
        <v>124</v>
      </c>
      <c r="X16" s="122">
        <v>0</v>
      </c>
      <c r="Y16" s="122">
        <v>0</v>
      </c>
      <c r="Z16" s="122">
        <v>1148</v>
      </c>
      <c r="AA16" s="122">
        <v>0</v>
      </c>
      <c r="AB16" s="122">
        <v>1158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37683664</v>
      </c>
      <c r="AH16" s="48">
        <f t="shared" si="8"/>
        <v>840</v>
      </c>
      <c r="AI16" s="49">
        <f t="shared" si="7"/>
        <v>169.79987871437234</v>
      </c>
      <c r="AJ16" s="101">
        <v>0</v>
      </c>
      <c r="AK16" s="101">
        <v>0</v>
      </c>
      <c r="AL16" s="101">
        <v>1</v>
      </c>
      <c r="AM16" s="101">
        <v>0</v>
      </c>
      <c r="AN16" s="101">
        <v>1</v>
      </c>
      <c r="AO16" s="101">
        <v>0</v>
      </c>
      <c r="AP16" s="122">
        <v>8496595</v>
      </c>
      <c r="AQ16" s="122">
        <f t="shared" ref="AQ16:AQ34" si="10">AP16-AP15</f>
        <v>0</v>
      </c>
      <c r="AR16" s="52">
        <v>0.91</v>
      </c>
      <c r="AS16" s="51" t="s">
        <v>101</v>
      </c>
      <c r="AV16" s="38" t="s">
        <v>102</v>
      </c>
      <c r="AW16" s="38" t="s">
        <v>103</v>
      </c>
      <c r="AY16" s="100"/>
    </row>
    <row r="17" spans="1:51" x14ac:dyDescent="0.25">
      <c r="B17" s="39">
        <v>2.25</v>
      </c>
      <c r="C17" s="39">
        <v>0.29166666666666702</v>
      </c>
      <c r="D17" s="117">
        <v>8</v>
      </c>
      <c r="E17" s="40">
        <f t="shared" si="0"/>
        <v>5.6338028169014089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144</v>
      </c>
      <c r="P17" s="118">
        <v>151</v>
      </c>
      <c r="Q17" s="118">
        <v>39708689</v>
      </c>
      <c r="R17" s="45">
        <f t="shared" si="3"/>
        <v>6049</v>
      </c>
      <c r="S17" s="46">
        <f t="shared" si="4"/>
        <v>145.17599999999999</v>
      </c>
      <c r="T17" s="46">
        <f t="shared" si="5"/>
        <v>6.0490000000000004</v>
      </c>
      <c r="U17" s="119">
        <v>8.9</v>
      </c>
      <c r="V17" s="119">
        <f t="shared" si="6"/>
        <v>8.9</v>
      </c>
      <c r="W17" s="120" t="s">
        <v>135</v>
      </c>
      <c r="X17" s="122">
        <v>0</v>
      </c>
      <c r="Y17" s="122">
        <v>1012</v>
      </c>
      <c r="Z17" s="122">
        <v>1189</v>
      </c>
      <c r="AA17" s="122">
        <v>1185</v>
      </c>
      <c r="AB17" s="122">
        <v>1190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37684988</v>
      </c>
      <c r="AH17" s="48">
        <f t="shared" si="8"/>
        <v>1324</v>
      </c>
      <c r="AI17" s="49">
        <f t="shared" si="7"/>
        <v>218.87915357910396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22">
        <v>8496595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0"/>
    </row>
    <row r="18" spans="1:51" x14ac:dyDescent="0.25">
      <c r="B18" s="39">
        <v>2.2916666666666701</v>
      </c>
      <c r="C18" s="39">
        <v>0.33333333333333298</v>
      </c>
      <c r="D18" s="117">
        <v>7</v>
      </c>
      <c r="E18" s="40">
        <f t="shared" si="0"/>
        <v>4.9295774647887329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143</v>
      </c>
      <c r="P18" s="118">
        <v>139</v>
      </c>
      <c r="Q18" s="118">
        <v>39714931</v>
      </c>
      <c r="R18" s="45">
        <f t="shared" si="3"/>
        <v>6242</v>
      </c>
      <c r="S18" s="46">
        <f t="shared" si="4"/>
        <v>149.80799999999999</v>
      </c>
      <c r="T18" s="46">
        <f t="shared" si="5"/>
        <v>6.242</v>
      </c>
      <c r="U18" s="119">
        <v>8.4</v>
      </c>
      <c r="V18" s="119">
        <f t="shared" si="6"/>
        <v>8.4</v>
      </c>
      <c r="W18" s="120" t="s">
        <v>135</v>
      </c>
      <c r="X18" s="122">
        <v>0</v>
      </c>
      <c r="Y18" s="122">
        <v>1012</v>
      </c>
      <c r="Z18" s="122">
        <v>1189</v>
      </c>
      <c r="AA18" s="122">
        <v>1185</v>
      </c>
      <c r="AB18" s="122">
        <v>1190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37686360</v>
      </c>
      <c r="AH18" s="48">
        <f t="shared" si="8"/>
        <v>1372</v>
      </c>
      <c r="AI18" s="49">
        <f t="shared" si="7"/>
        <v>219.80134572252484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22">
        <v>8496595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0"/>
    </row>
    <row r="19" spans="1:51" x14ac:dyDescent="0.25">
      <c r="B19" s="39">
        <v>2.3333333333333299</v>
      </c>
      <c r="C19" s="39">
        <v>0.375</v>
      </c>
      <c r="D19" s="117">
        <v>7</v>
      </c>
      <c r="E19" s="40">
        <f t="shared" si="0"/>
        <v>4.9295774647887329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144</v>
      </c>
      <c r="P19" s="118">
        <v>149</v>
      </c>
      <c r="Q19" s="118">
        <v>39721243</v>
      </c>
      <c r="R19" s="45">
        <f t="shared" si="3"/>
        <v>6312</v>
      </c>
      <c r="S19" s="46">
        <f t="shared" si="4"/>
        <v>151.488</v>
      </c>
      <c r="T19" s="46">
        <f t="shared" si="5"/>
        <v>6.3120000000000003</v>
      </c>
      <c r="U19" s="119">
        <v>8</v>
      </c>
      <c r="V19" s="119">
        <f t="shared" si="6"/>
        <v>8</v>
      </c>
      <c r="W19" s="120" t="s">
        <v>135</v>
      </c>
      <c r="X19" s="122">
        <v>0</v>
      </c>
      <c r="Y19" s="122">
        <v>1012</v>
      </c>
      <c r="Z19" s="122">
        <v>1189</v>
      </c>
      <c r="AA19" s="122">
        <v>1185</v>
      </c>
      <c r="AB19" s="122">
        <v>1190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37687732</v>
      </c>
      <c r="AH19" s="48">
        <f t="shared" si="8"/>
        <v>1372</v>
      </c>
      <c r="AI19" s="49">
        <f t="shared" si="7"/>
        <v>217.3637515842839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22">
        <v>8496595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0"/>
    </row>
    <row r="20" spans="1:51" x14ac:dyDescent="0.25">
      <c r="B20" s="39">
        <v>2.375</v>
      </c>
      <c r="C20" s="39">
        <v>0.41666666666666669</v>
      </c>
      <c r="D20" s="117">
        <v>7</v>
      </c>
      <c r="E20" s="40">
        <f t="shared" si="0"/>
        <v>4.9295774647887329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145</v>
      </c>
      <c r="P20" s="118">
        <v>149</v>
      </c>
      <c r="Q20" s="118">
        <v>39727452</v>
      </c>
      <c r="R20" s="45">
        <f t="shared" si="3"/>
        <v>6209</v>
      </c>
      <c r="S20" s="46">
        <f t="shared" si="4"/>
        <v>149.01599999999999</v>
      </c>
      <c r="T20" s="46">
        <f t="shared" si="5"/>
        <v>6.2089999999999996</v>
      </c>
      <c r="U20" s="119">
        <v>7.6</v>
      </c>
      <c r="V20" s="119">
        <f t="shared" si="6"/>
        <v>7.6</v>
      </c>
      <c r="W20" s="120" t="s">
        <v>135</v>
      </c>
      <c r="X20" s="122">
        <v>0</v>
      </c>
      <c r="Y20" s="122">
        <v>1012</v>
      </c>
      <c r="Z20" s="122">
        <v>1189</v>
      </c>
      <c r="AA20" s="122">
        <v>1185</v>
      </c>
      <c r="AB20" s="122">
        <v>1190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37689092</v>
      </c>
      <c r="AH20" s="48">
        <f>IF(ISBLANK(AG20),"-",AG20-AG19)</f>
        <v>1360</v>
      </c>
      <c r="AI20" s="49">
        <f t="shared" si="7"/>
        <v>219.0368819455629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22">
        <v>8496595</v>
      </c>
      <c r="AQ20" s="122">
        <f t="shared" si="10"/>
        <v>0</v>
      </c>
      <c r="AR20" s="52">
        <v>1.02</v>
      </c>
      <c r="AS20" s="51" t="s">
        <v>101</v>
      </c>
      <c r="AY20" s="100"/>
    </row>
    <row r="21" spans="1:51" x14ac:dyDescent="0.25">
      <c r="B21" s="39">
        <v>2.4166666666666701</v>
      </c>
      <c r="C21" s="39">
        <v>0.45833333333333298</v>
      </c>
      <c r="D21" s="117">
        <v>5</v>
      </c>
      <c r="E21" s="40">
        <f t="shared" si="0"/>
        <v>3.5211267605633805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145</v>
      </c>
      <c r="P21" s="118">
        <v>145</v>
      </c>
      <c r="Q21" s="118">
        <v>39733699</v>
      </c>
      <c r="R21" s="45">
        <f>Q21-Q20</f>
        <v>6247</v>
      </c>
      <c r="S21" s="46">
        <f t="shared" si="4"/>
        <v>149.928</v>
      </c>
      <c r="T21" s="46">
        <f t="shared" si="5"/>
        <v>6.2469999999999999</v>
      </c>
      <c r="U21" s="119">
        <v>7.2</v>
      </c>
      <c r="V21" s="119">
        <f t="shared" si="6"/>
        <v>7.2</v>
      </c>
      <c r="W21" s="120" t="s">
        <v>135</v>
      </c>
      <c r="X21" s="122">
        <v>0</v>
      </c>
      <c r="Y21" s="122">
        <v>1012</v>
      </c>
      <c r="Z21" s="122">
        <v>1189</v>
      </c>
      <c r="AA21" s="122">
        <v>1185</v>
      </c>
      <c r="AB21" s="122">
        <v>1190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37690456</v>
      </c>
      <c r="AH21" s="48">
        <f t="shared" si="8"/>
        <v>1364</v>
      </c>
      <c r="AI21" s="49">
        <f t="shared" si="7"/>
        <v>218.34480550664318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22">
        <v>8496595</v>
      </c>
      <c r="AQ21" s="122">
        <f t="shared" si="10"/>
        <v>0</v>
      </c>
      <c r="AR21" s="50"/>
      <c r="AS21" s="51" t="s">
        <v>101</v>
      </c>
      <c r="AY21" s="100"/>
    </row>
    <row r="22" spans="1:51" x14ac:dyDescent="0.25">
      <c r="B22" s="39">
        <v>2.4583333333333299</v>
      </c>
      <c r="C22" s="39">
        <v>0.5</v>
      </c>
      <c r="D22" s="117">
        <v>8</v>
      </c>
      <c r="E22" s="40">
        <f t="shared" si="0"/>
        <v>5.6338028169014089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146</v>
      </c>
      <c r="P22" s="118">
        <v>149</v>
      </c>
      <c r="Q22" s="118">
        <v>39739889</v>
      </c>
      <c r="R22" s="45">
        <f t="shared" si="3"/>
        <v>6190</v>
      </c>
      <c r="S22" s="46">
        <f t="shared" si="4"/>
        <v>148.56</v>
      </c>
      <c r="T22" s="46">
        <f t="shared" si="5"/>
        <v>6.19</v>
      </c>
      <c r="U22" s="119">
        <v>6.9</v>
      </c>
      <c r="V22" s="119">
        <f t="shared" si="6"/>
        <v>6.9</v>
      </c>
      <c r="W22" s="120" t="s">
        <v>135</v>
      </c>
      <c r="X22" s="122">
        <v>0</v>
      </c>
      <c r="Y22" s="122">
        <v>1012</v>
      </c>
      <c r="Z22" s="122">
        <v>1189</v>
      </c>
      <c r="AA22" s="122">
        <v>1185</v>
      </c>
      <c r="AB22" s="122">
        <v>1190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37691820</v>
      </c>
      <c r="AH22" s="48">
        <f t="shared" si="8"/>
        <v>1364</v>
      </c>
      <c r="AI22" s="49">
        <f t="shared" si="7"/>
        <v>220.35541195476574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22">
        <v>8496595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125</v>
      </c>
      <c r="B23" s="39">
        <v>2.5</v>
      </c>
      <c r="C23" s="39">
        <v>0.54166666666666696</v>
      </c>
      <c r="D23" s="117">
        <v>4</v>
      </c>
      <c r="E23" s="40">
        <f t="shared" si="0"/>
        <v>2.8169014084507045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138</v>
      </c>
      <c r="P23" s="118">
        <v>142</v>
      </c>
      <c r="Q23" s="118">
        <v>39745899</v>
      </c>
      <c r="R23" s="45">
        <f t="shared" si="3"/>
        <v>6010</v>
      </c>
      <c r="S23" s="46">
        <f t="shared" si="4"/>
        <v>144.24</v>
      </c>
      <c r="T23" s="46">
        <f t="shared" si="5"/>
        <v>6.01</v>
      </c>
      <c r="U23" s="119">
        <v>6.5</v>
      </c>
      <c r="V23" s="119">
        <f t="shared" si="6"/>
        <v>6.5</v>
      </c>
      <c r="W23" s="120" t="s">
        <v>135</v>
      </c>
      <c r="X23" s="122">
        <v>0</v>
      </c>
      <c r="Y23" s="122">
        <v>1010</v>
      </c>
      <c r="Z23" s="122">
        <v>1188</v>
      </c>
      <c r="AA23" s="122">
        <v>1185</v>
      </c>
      <c r="AB23" s="122">
        <v>1188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37693164</v>
      </c>
      <c r="AH23" s="48">
        <f t="shared" si="8"/>
        <v>1344</v>
      </c>
      <c r="AI23" s="49">
        <f t="shared" si="7"/>
        <v>223.62728785357737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22">
        <v>8496595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5</v>
      </c>
      <c r="E24" s="40">
        <f t="shared" si="0"/>
        <v>3.5211267605633805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138</v>
      </c>
      <c r="P24" s="118">
        <v>141</v>
      </c>
      <c r="Q24" s="118">
        <v>39751713</v>
      </c>
      <c r="R24" s="45">
        <f t="shared" si="3"/>
        <v>5814</v>
      </c>
      <c r="S24" s="46">
        <f t="shared" si="4"/>
        <v>139.536</v>
      </c>
      <c r="T24" s="46">
        <f t="shared" si="5"/>
        <v>5.8140000000000001</v>
      </c>
      <c r="U24" s="119">
        <v>6.2</v>
      </c>
      <c r="V24" s="119">
        <f t="shared" si="6"/>
        <v>6.2</v>
      </c>
      <c r="W24" s="120" t="s">
        <v>135</v>
      </c>
      <c r="X24" s="122">
        <v>0</v>
      </c>
      <c r="Y24" s="122">
        <v>1006</v>
      </c>
      <c r="Z24" s="122">
        <v>1188</v>
      </c>
      <c r="AA24" s="122">
        <v>1185</v>
      </c>
      <c r="AB24" s="122">
        <v>1188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37694532</v>
      </c>
      <c r="AH24" s="48">
        <f t="shared" si="8"/>
        <v>1368</v>
      </c>
      <c r="AI24" s="49">
        <f t="shared" si="7"/>
        <v>235.29411764705881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22">
        <v>8496595</v>
      </c>
      <c r="AQ24" s="122">
        <f t="shared" si="10"/>
        <v>0</v>
      </c>
      <c r="AR24" s="52">
        <v>0.93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6</v>
      </c>
      <c r="E25" s="40">
        <f t="shared" si="0"/>
        <v>4.2253521126760569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139</v>
      </c>
      <c r="P25" s="118">
        <v>138</v>
      </c>
      <c r="Q25" s="118">
        <v>39757489</v>
      </c>
      <c r="R25" s="45">
        <f t="shared" si="3"/>
        <v>5776</v>
      </c>
      <c r="S25" s="46">
        <f t="shared" si="4"/>
        <v>138.624</v>
      </c>
      <c r="T25" s="46">
        <f t="shared" si="5"/>
        <v>5.7759999999999998</v>
      </c>
      <c r="U25" s="119">
        <v>5.8</v>
      </c>
      <c r="V25" s="119">
        <f t="shared" si="6"/>
        <v>5.8</v>
      </c>
      <c r="W25" s="120" t="s">
        <v>135</v>
      </c>
      <c r="X25" s="122">
        <v>0</v>
      </c>
      <c r="Y25" s="122">
        <v>1004</v>
      </c>
      <c r="Z25" s="122">
        <v>1188</v>
      </c>
      <c r="AA25" s="122">
        <v>1185</v>
      </c>
      <c r="AB25" s="122">
        <v>1188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37695852</v>
      </c>
      <c r="AH25" s="48">
        <f t="shared" si="8"/>
        <v>1320</v>
      </c>
      <c r="AI25" s="49">
        <f t="shared" si="7"/>
        <v>228.53185595567868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22">
        <v>8496595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6</v>
      </c>
      <c r="E26" s="40">
        <f t="shared" si="0"/>
        <v>4.2253521126760569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138</v>
      </c>
      <c r="P26" s="118">
        <v>147</v>
      </c>
      <c r="Q26" s="118">
        <v>39763354</v>
      </c>
      <c r="R26" s="45">
        <f t="shared" si="3"/>
        <v>5865</v>
      </c>
      <c r="S26" s="46">
        <f t="shared" si="4"/>
        <v>140.76</v>
      </c>
      <c r="T26" s="46">
        <f t="shared" si="5"/>
        <v>5.8650000000000002</v>
      </c>
      <c r="U26" s="119">
        <v>5.6</v>
      </c>
      <c r="V26" s="119">
        <f t="shared" si="6"/>
        <v>5.6</v>
      </c>
      <c r="W26" s="120" t="s">
        <v>135</v>
      </c>
      <c r="X26" s="122">
        <v>0</v>
      </c>
      <c r="Y26" s="122">
        <v>1004</v>
      </c>
      <c r="Z26" s="122">
        <v>1188</v>
      </c>
      <c r="AA26" s="122">
        <v>1185</v>
      </c>
      <c r="AB26" s="122">
        <v>1188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37697204</v>
      </c>
      <c r="AH26" s="48">
        <f t="shared" si="8"/>
        <v>1352</v>
      </c>
      <c r="AI26" s="49">
        <f t="shared" si="7"/>
        <v>230.52003410059675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22">
        <v>8496595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4</v>
      </c>
      <c r="E27" s="40">
        <f t="shared" si="0"/>
        <v>2.8169014084507045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136</v>
      </c>
      <c r="P27" s="118">
        <v>140</v>
      </c>
      <c r="Q27" s="118">
        <v>39769161</v>
      </c>
      <c r="R27" s="45">
        <f t="shared" si="3"/>
        <v>5807</v>
      </c>
      <c r="S27" s="46">
        <f t="shared" si="4"/>
        <v>139.36799999999999</v>
      </c>
      <c r="T27" s="46">
        <f t="shared" si="5"/>
        <v>5.8070000000000004</v>
      </c>
      <c r="U27" s="119">
        <v>5.4</v>
      </c>
      <c r="V27" s="119">
        <f t="shared" si="6"/>
        <v>5.4</v>
      </c>
      <c r="W27" s="120" t="s">
        <v>135</v>
      </c>
      <c r="X27" s="122">
        <v>0</v>
      </c>
      <c r="Y27" s="122">
        <v>1004</v>
      </c>
      <c r="Z27" s="122">
        <v>1188</v>
      </c>
      <c r="AA27" s="122">
        <v>1185</v>
      </c>
      <c r="AB27" s="122">
        <v>1188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37698524</v>
      </c>
      <c r="AH27" s="48">
        <f t="shared" si="8"/>
        <v>1320</v>
      </c>
      <c r="AI27" s="49">
        <f t="shared" si="7"/>
        <v>227.31186499052865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22">
        <v>8496595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4</v>
      </c>
      <c r="E28" s="40">
        <f t="shared" si="0"/>
        <v>2.8169014084507045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137</v>
      </c>
      <c r="P28" s="118">
        <v>149</v>
      </c>
      <c r="Q28" s="118">
        <v>39774931</v>
      </c>
      <c r="R28" s="45">
        <f t="shared" si="3"/>
        <v>5770</v>
      </c>
      <c r="S28" s="46">
        <f t="shared" si="4"/>
        <v>138.47999999999999</v>
      </c>
      <c r="T28" s="46">
        <f t="shared" si="5"/>
        <v>5.77</v>
      </c>
      <c r="U28" s="119">
        <v>5.0999999999999996</v>
      </c>
      <c r="V28" s="119">
        <f t="shared" si="6"/>
        <v>5.0999999999999996</v>
      </c>
      <c r="W28" s="120" t="s">
        <v>135</v>
      </c>
      <c r="X28" s="122">
        <v>0</v>
      </c>
      <c r="Y28" s="122">
        <v>1005</v>
      </c>
      <c r="Z28" s="122">
        <v>1188</v>
      </c>
      <c r="AA28" s="122">
        <v>1185</v>
      </c>
      <c r="AB28" s="122">
        <v>1188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37699852</v>
      </c>
      <c r="AH28" s="48">
        <f t="shared" si="8"/>
        <v>1328</v>
      </c>
      <c r="AI28" s="49">
        <f t="shared" si="7"/>
        <v>230.15597920277298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22">
        <v>8496595</v>
      </c>
      <c r="AQ28" s="122">
        <f t="shared" si="10"/>
        <v>0</v>
      </c>
      <c r="AR28" s="52">
        <v>0.87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4</v>
      </c>
      <c r="E29" s="40">
        <f t="shared" si="0"/>
        <v>2.8169014084507045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138</v>
      </c>
      <c r="P29" s="118">
        <v>143</v>
      </c>
      <c r="Q29" s="118">
        <v>39780545</v>
      </c>
      <c r="R29" s="45">
        <f t="shared" si="3"/>
        <v>5614</v>
      </c>
      <c r="S29" s="46">
        <f t="shared" si="4"/>
        <v>134.73599999999999</v>
      </c>
      <c r="T29" s="46">
        <f t="shared" si="5"/>
        <v>5.6139999999999999</v>
      </c>
      <c r="U29" s="119">
        <v>4.9000000000000004</v>
      </c>
      <c r="V29" s="119">
        <f t="shared" si="6"/>
        <v>4.9000000000000004</v>
      </c>
      <c r="W29" s="120" t="s">
        <v>135</v>
      </c>
      <c r="X29" s="122">
        <v>0</v>
      </c>
      <c r="Y29" s="122">
        <v>985</v>
      </c>
      <c r="Z29" s="122">
        <v>1177</v>
      </c>
      <c r="AA29" s="122">
        <v>1185</v>
      </c>
      <c r="AB29" s="122">
        <v>1177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37701160</v>
      </c>
      <c r="AH29" s="48">
        <f t="shared" si="8"/>
        <v>1308</v>
      </c>
      <c r="AI29" s="49">
        <f t="shared" si="7"/>
        <v>232.98895618097615</v>
      </c>
      <c r="AJ29" s="101">
        <v>0</v>
      </c>
      <c r="AK29" s="101">
        <v>1</v>
      </c>
      <c r="AL29" s="101">
        <v>1</v>
      </c>
      <c r="AM29" s="101">
        <v>0</v>
      </c>
      <c r="AN29" s="101">
        <v>1</v>
      </c>
      <c r="AO29" s="101">
        <v>0</v>
      </c>
      <c r="AP29" s="122">
        <v>8496595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4</v>
      </c>
      <c r="E30" s="40">
        <f t="shared" si="0"/>
        <v>2.8169014084507045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136</v>
      </c>
      <c r="P30" s="118">
        <v>137</v>
      </c>
      <c r="Q30" s="118">
        <v>39786159</v>
      </c>
      <c r="R30" s="45">
        <f t="shared" si="3"/>
        <v>5614</v>
      </c>
      <c r="S30" s="46">
        <f t="shared" si="4"/>
        <v>134.73599999999999</v>
      </c>
      <c r="T30" s="46">
        <f t="shared" si="5"/>
        <v>5.6139999999999999</v>
      </c>
      <c r="U30" s="119">
        <v>4.7</v>
      </c>
      <c r="V30" s="119">
        <f t="shared" si="6"/>
        <v>4.7</v>
      </c>
      <c r="W30" s="120" t="s">
        <v>144</v>
      </c>
      <c r="X30" s="122">
        <v>0</v>
      </c>
      <c r="Y30" s="122">
        <v>985</v>
      </c>
      <c r="Z30" s="122">
        <v>1177</v>
      </c>
      <c r="AA30" s="122">
        <v>1185</v>
      </c>
      <c r="AB30" s="122">
        <v>1177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37702468</v>
      </c>
      <c r="AH30" s="48">
        <f t="shared" si="8"/>
        <v>1308</v>
      </c>
      <c r="AI30" s="49">
        <f t="shared" si="7"/>
        <v>232.98895618097615</v>
      </c>
      <c r="AJ30" s="101">
        <v>0</v>
      </c>
      <c r="AK30" s="101">
        <v>1</v>
      </c>
      <c r="AL30" s="101">
        <v>1</v>
      </c>
      <c r="AM30" s="101">
        <v>0</v>
      </c>
      <c r="AN30" s="101">
        <v>1</v>
      </c>
      <c r="AO30" s="101">
        <v>0</v>
      </c>
      <c r="AP30" s="122">
        <v>8496595</v>
      </c>
      <c r="AQ30" s="122">
        <f t="shared" si="10"/>
        <v>0</v>
      </c>
      <c r="AR30" s="50"/>
      <c r="AS30" s="51" t="s">
        <v>113</v>
      </c>
      <c r="AV30" s="248" t="s">
        <v>117</v>
      </c>
      <c r="AW30" s="248"/>
      <c r="AY30" s="104"/>
    </row>
    <row r="31" spans="1:51" x14ac:dyDescent="0.25">
      <c r="B31" s="39">
        <v>2.8333333333333299</v>
      </c>
      <c r="C31" s="39">
        <v>0.875000000000004</v>
      </c>
      <c r="D31" s="117">
        <v>7</v>
      </c>
      <c r="E31" s="40">
        <f t="shared" si="0"/>
        <v>4.9295774647887329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113</v>
      </c>
      <c r="P31" s="118">
        <v>133</v>
      </c>
      <c r="Q31" s="118">
        <v>39791643</v>
      </c>
      <c r="R31" s="45">
        <f t="shared" si="3"/>
        <v>5484</v>
      </c>
      <c r="S31" s="46">
        <f t="shared" si="4"/>
        <v>131.61600000000001</v>
      </c>
      <c r="T31" s="46">
        <f t="shared" si="5"/>
        <v>5.484</v>
      </c>
      <c r="U31" s="119">
        <v>3.6</v>
      </c>
      <c r="V31" s="119">
        <f t="shared" si="6"/>
        <v>3.6</v>
      </c>
      <c r="W31" s="120" t="s">
        <v>144</v>
      </c>
      <c r="X31" s="122">
        <v>0</v>
      </c>
      <c r="Y31" s="122">
        <v>1127</v>
      </c>
      <c r="Z31" s="122">
        <v>1188</v>
      </c>
      <c r="AA31" s="122">
        <v>0</v>
      </c>
      <c r="AB31" s="122">
        <v>1188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37703604</v>
      </c>
      <c r="AH31" s="48">
        <f t="shared" si="8"/>
        <v>1136</v>
      </c>
      <c r="AI31" s="49">
        <f t="shared" si="7"/>
        <v>207.14806710430344</v>
      </c>
      <c r="AJ31" s="101">
        <v>0</v>
      </c>
      <c r="AK31" s="101">
        <v>1</v>
      </c>
      <c r="AL31" s="101">
        <v>1</v>
      </c>
      <c r="AM31" s="101">
        <v>0</v>
      </c>
      <c r="AN31" s="101">
        <v>1</v>
      </c>
      <c r="AO31" s="101">
        <v>0</v>
      </c>
      <c r="AP31" s="122">
        <v>8496595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10</v>
      </c>
      <c r="E32" s="40">
        <f t="shared" si="0"/>
        <v>7.042253521126761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126</v>
      </c>
      <c r="P32" s="118">
        <v>130</v>
      </c>
      <c r="Q32" s="118">
        <v>39796812</v>
      </c>
      <c r="R32" s="45">
        <f t="shared" si="3"/>
        <v>5169</v>
      </c>
      <c r="S32" s="46">
        <f t="shared" si="4"/>
        <v>124.056</v>
      </c>
      <c r="T32" s="46">
        <f t="shared" si="5"/>
        <v>5.1689999999999996</v>
      </c>
      <c r="U32" s="119">
        <v>3</v>
      </c>
      <c r="V32" s="119">
        <f t="shared" si="6"/>
        <v>3</v>
      </c>
      <c r="W32" s="120" t="s">
        <v>144</v>
      </c>
      <c r="X32" s="122">
        <v>0</v>
      </c>
      <c r="Y32" s="122">
        <v>1128</v>
      </c>
      <c r="Z32" s="122">
        <v>1188</v>
      </c>
      <c r="AA32" s="122">
        <v>0</v>
      </c>
      <c r="AB32" s="122">
        <v>1188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37704688</v>
      </c>
      <c r="AH32" s="48">
        <f t="shared" si="8"/>
        <v>1084</v>
      </c>
      <c r="AI32" s="49">
        <f t="shared" si="7"/>
        <v>209.71174308376862</v>
      </c>
      <c r="AJ32" s="101">
        <v>0</v>
      </c>
      <c r="AK32" s="101">
        <v>1</v>
      </c>
      <c r="AL32" s="101">
        <v>1</v>
      </c>
      <c r="AM32" s="101">
        <v>0</v>
      </c>
      <c r="AN32" s="101">
        <v>1</v>
      </c>
      <c r="AO32" s="101">
        <v>0</v>
      </c>
      <c r="AP32" s="122">
        <v>8496595</v>
      </c>
      <c r="AQ32" s="122">
        <f t="shared" si="10"/>
        <v>0</v>
      </c>
      <c r="AR32" s="52">
        <v>0.92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5</v>
      </c>
      <c r="E33" s="40">
        <f t="shared" si="0"/>
        <v>3.5211267605633805</v>
      </c>
      <c r="F33" s="103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131</v>
      </c>
      <c r="P33" s="118">
        <v>110</v>
      </c>
      <c r="Q33" s="118">
        <v>39801577</v>
      </c>
      <c r="R33" s="45">
        <f t="shared" si="3"/>
        <v>4765</v>
      </c>
      <c r="S33" s="46">
        <f t="shared" si="4"/>
        <v>114.36</v>
      </c>
      <c r="T33" s="46">
        <f t="shared" si="5"/>
        <v>4.7649999999999997</v>
      </c>
      <c r="U33" s="119">
        <v>3.9</v>
      </c>
      <c r="V33" s="119">
        <f t="shared" si="6"/>
        <v>3.9</v>
      </c>
      <c r="W33" s="120" t="s">
        <v>124</v>
      </c>
      <c r="X33" s="122">
        <v>0</v>
      </c>
      <c r="Y33" s="122">
        <v>0</v>
      </c>
      <c r="Z33" s="122">
        <v>1148</v>
      </c>
      <c r="AA33" s="122">
        <v>0</v>
      </c>
      <c r="AB33" s="122">
        <v>1107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37705684</v>
      </c>
      <c r="AH33" s="48">
        <f t="shared" si="8"/>
        <v>996</v>
      </c>
      <c r="AI33" s="49">
        <f t="shared" si="7"/>
        <v>209.02413431269676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0.5</v>
      </c>
      <c r="AP33" s="122">
        <v>8497335</v>
      </c>
      <c r="AQ33" s="122">
        <f t="shared" si="10"/>
        <v>740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7</v>
      </c>
      <c r="E34" s="40">
        <f t="shared" si="0"/>
        <v>4.9295774647887329</v>
      </c>
      <c r="F34" s="103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8">
        <v>128</v>
      </c>
      <c r="P34" s="118">
        <v>101</v>
      </c>
      <c r="Q34" s="118">
        <v>39805451</v>
      </c>
      <c r="R34" s="45">
        <f t="shared" si="3"/>
        <v>3874</v>
      </c>
      <c r="S34" s="46">
        <f t="shared" si="4"/>
        <v>92.975999999999999</v>
      </c>
      <c r="T34" s="46">
        <f t="shared" si="5"/>
        <v>3.8740000000000001</v>
      </c>
      <c r="U34" s="119">
        <v>4.9000000000000004</v>
      </c>
      <c r="V34" s="119">
        <f t="shared" si="6"/>
        <v>4.9000000000000004</v>
      </c>
      <c r="W34" s="120" t="s">
        <v>124</v>
      </c>
      <c r="X34" s="122">
        <v>0</v>
      </c>
      <c r="Y34" s="122">
        <v>0</v>
      </c>
      <c r="Z34" s="122">
        <v>1148</v>
      </c>
      <c r="AA34" s="122">
        <v>0</v>
      </c>
      <c r="AB34" s="122">
        <v>1107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37706420</v>
      </c>
      <c r="AH34" s="48">
        <f t="shared" si="8"/>
        <v>736</v>
      </c>
      <c r="AI34" s="49">
        <f t="shared" si="7"/>
        <v>189.98451213216313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0.5</v>
      </c>
      <c r="AP34" s="122">
        <v>8498331</v>
      </c>
      <c r="AQ34" s="122">
        <f t="shared" si="10"/>
        <v>996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49" t="s">
        <v>120</v>
      </c>
      <c r="M35" s="250"/>
      <c r="N35" s="251"/>
      <c r="O35" s="62"/>
      <c r="P35" s="62"/>
      <c r="Q35" s="63">
        <f>Q34-Q10</f>
        <v>128668</v>
      </c>
      <c r="R35" s="64">
        <f>SUM(R11:R34)</f>
        <v>128668</v>
      </c>
      <c r="S35" s="123">
        <f>AVERAGE(S11:S34)</f>
        <v>128.66799999999998</v>
      </c>
      <c r="T35" s="123">
        <f>SUM(T11:T34)</f>
        <v>128.66800000000001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27520</v>
      </c>
      <c r="AH35" s="66">
        <f>SUM(AH11:AH34)</f>
        <v>27520</v>
      </c>
      <c r="AI35" s="67">
        <f>$AH$35/$T35</f>
        <v>213.88379395032175</v>
      </c>
      <c r="AJ35" s="92"/>
      <c r="AK35" s="93"/>
      <c r="AL35" s="93"/>
      <c r="AM35" s="93"/>
      <c r="AN35" s="94"/>
      <c r="AO35" s="68"/>
      <c r="AP35" s="69">
        <f>AP34-AP10</f>
        <v>6605</v>
      </c>
      <c r="AQ35" s="70">
        <f>SUM(AQ11:AQ34)</f>
        <v>6605</v>
      </c>
      <c r="AR35" s="145">
        <f>SUM(AR11:AR34)</f>
        <v>5.54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0"/>
    </row>
    <row r="38" spans="2:51" x14ac:dyDescent="0.25">
      <c r="B38" s="81" t="s">
        <v>128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0"/>
    </row>
    <row r="39" spans="2:51" x14ac:dyDescent="0.25">
      <c r="B39" s="115" t="s">
        <v>129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0"/>
    </row>
    <row r="40" spans="2:51" x14ac:dyDescent="0.25">
      <c r="B40" s="80" t="s">
        <v>173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174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15" t="s">
        <v>140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15" t="s">
        <v>141</v>
      </c>
      <c r="C43" s="109"/>
      <c r="D43" s="109"/>
      <c r="E43" s="109"/>
      <c r="F43" s="109"/>
      <c r="G43" s="109"/>
      <c r="H43" s="109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84" t="s">
        <v>167</v>
      </c>
      <c r="C44" s="109"/>
      <c r="D44" s="109"/>
      <c r="E44" s="109"/>
      <c r="F44" s="109"/>
      <c r="G44" s="109"/>
      <c r="H44" s="109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82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84" t="s">
        <v>175</v>
      </c>
      <c r="C45" s="109"/>
      <c r="D45" s="109"/>
      <c r="E45" s="109"/>
      <c r="F45" s="109"/>
      <c r="G45" s="109"/>
      <c r="H45" s="115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82"/>
      <c r="T45" s="82"/>
      <c r="U45" s="82"/>
      <c r="V45" s="82"/>
      <c r="W45" s="105"/>
      <c r="X45" s="105"/>
      <c r="Y45" s="105"/>
      <c r="Z45" s="105"/>
      <c r="AA45" s="105"/>
      <c r="AB45" s="105"/>
      <c r="AC45" s="105"/>
      <c r="AD45" s="105"/>
      <c r="AE45" s="105"/>
      <c r="AM45" s="19"/>
      <c r="AN45" s="102"/>
      <c r="AO45" s="102"/>
      <c r="AP45" s="102"/>
      <c r="AQ45" s="102"/>
      <c r="AR45" s="105"/>
      <c r="AV45" s="136"/>
      <c r="AW45" s="136"/>
      <c r="AY45" s="100"/>
    </row>
    <row r="46" spans="2:51" x14ac:dyDescent="0.25">
      <c r="B46" s="161" t="s">
        <v>176</v>
      </c>
      <c r="C46" s="162"/>
      <c r="D46" s="162"/>
      <c r="E46" s="162"/>
      <c r="F46" s="178"/>
      <c r="G46" s="169"/>
      <c r="H46" s="110"/>
      <c r="I46" s="110"/>
      <c r="J46" s="110"/>
      <c r="K46" s="110"/>
      <c r="L46" s="110"/>
      <c r="M46" s="110"/>
      <c r="N46" s="110"/>
      <c r="O46" s="110"/>
      <c r="P46" s="110"/>
      <c r="Q46" s="113"/>
      <c r="R46" s="82"/>
      <c r="S46" s="82"/>
      <c r="T46" s="82"/>
      <c r="U46" s="105"/>
      <c r="V46" s="105"/>
      <c r="W46" s="105"/>
      <c r="X46" s="105"/>
      <c r="Y46" s="105"/>
      <c r="Z46" s="105"/>
      <c r="AA46" s="105"/>
      <c r="AB46" s="105"/>
      <c r="AC46" s="105"/>
      <c r="AK46" s="19"/>
      <c r="AL46" s="102"/>
      <c r="AM46" s="102"/>
      <c r="AN46" s="102"/>
      <c r="AO46" s="102"/>
      <c r="AP46" s="105"/>
      <c r="AQ46" s="11"/>
      <c r="AR46" s="102"/>
      <c r="AS46" s="102"/>
      <c r="AT46" s="136"/>
      <c r="AU46" s="136"/>
      <c r="AW46" s="100"/>
      <c r="AX46" s="100"/>
      <c r="AY46" s="100"/>
    </row>
    <row r="47" spans="2:51" x14ac:dyDescent="0.25">
      <c r="B47" s="115" t="s">
        <v>177</v>
      </c>
      <c r="C47" s="146"/>
      <c r="D47" s="146"/>
      <c r="E47" s="146"/>
      <c r="F47" s="147"/>
      <c r="G47" s="148"/>
      <c r="H47" s="148"/>
      <c r="I47" s="110"/>
      <c r="J47" s="110"/>
      <c r="K47" s="110"/>
      <c r="L47" s="110"/>
      <c r="M47" s="110"/>
      <c r="N47" s="110"/>
      <c r="O47" s="110"/>
      <c r="P47" s="110"/>
      <c r="Q47" s="113"/>
      <c r="R47" s="82"/>
      <c r="S47" s="82"/>
      <c r="T47" s="82"/>
      <c r="U47" s="105"/>
      <c r="V47" s="105"/>
      <c r="W47" s="105"/>
      <c r="X47" s="105"/>
      <c r="Y47" s="105"/>
      <c r="Z47" s="105"/>
      <c r="AA47" s="105"/>
      <c r="AB47" s="105"/>
      <c r="AC47" s="105"/>
      <c r="AK47" s="19"/>
      <c r="AL47" s="102"/>
      <c r="AM47" s="102"/>
      <c r="AN47" s="102"/>
      <c r="AO47" s="102"/>
      <c r="AP47" s="105"/>
      <c r="AQ47" s="11"/>
      <c r="AR47" s="102"/>
      <c r="AS47" s="102"/>
      <c r="AT47" s="136"/>
      <c r="AU47" s="136"/>
      <c r="AW47" s="100"/>
      <c r="AX47" s="100"/>
      <c r="AY47" s="100"/>
    </row>
    <row r="48" spans="2:51" x14ac:dyDescent="0.25">
      <c r="B48" s="115" t="s">
        <v>145</v>
      </c>
      <c r="C48" s="109"/>
      <c r="D48" s="114"/>
      <c r="E48" s="114"/>
      <c r="F48" s="114"/>
      <c r="G48" s="109"/>
      <c r="H48" s="148"/>
      <c r="I48" s="148"/>
      <c r="J48" s="110"/>
      <c r="K48" s="110"/>
      <c r="L48" s="110"/>
      <c r="M48" s="110"/>
      <c r="N48" s="110"/>
      <c r="O48" s="110"/>
      <c r="P48" s="110"/>
      <c r="Q48" s="110"/>
      <c r="R48" s="113"/>
      <c r="S48" s="82"/>
      <c r="T48" s="82"/>
      <c r="U48" s="82"/>
      <c r="V48" s="105"/>
      <c r="W48" s="105"/>
      <c r="X48" s="105"/>
      <c r="Y48" s="105"/>
      <c r="Z48" s="105"/>
      <c r="AA48" s="105"/>
      <c r="AB48" s="105"/>
      <c r="AC48" s="105"/>
      <c r="AD48" s="105"/>
      <c r="AL48" s="19"/>
      <c r="AM48" s="102"/>
      <c r="AN48" s="102"/>
      <c r="AO48" s="102"/>
      <c r="AP48" s="102"/>
      <c r="AQ48" s="105"/>
      <c r="AR48" s="11"/>
      <c r="AS48" s="102"/>
      <c r="AU48" s="136"/>
      <c r="AV48" s="136"/>
      <c r="AX48" s="100"/>
      <c r="AY48" s="100"/>
    </row>
    <row r="49" spans="2:51" x14ac:dyDescent="0.25">
      <c r="B49" s="115" t="s">
        <v>142</v>
      </c>
      <c r="C49" s="114"/>
      <c r="D49" s="114"/>
      <c r="E49" s="114"/>
      <c r="F49" s="114"/>
      <c r="G49" s="114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77"/>
      <c r="S49" s="112"/>
      <c r="T49" s="112"/>
      <c r="U49" s="112"/>
      <c r="V49" s="105"/>
      <c r="W49" s="105"/>
      <c r="X49" s="105"/>
      <c r="Y49" s="105"/>
      <c r="Z49" s="105"/>
      <c r="AA49" s="105"/>
      <c r="AB49" s="105"/>
      <c r="AC49" s="105"/>
      <c r="AD49" s="105"/>
      <c r="AL49" s="106"/>
      <c r="AM49" s="106"/>
      <c r="AN49" s="106"/>
      <c r="AO49" s="106"/>
      <c r="AP49" s="106"/>
      <c r="AQ49" s="106"/>
      <c r="AR49" s="107"/>
      <c r="AS49" s="102"/>
      <c r="AU49" s="104"/>
      <c r="AV49" s="100"/>
      <c r="AW49" s="100"/>
      <c r="AX49" s="100"/>
      <c r="AY49" s="100"/>
    </row>
    <row r="50" spans="2:51" x14ac:dyDescent="0.25">
      <c r="B50" s="115" t="s">
        <v>143</v>
      </c>
      <c r="C50" s="147"/>
      <c r="D50" s="147"/>
      <c r="E50" s="147"/>
      <c r="F50" s="147"/>
      <c r="G50" s="147"/>
      <c r="H50" s="148"/>
      <c r="I50" s="148"/>
      <c r="J50" s="110"/>
      <c r="K50" s="110"/>
      <c r="L50" s="110"/>
      <c r="M50" s="110"/>
      <c r="N50" s="110"/>
      <c r="O50" s="110"/>
      <c r="P50" s="110"/>
      <c r="Q50" s="110"/>
      <c r="R50" s="113"/>
      <c r="S50" s="112"/>
      <c r="T50" s="112"/>
      <c r="U50" s="112"/>
      <c r="V50" s="105"/>
      <c r="W50" s="105"/>
      <c r="X50" s="105"/>
      <c r="Y50" s="105"/>
      <c r="Z50" s="105"/>
      <c r="AA50" s="105"/>
      <c r="AB50" s="105"/>
      <c r="AC50" s="105"/>
      <c r="AD50" s="105"/>
      <c r="AL50" s="106"/>
      <c r="AM50" s="106"/>
      <c r="AN50" s="106"/>
      <c r="AO50" s="106"/>
      <c r="AP50" s="106"/>
      <c r="AQ50" s="106"/>
      <c r="AR50" s="107"/>
      <c r="AS50" s="102"/>
      <c r="AU50" s="104"/>
      <c r="AV50" s="100"/>
      <c r="AW50" s="100"/>
      <c r="AX50" s="100"/>
      <c r="AY50" s="100"/>
    </row>
    <row r="51" spans="2:51" x14ac:dyDescent="0.25">
      <c r="B51" s="84" t="s">
        <v>152</v>
      </c>
      <c r="C51" s="147"/>
      <c r="D51" s="147"/>
      <c r="E51" s="147"/>
      <c r="F51" s="147"/>
      <c r="G51" s="147"/>
      <c r="H51" s="147"/>
      <c r="I51" s="148"/>
      <c r="J51" s="148"/>
      <c r="K51" s="110"/>
      <c r="L51" s="110"/>
      <c r="M51" s="110"/>
      <c r="N51" s="110"/>
      <c r="O51" s="110"/>
      <c r="P51" s="110"/>
      <c r="Q51" s="110"/>
      <c r="R51" s="110"/>
      <c r="S51" s="113"/>
      <c r="T51" s="112"/>
      <c r="U51" s="112"/>
      <c r="V51" s="112"/>
      <c r="W51" s="105"/>
      <c r="X51" s="105"/>
      <c r="Y51" s="105"/>
      <c r="Z51" s="105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2:51" x14ac:dyDescent="0.25">
      <c r="B52" s="115" t="s">
        <v>146</v>
      </c>
      <c r="C52" s="114"/>
      <c r="D52" s="114"/>
      <c r="E52" s="114"/>
      <c r="F52" s="114"/>
      <c r="G52" s="114"/>
      <c r="H52" s="147"/>
      <c r="I52" s="148"/>
      <c r="J52" s="148"/>
      <c r="K52" s="110"/>
      <c r="L52" s="110"/>
      <c r="M52" s="110"/>
      <c r="N52" s="110"/>
      <c r="O52" s="110"/>
      <c r="P52" s="110"/>
      <c r="Q52" s="110"/>
      <c r="R52" s="110"/>
      <c r="S52" s="113"/>
      <c r="T52" s="112"/>
      <c r="U52" s="112"/>
      <c r="V52" s="112"/>
      <c r="W52" s="105"/>
      <c r="X52" s="105"/>
      <c r="Y52" s="105"/>
      <c r="Z52" s="105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2:51" x14ac:dyDescent="0.25">
      <c r="B53" s="84" t="s">
        <v>170</v>
      </c>
      <c r="C53" s="147"/>
      <c r="D53" s="147"/>
      <c r="E53" s="146"/>
      <c r="F53" s="146"/>
      <c r="G53" s="146"/>
      <c r="H53" s="147"/>
      <c r="I53" s="148"/>
      <c r="J53" s="148"/>
      <c r="K53" s="110"/>
      <c r="L53" s="110"/>
      <c r="M53" s="110"/>
      <c r="N53" s="110"/>
      <c r="O53" s="110"/>
      <c r="P53" s="110"/>
      <c r="Q53" s="110"/>
      <c r="R53" s="110"/>
      <c r="S53" s="113"/>
      <c r="T53" s="112"/>
      <c r="U53" s="112"/>
      <c r="V53" s="112"/>
      <c r="W53" s="105"/>
      <c r="X53" s="105"/>
      <c r="Y53" s="105"/>
      <c r="Z53" s="105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2:51" x14ac:dyDescent="0.25">
      <c r="B54" s="84" t="s">
        <v>171</v>
      </c>
      <c r="C54" s="147"/>
      <c r="D54" s="147"/>
      <c r="E54" s="146"/>
      <c r="F54" s="146"/>
      <c r="G54" s="146"/>
      <c r="H54" s="147"/>
      <c r="I54" s="148"/>
      <c r="J54" s="148"/>
      <c r="K54" s="110"/>
      <c r="L54" s="110"/>
      <c r="M54" s="110"/>
      <c r="N54" s="110"/>
      <c r="O54" s="110"/>
      <c r="P54" s="110"/>
      <c r="Q54" s="110"/>
      <c r="R54" s="110"/>
      <c r="S54" s="113"/>
      <c r="T54" s="112"/>
      <c r="U54" s="112"/>
      <c r="V54" s="112"/>
      <c r="W54" s="105"/>
      <c r="X54" s="105"/>
      <c r="Y54" s="105"/>
      <c r="Z54" s="105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2:51" x14ac:dyDescent="0.25">
      <c r="B55" s="161" t="s">
        <v>181</v>
      </c>
      <c r="C55" s="178"/>
      <c r="D55" s="178"/>
      <c r="E55" s="178"/>
      <c r="F55" s="178"/>
      <c r="G55" s="178"/>
      <c r="H55" s="178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B56" s="84" t="s">
        <v>179</v>
      </c>
      <c r="C56" s="147"/>
      <c r="D56" s="147"/>
      <c r="E56" s="146"/>
      <c r="F56" s="146"/>
      <c r="G56" s="146"/>
      <c r="H56" s="147"/>
      <c r="I56" s="148"/>
      <c r="J56" s="148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B57" s="84" t="s">
        <v>180</v>
      </c>
      <c r="C57" s="147"/>
      <c r="D57" s="147"/>
      <c r="E57" s="146"/>
      <c r="F57" s="146"/>
      <c r="G57" s="146"/>
      <c r="H57" s="147"/>
      <c r="I57" s="148"/>
      <c r="J57" s="148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88"/>
      <c r="C58" s="147"/>
      <c r="D58" s="147"/>
      <c r="E58" s="146"/>
      <c r="F58" s="146"/>
      <c r="G58" s="146"/>
      <c r="H58" s="147"/>
      <c r="I58" s="148"/>
      <c r="J58" s="148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108"/>
      <c r="C59" s="147"/>
      <c r="D59" s="147"/>
      <c r="E59" s="146"/>
      <c r="F59" s="146"/>
      <c r="G59" s="146"/>
      <c r="H59" s="147"/>
      <c r="I59" s="148"/>
      <c r="J59" s="148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88"/>
      <c r="C60" s="109"/>
      <c r="D60" s="109"/>
      <c r="E60" s="109"/>
      <c r="F60" s="109"/>
      <c r="G60" s="109"/>
      <c r="H60" s="109"/>
      <c r="I60" s="124"/>
      <c r="J60" s="110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88"/>
      <c r="C61" s="109"/>
      <c r="D61" s="109"/>
      <c r="E61" s="109"/>
      <c r="F61" s="109"/>
      <c r="G61" s="109"/>
      <c r="H61" s="109"/>
      <c r="I61" s="124"/>
      <c r="J61" s="110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88"/>
      <c r="C62" s="109"/>
      <c r="D62" s="109"/>
      <c r="E62" s="114"/>
      <c r="F62" s="114"/>
      <c r="G62" s="114"/>
      <c r="H62" s="109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84"/>
      <c r="C63" s="109"/>
      <c r="D63" s="109"/>
      <c r="E63" s="114"/>
      <c r="F63" s="114"/>
      <c r="G63" s="114"/>
      <c r="H63" s="109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88"/>
      <c r="C64" s="109"/>
      <c r="D64" s="109"/>
      <c r="E64" s="114"/>
      <c r="F64" s="114"/>
      <c r="G64" s="114"/>
      <c r="H64" s="109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88"/>
      <c r="C65" s="109"/>
      <c r="D65" s="109"/>
      <c r="E65" s="114"/>
      <c r="F65" s="114"/>
      <c r="G65" s="114"/>
      <c r="H65" s="109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115"/>
      <c r="C66" s="109"/>
      <c r="D66" s="109"/>
      <c r="E66" s="114"/>
      <c r="F66" s="114"/>
      <c r="G66" s="114"/>
      <c r="H66" s="109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84"/>
      <c r="C67" s="111"/>
      <c r="D67" s="109"/>
      <c r="E67" s="87"/>
      <c r="F67" s="109"/>
      <c r="G67" s="109"/>
      <c r="H67" s="109"/>
      <c r="I67" s="109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8"/>
      <c r="C68" s="109"/>
      <c r="D68" s="109"/>
      <c r="E68" s="109"/>
      <c r="F68" s="109"/>
      <c r="G68" s="109"/>
      <c r="H68" s="109"/>
      <c r="I68" s="124"/>
      <c r="J68" s="110"/>
      <c r="K68" s="110"/>
      <c r="L68" s="110"/>
      <c r="M68" s="110"/>
      <c r="N68" s="110"/>
      <c r="O68" s="110"/>
      <c r="P68" s="110"/>
      <c r="Q68" s="110"/>
      <c r="R68" s="110"/>
      <c r="S68" s="113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88"/>
      <c r="C69" s="109"/>
      <c r="D69" s="109"/>
      <c r="E69" s="109"/>
      <c r="F69" s="109"/>
      <c r="G69" s="109"/>
      <c r="H69" s="109"/>
      <c r="I69" s="124"/>
      <c r="J69" s="110"/>
      <c r="K69" s="110"/>
      <c r="L69" s="110"/>
      <c r="M69" s="110"/>
      <c r="N69" s="110"/>
      <c r="O69" s="110"/>
      <c r="P69" s="110"/>
      <c r="Q69" s="110"/>
      <c r="R69" s="110"/>
      <c r="S69" s="113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88"/>
      <c r="C70" s="111"/>
      <c r="D70" s="109"/>
      <c r="E70" s="109"/>
      <c r="F70" s="109"/>
      <c r="G70" s="109"/>
      <c r="H70" s="109"/>
      <c r="I70" s="109"/>
      <c r="J70" s="110"/>
      <c r="K70" s="110"/>
      <c r="L70" s="110"/>
      <c r="M70" s="110"/>
      <c r="N70" s="110"/>
      <c r="O70" s="110"/>
      <c r="P70" s="110"/>
      <c r="Q70" s="110"/>
      <c r="R70" s="110"/>
      <c r="S70" s="113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8"/>
      <c r="C71" s="111"/>
      <c r="D71" s="109"/>
      <c r="E71" s="87"/>
      <c r="F71" s="109"/>
      <c r="G71" s="109"/>
      <c r="H71" s="109"/>
      <c r="I71" s="109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09"/>
      <c r="D72" s="109"/>
      <c r="E72" s="109"/>
      <c r="F72" s="109"/>
      <c r="G72" s="87"/>
      <c r="H72" s="87"/>
      <c r="I72" s="124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09"/>
      <c r="D73" s="109"/>
      <c r="E73" s="109"/>
      <c r="F73" s="109"/>
      <c r="G73" s="87"/>
      <c r="H73" s="87"/>
      <c r="I73" s="116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15"/>
      <c r="D74" s="109"/>
      <c r="E74" s="87"/>
      <c r="F74" s="109"/>
      <c r="G74" s="109"/>
      <c r="H74" s="109"/>
      <c r="I74" s="109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11"/>
      <c r="D75" s="109"/>
      <c r="E75" s="109"/>
      <c r="F75" s="109"/>
      <c r="G75" s="109"/>
      <c r="H75" s="109"/>
      <c r="I75" s="109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2"/>
      <c r="U75" s="112"/>
      <c r="V75" s="112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11"/>
      <c r="D76" s="109"/>
      <c r="E76" s="87"/>
      <c r="F76" s="109"/>
      <c r="G76" s="109"/>
      <c r="H76" s="109"/>
      <c r="I76" s="109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2"/>
      <c r="U76" s="112"/>
      <c r="V76" s="112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09"/>
      <c r="D77" s="109"/>
      <c r="E77" s="109"/>
      <c r="F77" s="109"/>
      <c r="G77" s="87"/>
      <c r="H77" s="87"/>
      <c r="I77" s="124"/>
      <c r="J77" s="110"/>
      <c r="K77" s="110"/>
      <c r="L77" s="110"/>
      <c r="M77" s="110"/>
      <c r="N77" s="110"/>
      <c r="O77" s="110"/>
      <c r="P77" s="110"/>
      <c r="Q77" s="110"/>
      <c r="R77" s="110"/>
      <c r="S77" s="113"/>
      <c r="T77" s="112"/>
      <c r="U77" s="112"/>
      <c r="V77" s="112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09"/>
      <c r="D78" s="109"/>
      <c r="E78" s="109"/>
      <c r="F78" s="109"/>
      <c r="G78" s="87"/>
      <c r="H78" s="87"/>
      <c r="I78" s="116"/>
      <c r="J78" s="110"/>
      <c r="K78" s="110"/>
      <c r="L78" s="110"/>
      <c r="M78" s="110"/>
      <c r="N78" s="110"/>
      <c r="O78" s="110"/>
      <c r="P78" s="110"/>
      <c r="Q78" s="110"/>
      <c r="R78" s="110"/>
      <c r="S78" s="113"/>
      <c r="T78" s="113"/>
      <c r="U78" s="113"/>
      <c r="V78" s="113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15"/>
      <c r="D79" s="109"/>
      <c r="E79" s="87"/>
      <c r="F79" s="109"/>
      <c r="G79" s="109"/>
      <c r="H79" s="109"/>
      <c r="I79" s="109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3"/>
      <c r="U79" s="113"/>
      <c r="V79" s="113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15"/>
      <c r="D80" s="109"/>
      <c r="E80" s="87"/>
      <c r="F80" s="109"/>
      <c r="G80" s="109"/>
      <c r="H80" s="109"/>
      <c r="I80" s="109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3"/>
      <c r="U80" s="77"/>
      <c r="V80" s="77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2:51" x14ac:dyDescent="0.25">
      <c r="B81" s="88"/>
      <c r="C81" s="115"/>
      <c r="D81" s="109"/>
      <c r="E81" s="87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77"/>
      <c r="V81" s="77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2:51" x14ac:dyDescent="0.25">
      <c r="B82" s="88"/>
      <c r="C82" s="111"/>
      <c r="D82" s="109"/>
      <c r="E82" s="87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2:51" x14ac:dyDescent="0.25">
      <c r="B83" s="88"/>
      <c r="C83" s="111"/>
      <c r="D83" s="109"/>
      <c r="E83" s="109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2:51" x14ac:dyDescent="0.25">
      <c r="B84" s="88"/>
      <c r="C84" s="111"/>
      <c r="D84" s="109"/>
      <c r="E84" s="109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10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2:51" x14ac:dyDescent="0.25">
      <c r="B85" s="125"/>
      <c r="C85" s="111"/>
      <c r="D85" s="109"/>
      <c r="E85" s="87"/>
      <c r="F85" s="109"/>
      <c r="G85" s="109"/>
      <c r="H85" s="109"/>
      <c r="I85" s="109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3"/>
      <c r="U85" s="77"/>
      <c r="V85" s="77"/>
      <c r="W85" s="105"/>
      <c r="X85" s="105"/>
      <c r="Y85" s="105"/>
      <c r="Z85" s="105"/>
      <c r="AA85" s="105"/>
      <c r="AB85" s="105"/>
      <c r="AC85" s="105"/>
      <c r="AD85" s="105"/>
      <c r="AE85" s="105"/>
      <c r="AM85" s="106"/>
      <c r="AN85" s="106"/>
      <c r="AO85" s="106"/>
      <c r="AP85" s="106"/>
      <c r="AQ85" s="106"/>
      <c r="AR85" s="106"/>
      <c r="AS85" s="107"/>
      <c r="AV85" s="104"/>
      <c r="AW85" s="100"/>
      <c r="AX85" s="100"/>
      <c r="AY85" s="100"/>
    </row>
    <row r="86" spans="2:51" x14ac:dyDescent="0.25">
      <c r="B86" s="125"/>
      <c r="C86" s="111"/>
      <c r="D86" s="109"/>
      <c r="E86" s="109"/>
      <c r="F86" s="109"/>
      <c r="G86" s="109"/>
      <c r="H86" s="109"/>
      <c r="I86" s="109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3"/>
      <c r="U86" s="77"/>
      <c r="V86" s="77"/>
      <c r="W86" s="105"/>
      <c r="X86" s="105"/>
      <c r="Y86" s="105"/>
      <c r="Z86" s="105"/>
      <c r="AA86" s="105"/>
      <c r="AB86" s="105"/>
      <c r="AC86" s="105"/>
      <c r="AD86" s="105"/>
      <c r="AE86" s="105"/>
      <c r="AM86" s="106"/>
      <c r="AN86" s="106"/>
      <c r="AO86" s="106"/>
      <c r="AP86" s="106"/>
      <c r="AQ86" s="106"/>
      <c r="AR86" s="106"/>
      <c r="AS86" s="107"/>
      <c r="AV86" s="104"/>
      <c r="AW86" s="100"/>
      <c r="AX86" s="100"/>
      <c r="AY86" s="100"/>
    </row>
    <row r="87" spans="2:51" x14ac:dyDescent="0.25">
      <c r="B87" s="128"/>
      <c r="C87" s="108"/>
      <c r="D87" s="109"/>
      <c r="E87" s="109"/>
      <c r="F87" s="109"/>
      <c r="G87" s="109"/>
      <c r="H87" s="109"/>
      <c r="I87" s="109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3"/>
      <c r="U87" s="77"/>
      <c r="V87" s="77"/>
      <c r="W87" s="105"/>
      <c r="X87" s="105"/>
      <c r="Y87" s="105"/>
      <c r="Z87" s="85"/>
      <c r="AA87" s="105"/>
      <c r="AB87" s="105"/>
      <c r="AC87" s="105"/>
      <c r="AD87" s="105"/>
      <c r="AE87" s="105"/>
      <c r="AM87" s="106"/>
      <c r="AN87" s="106"/>
      <c r="AO87" s="106"/>
      <c r="AP87" s="106"/>
      <c r="AQ87" s="106"/>
      <c r="AR87" s="106"/>
      <c r="AS87" s="107"/>
      <c r="AV87" s="104"/>
      <c r="AW87" s="100"/>
      <c r="AX87" s="100"/>
      <c r="AY87" s="100"/>
    </row>
    <row r="88" spans="2:51" x14ac:dyDescent="0.25">
      <c r="B88" s="128"/>
      <c r="C88" s="108"/>
      <c r="D88" s="87"/>
      <c r="E88" s="109"/>
      <c r="F88" s="109"/>
      <c r="G88" s="109"/>
      <c r="H88" s="109"/>
      <c r="I88" s="87"/>
      <c r="J88" s="110"/>
      <c r="K88" s="110"/>
      <c r="L88" s="110"/>
      <c r="M88" s="110"/>
      <c r="N88" s="110"/>
      <c r="O88" s="110"/>
      <c r="P88" s="110"/>
      <c r="Q88" s="110"/>
      <c r="R88" s="110"/>
      <c r="S88" s="85"/>
      <c r="T88" s="85"/>
      <c r="U88" s="85"/>
      <c r="V88" s="85"/>
      <c r="W88" s="85"/>
      <c r="X88" s="85"/>
      <c r="Y88" s="85"/>
      <c r="Z88" s="78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104"/>
      <c r="AW88" s="100"/>
      <c r="AX88" s="100"/>
      <c r="AY88" s="100"/>
    </row>
    <row r="89" spans="2:51" x14ac:dyDescent="0.25">
      <c r="B89" s="128"/>
      <c r="C89" s="115"/>
      <c r="D89" s="87"/>
      <c r="E89" s="109"/>
      <c r="F89" s="109"/>
      <c r="G89" s="109"/>
      <c r="H89" s="109"/>
      <c r="I89" s="87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78"/>
      <c r="X89" s="78"/>
      <c r="Y89" s="78"/>
      <c r="Z89" s="105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104"/>
      <c r="AW89" s="100"/>
      <c r="AX89" s="100"/>
      <c r="AY89" s="100"/>
    </row>
    <row r="90" spans="2:51" x14ac:dyDescent="0.25">
      <c r="B90" s="128"/>
      <c r="C90" s="115"/>
      <c r="D90" s="109"/>
      <c r="E90" s="87"/>
      <c r="F90" s="109"/>
      <c r="G90" s="109"/>
      <c r="H90" s="109"/>
      <c r="I90" s="109"/>
      <c r="J90" s="85"/>
      <c r="K90" s="85"/>
      <c r="L90" s="85"/>
      <c r="M90" s="85"/>
      <c r="N90" s="85"/>
      <c r="O90" s="85"/>
      <c r="P90" s="85"/>
      <c r="Q90" s="85"/>
      <c r="R90" s="85"/>
      <c r="S90" s="110"/>
      <c r="T90" s="113"/>
      <c r="U90" s="77"/>
      <c r="V90" s="77"/>
      <c r="W90" s="105"/>
      <c r="X90" s="105"/>
      <c r="Y90" s="105"/>
      <c r="Z90" s="105"/>
      <c r="AA90" s="105"/>
      <c r="AB90" s="105"/>
      <c r="AC90" s="105"/>
      <c r="AD90" s="105"/>
      <c r="AE90" s="105"/>
      <c r="AM90" s="106"/>
      <c r="AN90" s="106"/>
      <c r="AO90" s="106"/>
      <c r="AP90" s="106"/>
      <c r="AQ90" s="106"/>
      <c r="AR90" s="106"/>
      <c r="AS90" s="107"/>
      <c r="AV90" s="104"/>
      <c r="AW90" s="100"/>
      <c r="AX90" s="100"/>
      <c r="AY90" s="100"/>
    </row>
    <row r="91" spans="2:51" x14ac:dyDescent="0.25">
      <c r="B91" s="78"/>
      <c r="C91" s="111"/>
      <c r="D91" s="109"/>
      <c r="E91" s="87"/>
      <c r="F91" s="87"/>
      <c r="G91" s="109"/>
      <c r="H91" s="109"/>
      <c r="I91" s="109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3"/>
      <c r="U91" s="77"/>
      <c r="V91" s="77"/>
      <c r="W91" s="105"/>
      <c r="X91" s="105"/>
      <c r="Y91" s="105"/>
      <c r="Z91" s="105"/>
      <c r="AA91" s="105"/>
      <c r="AB91" s="105"/>
      <c r="AC91" s="105"/>
      <c r="AD91" s="105"/>
      <c r="AE91" s="105"/>
      <c r="AM91" s="106"/>
      <c r="AN91" s="106"/>
      <c r="AO91" s="106"/>
      <c r="AP91" s="106"/>
      <c r="AQ91" s="106"/>
      <c r="AR91" s="106"/>
      <c r="AS91" s="107"/>
      <c r="AV91" s="104"/>
      <c r="AW91" s="100"/>
      <c r="AX91" s="100"/>
      <c r="AY91" s="100"/>
    </row>
    <row r="92" spans="2:51" x14ac:dyDescent="0.25">
      <c r="B92" s="78"/>
      <c r="C92" s="111"/>
      <c r="D92" s="109"/>
      <c r="E92" s="109"/>
      <c r="F92" s="87"/>
      <c r="G92" s="87"/>
      <c r="H92" s="87"/>
      <c r="I92" s="109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3"/>
      <c r="U92" s="77"/>
      <c r="V92" s="77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V92" s="104"/>
      <c r="AW92" s="100"/>
      <c r="AX92" s="100"/>
      <c r="AY92" s="130"/>
    </row>
    <row r="93" spans="2:51" x14ac:dyDescent="0.25">
      <c r="B93" s="128"/>
      <c r="C93" s="85"/>
      <c r="D93" s="109"/>
      <c r="E93" s="109"/>
      <c r="F93" s="109"/>
      <c r="G93" s="87"/>
      <c r="H93" s="87"/>
      <c r="I93" s="109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3"/>
      <c r="U93" s="77"/>
      <c r="V93" s="77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V93" s="104"/>
      <c r="AW93" s="100"/>
      <c r="AX93" s="100"/>
      <c r="AY93" s="100"/>
    </row>
    <row r="94" spans="2:51" x14ac:dyDescent="0.25">
      <c r="C94" s="115"/>
      <c r="D94" s="85"/>
      <c r="E94" s="109"/>
      <c r="F94" s="109"/>
      <c r="G94" s="109"/>
      <c r="H94" s="109"/>
      <c r="I94" s="85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3"/>
      <c r="U94" s="77"/>
      <c r="V94" s="77"/>
      <c r="W94" s="105"/>
      <c r="X94" s="105"/>
      <c r="Y94" s="105"/>
      <c r="Z94" s="105"/>
      <c r="AA94" s="105"/>
      <c r="AB94" s="105"/>
      <c r="AC94" s="105"/>
      <c r="AD94" s="105"/>
      <c r="AE94" s="105"/>
      <c r="AM94" s="106"/>
      <c r="AN94" s="106"/>
      <c r="AO94" s="106"/>
      <c r="AP94" s="106"/>
      <c r="AQ94" s="106"/>
      <c r="AR94" s="106"/>
      <c r="AS94" s="107"/>
      <c r="AV94" s="104"/>
      <c r="AW94" s="100"/>
      <c r="AX94" s="100"/>
      <c r="AY94" s="100"/>
    </row>
    <row r="95" spans="2:51" x14ac:dyDescent="0.25">
      <c r="C95" s="131"/>
      <c r="D95" s="78"/>
      <c r="E95" s="126"/>
      <c r="F95" s="126"/>
      <c r="G95" s="126"/>
      <c r="H95" s="126"/>
      <c r="I95" s="78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32"/>
      <c r="U95" s="133"/>
      <c r="V95" s="133"/>
      <c r="W95" s="105"/>
      <c r="X95" s="105"/>
      <c r="Y95" s="105"/>
      <c r="Z95" s="105"/>
      <c r="AA95" s="105"/>
      <c r="AB95" s="105"/>
      <c r="AC95" s="105"/>
      <c r="AD95" s="105"/>
      <c r="AE95" s="105"/>
      <c r="AM95" s="106"/>
      <c r="AN95" s="106"/>
      <c r="AO95" s="106"/>
      <c r="AP95" s="106"/>
      <c r="AQ95" s="106"/>
      <c r="AR95" s="106"/>
      <c r="AS95" s="107"/>
      <c r="AU95" s="100"/>
      <c r="AV95" s="104"/>
      <c r="AW95" s="100"/>
      <c r="AX95" s="100"/>
      <c r="AY95" s="100"/>
    </row>
    <row r="96" spans="2:51" s="130" customFormat="1" x14ac:dyDescent="0.25">
      <c r="B96" s="100"/>
      <c r="C96" s="134"/>
      <c r="D96" s="126"/>
      <c r="E96" s="78"/>
      <c r="F96" s="126"/>
      <c r="G96" s="126"/>
      <c r="H96" s="126"/>
      <c r="I96" s="126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32"/>
      <c r="U96" s="133"/>
      <c r="V96" s="133"/>
      <c r="W96" s="105"/>
      <c r="X96" s="105"/>
      <c r="Y96" s="105"/>
      <c r="Z96" s="105"/>
      <c r="AA96" s="105"/>
      <c r="AB96" s="105"/>
      <c r="AC96" s="105"/>
      <c r="AD96" s="105"/>
      <c r="AE96" s="105"/>
      <c r="AM96" s="106"/>
      <c r="AN96" s="106"/>
      <c r="AO96" s="106"/>
      <c r="AP96" s="106"/>
      <c r="AQ96" s="106"/>
      <c r="AR96" s="106"/>
      <c r="AS96" s="107"/>
      <c r="AT96" s="19"/>
      <c r="AV96" s="104"/>
      <c r="AY96" s="100"/>
    </row>
    <row r="97" spans="1:51" x14ac:dyDescent="0.25">
      <c r="A97" s="105"/>
      <c r="C97" s="129"/>
      <c r="D97" s="126"/>
      <c r="E97" s="78"/>
      <c r="F97" s="78"/>
      <c r="G97" s="126"/>
      <c r="H97" s="126"/>
      <c r="I97" s="106"/>
      <c r="J97" s="106"/>
      <c r="K97" s="106"/>
      <c r="L97" s="106"/>
      <c r="M97" s="106"/>
      <c r="N97" s="106"/>
      <c r="O97" s="107"/>
      <c r="P97" s="102"/>
      <c r="R97" s="104"/>
      <c r="AS97" s="100"/>
      <c r="AT97" s="100"/>
      <c r="AU97" s="100"/>
      <c r="AV97" s="100"/>
      <c r="AW97" s="100"/>
      <c r="AX97" s="100"/>
      <c r="AY97" s="100"/>
    </row>
    <row r="98" spans="1:51" x14ac:dyDescent="0.25">
      <c r="A98" s="105"/>
      <c r="C98" s="130"/>
      <c r="D98" s="130"/>
      <c r="E98" s="130"/>
      <c r="F98" s="130"/>
      <c r="G98" s="78"/>
      <c r="H98" s="78"/>
      <c r="I98" s="106"/>
      <c r="J98" s="106"/>
      <c r="K98" s="106"/>
      <c r="L98" s="106"/>
      <c r="M98" s="106"/>
      <c r="N98" s="106"/>
      <c r="O98" s="107"/>
      <c r="P98" s="102"/>
      <c r="R98" s="102"/>
      <c r="AS98" s="100"/>
      <c r="AT98" s="100"/>
      <c r="AU98" s="100"/>
      <c r="AV98" s="100"/>
      <c r="AW98" s="100"/>
      <c r="AX98" s="100"/>
      <c r="AY98" s="100"/>
    </row>
    <row r="99" spans="1:51" x14ac:dyDescent="0.25">
      <c r="A99" s="105"/>
      <c r="C99" s="130"/>
      <c r="D99" s="130"/>
      <c r="E99" s="130"/>
      <c r="F99" s="130"/>
      <c r="G99" s="78"/>
      <c r="H99" s="78"/>
      <c r="I99" s="106"/>
      <c r="J99" s="106"/>
      <c r="K99" s="106"/>
      <c r="L99" s="106"/>
      <c r="M99" s="106"/>
      <c r="N99" s="106"/>
      <c r="O99" s="107"/>
      <c r="P99" s="102"/>
      <c r="R99" s="102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C100" s="130"/>
      <c r="D100" s="130"/>
      <c r="E100" s="130"/>
      <c r="F100" s="130"/>
      <c r="G100" s="130"/>
      <c r="H100" s="130"/>
      <c r="I100" s="106"/>
      <c r="J100" s="106"/>
      <c r="K100" s="106"/>
      <c r="L100" s="106"/>
      <c r="M100" s="106"/>
      <c r="N100" s="106"/>
      <c r="O100" s="107"/>
      <c r="P100" s="102"/>
      <c r="R100" s="102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C101" s="130"/>
      <c r="D101" s="130"/>
      <c r="E101" s="130"/>
      <c r="F101" s="130"/>
      <c r="G101" s="130"/>
      <c r="H101" s="130"/>
      <c r="I101" s="106"/>
      <c r="J101" s="106"/>
      <c r="K101" s="106"/>
      <c r="L101" s="106"/>
      <c r="M101" s="106"/>
      <c r="N101" s="106"/>
      <c r="O101" s="107"/>
      <c r="P101" s="102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A102" s="105"/>
      <c r="C102" s="130"/>
      <c r="D102" s="130"/>
      <c r="E102" s="130"/>
      <c r="F102" s="130"/>
      <c r="G102" s="130"/>
      <c r="H102" s="130"/>
      <c r="I102" s="106"/>
      <c r="J102" s="106"/>
      <c r="K102" s="106"/>
      <c r="L102" s="106"/>
      <c r="M102" s="106"/>
      <c r="N102" s="106"/>
      <c r="O102" s="107"/>
      <c r="P102" s="102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A103" s="105"/>
      <c r="C103" s="130"/>
      <c r="D103" s="130"/>
      <c r="E103" s="130"/>
      <c r="F103" s="130"/>
      <c r="G103" s="130"/>
      <c r="H103" s="130"/>
      <c r="I103" s="106"/>
      <c r="J103" s="106"/>
      <c r="K103" s="106"/>
      <c r="L103" s="106"/>
      <c r="M103" s="106"/>
      <c r="N103" s="106"/>
      <c r="O103" s="107"/>
      <c r="P103" s="102"/>
      <c r="R103" s="78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A104" s="105"/>
      <c r="I104" s="106"/>
      <c r="J104" s="106"/>
      <c r="K104" s="106"/>
      <c r="L104" s="106"/>
      <c r="M104" s="106"/>
      <c r="N104" s="106"/>
      <c r="O104" s="107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O105" s="107"/>
      <c r="R105" s="102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O106" s="107"/>
      <c r="R106" s="102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R107" s="102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R108" s="102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07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07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07"/>
      <c r="Q115" s="102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1"/>
      <c r="P116" s="102"/>
      <c r="Q116" s="102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1"/>
      <c r="P117" s="102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Q125" s="102"/>
      <c r="R125" s="102"/>
      <c r="S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1"/>
      <c r="P126" s="102"/>
      <c r="Q126" s="102"/>
      <c r="R126" s="102"/>
      <c r="S126" s="102"/>
      <c r="T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Q127" s="102"/>
      <c r="R127" s="102"/>
      <c r="S127" s="102"/>
      <c r="T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T128" s="102"/>
      <c r="AS128" s="100"/>
      <c r="AT128" s="100"/>
      <c r="AU128" s="100"/>
      <c r="AV128" s="100"/>
      <c r="AW128" s="100"/>
      <c r="AX128" s="100"/>
      <c r="AY128" s="100"/>
    </row>
    <row r="129" spans="15:51" x14ac:dyDescent="0.25">
      <c r="O129" s="102"/>
      <c r="Q129" s="102"/>
      <c r="R129" s="102"/>
      <c r="S129" s="102"/>
      <c r="AS129" s="100"/>
      <c r="AT129" s="100"/>
      <c r="AU129" s="100"/>
      <c r="AV129" s="100"/>
      <c r="AW129" s="100"/>
      <c r="AX129" s="100"/>
    </row>
    <row r="130" spans="15:51" x14ac:dyDescent="0.25">
      <c r="O130" s="11"/>
      <c r="P130" s="102"/>
      <c r="Q130" s="102"/>
      <c r="R130" s="102"/>
      <c r="S130" s="102"/>
      <c r="T130" s="102"/>
      <c r="AS130" s="100"/>
      <c r="AT130" s="100"/>
      <c r="AU130" s="100"/>
      <c r="AV130" s="100"/>
      <c r="AW130" s="100"/>
      <c r="AX130" s="100"/>
    </row>
    <row r="131" spans="15:51" x14ac:dyDescent="0.25">
      <c r="O131" s="11"/>
      <c r="P131" s="102"/>
      <c r="Q131" s="102"/>
      <c r="R131" s="102"/>
      <c r="S131" s="102"/>
      <c r="T131" s="102"/>
      <c r="U131" s="102"/>
      <c r="AS131" s="100"/>
      <c r="AT131" s="100"/>
      <c r="AU131" s="100"/>
      <c r="AV131" s="100"/>
      <c r="AW131" s="100"/>
      <c r="AX131" s="100"/>
    </row>
    <row r="132" spans="15:51" x14ac:dyDescent="0.25">
      <c r="O132" s="11"/>
      <c r="P132" s="102"/>
      <c r="T132" s="102"/>
      <c r="U132" s="102"/>
      <c r="AS132" s="100"/>
      <c r="AT132" s="100"/>
      <c r="AU132" s="100"/>
      <c r="AV132" s="100"/>
      <c r="AW132" s="100"/>
      <c r="AX132" s="100"/>
    </row>
    <row r="140" spans="15:51" x14ac:dyDescent="0.25">
      <c r="AY140" s="100"/>
    </row>
    <row r="144" spans="15:51" x14ac:dyDescent="0.25">
      <c r="AS144" s="100"/>
      <c r="AT144" s="100"/>
      <c r="AU144" s="100"/>
      <c r="AV144" s="100"/>
      <c r="AW144" s="100"/>
      <c r="AX144" s="100"/>
    </row>
  </sheetData>
  <protectedRanges>
    <protectedRange sqref="N88:R88 B93 S90:T96 B85:B90 S86:T87 N91:R96 T78:T85 S49:S50 T63:T69 T51:T61" name="Range2_12_5_1_1"/>
    <protectedRange sqref="L10 L6 D6 D8 AD8 AF8 O8:U8 AJ8:AR8 AF10 L24:N31 N32:N34 E11:E34 G11:G34 AC17:AF34 X11:AF16 R11:V34 N10:N23 O11:P34" name="Range1_16_3_1_1"/>
    <protectedRange sqref="I93 J91:M96 J88:M88 I96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7:H97 F96 E95" name="Range2_2_2_9_2_1_1"/>
    <protectedRange sqref="D93 D96:D97" name="Range2_1_1_1_1_1_9_2_1_1"/>
    <protectedRange sqref="AG11:AG34" name="Range1_18_1_1_1"/>
    <protectedRange sqref="C94 C96" name="Range2_4_1_1_1"/>
    <protectedRange sqref="AS16:AS34" name="Range1_1_1_1"/>
    <protectedRange sqref="P3:U5" name="Range1_16_1_1_1_1"/>
    <protectedRange sqref="C97 C95 C92" name="Range2_1_3_1_1"/>
    <protectedRange sqref="H11:H34" name="Range1_1_1_1_1_1_1"/>
    <protectedRange sqref="B91:B92 J89:R90 D94:D95 I94:I95 Z87:Z88 S88:Y89 AA88:AU89 E96:E97 G98:H99 F97" name="Range2_2_1_10_1_1_1_2"/>
    <protectedRange sqref="C93" name="Range2_2_1_10_2_1_1_1"/>
    <protectedRange sqref="N86:R87 G94:H94 D90 F93 E92" name="Range2_12_1_6_1_1"/>
    <protectedRange sqref="D85:D86 I90:I92 I86:M87 G95:H96 G88:H90 E93:E94 F94:F95 F87:F89 E86:E88" name="Range2_2_12_1_7_1_1"/>
    <protectedRange sqref="D91:D92" name="Range2_1_1_1_1_11_1_2_1_1"/>
    <protectedRange sqref="E89 G91:H91 F90" name="Range2_2_2_9_1_1_1_1"/>
    <protectedRange sqref="D87" name="Range2_1_1_1_1_1_9_1_1_1_1"/>
    <protectedRange sqref="C91 C86" name="Range2_1_1_2_1_1"/>
    <protectedRange sqref="C90" name="Range2_1_2_2_1_1"/>
    <protectedRange sqref="C89" name="Range2_3_2_1_1"/>
    <protectedRange sqref="F85:F86 E85 G87:H87" name="Range2_2_12_1_1_1_1_1"/>
    <protectedRange sqref="C85" name="Range2_1_4_2_1_1_1"/>
    <protectedRange sqref="C87:C88" name="Range2_5_1_1_1"/>
    <protectedRange sqref="E90:E91 F91:F92 G92:H93 I88:I89" name="Range2_2_1_1_1_1"/>
    <protectedRange sqref="D88:D89" name="Range2_1_1_1_1_1_1_1_1"/>
    <protectedRange sqref="AS11:AS15" name="Range1_4_1_1_1_1"/>
    <protectedRange sqref="J11:J15 J26:J34" name="Range1_1_2_1_10_1_1_1_1"/>
    <protectedRange sqref="R103" name="Range2_2_1_10_1_1_1_1_1"/>
    <protectedRange sqref="S38:S44" name="Range2_12_3_1_1_1_1"/>
    <protectedRange sqref="D38:H38 F39:G39 N38:R44" name="Range2_12_1_3_1_1_1_1"/>
    <protectedRange sqref="I38:M38 E39 H39:M39 E40:M44" name="Range2_2_12_1_6_1_1_1_1"/>
    <protectedRange sqref="D39:D44" name="Range2_1_1_1_1_11_1_1_1_1_1_1"/>
    <protectedRange sqref="C39:C44" name="Range2_1_2_1_1_1_1_1"/>
    <protectedRange sqref="C38" name="Range2_3_1_1_1_1_1"/>
    <protectedRange sqref="T75:T77" name="Range2_12_5_1_1_3"/>
    <protectedRange sqref="T71:T74" name="Range2_12_5_1_1_2_2"/>
    <protectedRange sqref="T70" name="Range2_12_5_1_1_2_1_1"/>
    <protectedRange sqref="S70" name="Range2_12_4_1_1_1_4_2_2_1_1"/>
    <protectedRange sqref="B82:B84" name="Range2_12_5_1_1_2"/>
    <protectedRange sqref="B81" name="Range2_12_5_1_1_2_1_4_1_1_1_2_1_1_1_1_1_1_1"/>
    <protectedRange sqref="F84 G86:H86" name="Range2_2_12_1_1_1_1_1_1"/>
    <protectedRange sqref="D84:E84" name="Range2_2_12_1_7_1_1_2_1"/>
    <protectedRange sqref="C84" name="Range2_1_1_2_1_1_1"/>
    <protectedRange sqref="B79:B80" name="Range2_12_5_1_1_2_1"/>
    <protectedRange sqref="B78" name="Range2_12_5_1_1_2_1_2_1"/>
    <protectedRange sqref="B77" name="Range2_12_5_1_1_2_1_2_2"/>
    <protectedRange sqref="S82:S85" name="Range2_12_5_1_1_5"/>
    <protectedRange sqref="N82:R85" name="Range2_12_1_6_1_1_1"/>
    <protectedRange sqref="J82:M85" name="Range2_2_12_1_7_1_1_2"/>
    <protectedRange sqref="S79:S81" name="Range2_12_2_1_1_1_2_1_1_1"/>
    <protectedRange sqref="Q80:R81" name="Range2_12_1_4_1_1_1_1_1_1_1_1_1_1_1_1_1_1_1"/>
    <protectedRange sqref="N80:P81" name="Range2_12_1_2_1_1_1_1_1_1_1_1_1_1_1_1_1_1_1_1"/>
    <protectedRange sqref="J80:M81" name="Range2_2_12_1_4_1_1_1_1_1_1_1_1_1_1_1_1_1_1_1_1"/>
    <protectedRange sqref="Q79:R79" name="Range2_12_1_6_1_1_1_2_3_1_1_3_1_1_1_1_1_1_1"/>
    <protectedRange sqref="N79:P79" name="Range2_12_1_2_3_1_1_1_2_3_1_1_3_1_1_1_1_1_1_1"/>
    <protectedRange sqref="J79:M79" name="Range2_2_12_1_4_3_1_1_1_3_3_1_1_3_1_1_1_1_1_1_1"/>
    <protectedRange sqref="S77:S78" name="Range2_12_4_1_1_1_4_2_2_2_1"/>
    <protectedRange sqref="Q77:R78" name="Range2_12_1_6_1_1_1_2_3_2_1_1_3_2"/>
    <protectedRange sqref="N77:P78" name="Range2_12_1_2_3_1_1_1_2_3_2_1_1_3_2"/>
    <protectedRange sqref="K77:M78" name="Range2_2_12_1_4_3_1_1_1_3_3_2_1_1_3_2"/>
    <protectedRange sqref="J77:J78" name="Range2_2_12_1_4_3_1_1_1_3_2_1_2_2_2"/>
    <protectedRange sqref="I77" name="Range2_2_12_1_4_3_1_1_1_3_3_1_1_3_1_1_1_1_1_1_2_2"/>
    <protectedRange sqref="I79:I85" name="Range2_2_12_1_7_1_1_2_2_1_1"/>
    <protectedRange sqref="I78" name="Range2_2_12_1_4_3_1_1_1_3_3_1_1_3_1_1_1_1_1_1_2_1_1"/>
    <protectedRange sqref="G85:H85" name="Range2_2_12_1_3_1_2_1_1_1_2_1_1_1_1_1_1_2_1_1_1_1_1_1_1_1_1"/>
    <protectedRange sqref="F83 G82:H84" name="Range2_2_12_1_3_3_1_1_1_2_1_1_1_1_1_1_1_1_1_1_1_1_1_1_1_1"/>
    <protectedRange sqref="G79:H79" name="Range2_2_12_1_3_1_2_1_1_1_2_1_1_1_1_1_1_2_1_1_1_1_1_2_1"/>
    <protectedRange sqref="F79:F82" name="Range2_2_12_1_3_1_2_1_1_1_3_1_1_1_1_1_3_1_1_1_1_1_1_1_1_1"/>
    <protectedRange sqref="G80:H81" name="Range2_2_12_1_3_1_2_1_1_1_1_2_1_1_1_1_1_1_1_1_1_1_1"/>
    <protectedRange sqref="D79:E80" name="Range2_2_12_1_3_1_2_1_1_1_3_1_1_1_1_1_1_1_2_1_1_1_1_1_1_1"/>
    <protectedRange sqref="B75" name="Range2_12_5_1_1_2_1_4_1_1_1_2_1_1_1_1_1_1_1_1_1_2_1_1_1_1_1"/>
    <protectedRange sqref="B76" name="Range2_12_5_1_1_2_1_2_2_1_1_1_1_1"/>
    <protectedRange sqref="D83:E83" name="Range2_2_12_1_7_1_1_2_1_1"/>
    <protectedRange sqref="C83" name="Range2_1_1_2_1_1_1_1"/>
    <protectedRange sqref="D82" name="Range2_2_12_1_7_1_1_2_1_1_1_1_1_1"/>
    <protectedRange sqref="E82" name="Range2_2_12_1_1_1_1_1_1_1_1_1_1_1_1"/>
    <protectedRange sqref="C82" name="Range2_1_4_2_1_1_1_1_1_1_1_1_1"/>
    <protectedRange sqref="D81:E81" name="Range2_2_12_1_3_1_2_1_1_1_3_1_1_1_1_1_1_1_2_1_1_1_1_1_1_1_1"/>
    <protectedRange sqref="B74" name="Range2_12_5_1_1_2_1_2_2_1_1_1_1"/>
    <protectedRange sqref="S71:S76" name="Range2_12_5_1_1_5_1"/>
    <protectedRange sqref="N73:R76" name="Range2_12_1_6_1_1_1_1"/>
    <protectedRange sqref="J75:M76 L73:M74" name="Range2_2_12_1_7_1_1_2_2"/>
    <protectedRange sqref="I75:I76" name="Range2_2_12_1_7_1_1_2_2_1_1_1"/>
    <protectedRange sqref="B73" name="Range2_12_5_1_1_2_1_2_2_1_1_1_1_2_1_1_1"/>
    <protectedRange sqref="B72" name="Range2_12_5_1_1_2_1_2_2_1_1_1_1_2_1_1_1_2"/>
    <protectedRange sqref="B71" name="Range2_12_5_1_1_2_1_2_2_1_1_1_1_2_1_1_1_2_1_1"/>
    <protectedRange sqref="B41" name="Range2_12_5_1_1_1_1_1_2"/>
    <protectedRange sqref="G55:H59" name="Range2_2_12_1_3_1_1_1_1_1_4_1_1_2"/>
    <protectedRange sqref="E55:F59" name="Range2_2_12_1_7_1_1_3_1_1_2"/>
    <protectedRange sqref="S55:S61 S63:S69" name="Range2_12_5_1_1_2_3_1_1"/>
    <protectedRange sqref="Q55:R61" name="Range2_12_1_6_1_1_1_1_2_1_2"/>
    <protectedRange sqref="N55:P61" name="Range2_12_1_2_3_1_1_1_1_2_1_2"/>
    <protectedRange sqref="L60:M61 I55:M59" name="Range2_2_12_1_4_3_1_1_1_1_2_1_2"/>
    <protectedRange sqref="D55:D59" name="Range2_2_12_1_3_1_2_1_1_1_2_1_2_1_2"/>
    <protectedRange sqref="Q63:R65" name="Range2_12_1_6_1_1_1_1_2_1_1_1"/>
    <protectedRange sqref="N63:P65" name="Range2_12_1_2_3_1_1_1_1_2_1_1_1"/>
    <protectedRange sqref="L63:M65" name="Range2_2_12_1_4_3_1_1_1_1_2_1_1_1"/>
    <protectedRange sqref="B70" name="Range2_12_5_1_1_2_1_2_2_1_1_1_1_2_1_1_1_2_1_1_1_2"/>
    <protectedRange sqref="N66:R72" name="Range2_12_1_6_1_1_1_1_1"/>
    <protectedRange sqref="J68:M69 L70:M72 L66:M67" name="Range2_2_12_1_7_1_1_2_2_1"/>
    <protectedRange sqref="G68:H69" name="Range2_2_12_1_3_1_2_1_1_1_2_1_1_1_1_1_1_2_1_1_1_1"/>
    <protectedRange sqref="I68:I69" name="Range2_2_12_1_4_3_1_1_1_2_1_2_1_1_3_1_1_1_1_1_1_1_1"/>
    <protectedRange sqref="D68:E69" name="Range2_2_12_1_3_1_2_1_1_1_2_1_1_1_1_3_1_1_1_1_1_1_1"/>
    <protectedRange sqref="F68:F69" name="Range2_2_12_1_3_1_2_1_1_1_3_1_1_1_1_1_3_1_1_1_1_1_1_1"/>
    <protectedRange sqref="G78:H78" name="Range2_2_12_1_3_1_2_1_1_1_1_2_1_1_1_1_1_1_2_1_1_2"/>
    <protectedRange sqref="F78" name="Range2_2_12_1_3_1_2_1_1_1_1_2_1_1_1_1_1_1_1_1_1_1_1_2"/>
    <protectedRange sqref="D78:E78" name="Range2_2_12_1_3_1_2_1_1_1_2_1_1_1_1_3_1_1_1_1_1_1_1_1_1_1_2"/>
    <protectedRange sqref="G77:H77" name="Range2_2_12_1_3_1_2_1_1_1_1_2_1_1_1_1_1_1_2_1_1_1_1"/>
    <protectedRange sqref="F77" name="Range2_2_12_1_3_1_2_1_1_1_1_2_1_1_1_1_1_1_1_1_1_1_1_1_1"/>
    <protectedRange sqref="D77:E77" name="Range2_2_12_1_3_1_2_1_1_1_2_1_1_1_1_3_1_1_1_1_1_1_1_1_1_1_1_1"/>
    <protectedRange sqref="D76" name="Range2_2_12_1_7_1_1_1_1"/>
    <protectedRange sqref="E76:F76" name="Range2_2_12_1_1_1_1_1_2_1"/>
    <protectedRange sqref="C76" name="Range2_1_4_2_1_1_1_1_1"/>
    <protectedRange sqref="G76:H76" name="Range2_2_12_1_3_1_2_1_1_1_2_1_1_1_1_1_1_2_1_1_1_1_1_1_1_1_1_1_1"/>
    <protectedRange sqref="F75:H75" name="Range2_2_12_1_3_3_1_1_1_2_1_1_1_1_1_1_1_1_1_1_1_1_1_1_1_1_1_2"/>
    <protectedRange sqref="D75:E75" name="Range2_2_12_1_7_1_1_2_1_1_1_2"/>
    <protectedRange sqref="C75" name="Range2_1_1_2_1_1_1_1_1_2"/>
    <protectedRange sqref="B68" name="Range2_12_5_1_1_2_1_4_1_1_1_2_1_1_1_1_1_1_1_1_1_2_1_1_1_1_2_1_1_1_2_1_1_1_2_2_2_1"/>
    <protectedRange sqref="B69" name="Range2_12_5_1_1_2_1_2_2_1_1_1_1_2_1_1_1_2_1_1_1_2_2_2_1"/>
    <protectedRange sqref="J74:K74" name="Range2_2_12_1_4_3_1_1_1_3_3_1_1_3_1_1_1_1_1_1_1_1"/>
    <protectedRange sqref="K72:K73" name="Range2_2_12_1_4_3_1_1_1_3_3_2_1_1_3_2_1"/>
    <protectedRange sqref="J72:J73" name="Range2_2_12_1_4_3_1_1_1_3_2_1_2_2_2_1"/>
    <protectedRange sqref="I72" name="Range2_2_12_1_4_3_1_1_1_3_3_1_1_3_1_1_1_1_1_1_2_2_2"/>
    <protectedRange sqref="I74" name="Range2_2_12_1_7_1_1_2_2_1_1_2"/>
    <protectedRange sqref="I73" name="Range2_2_12_1_4_3_1_1_1_3_3_1_1_3_1_1_1_1_1_1_2_1_1_1"/>
    <protectedRange sqref="G74:H74" name="Range2_2_12_1_3_1_2_1_1_1_2_1_1_1_1_1_1_2_1_1_1_1_1_2_1_1"/>
    <protectedRange sqref="F74" name="Range2_2_12_1_3_1_2_1_1_1_3_1_1_1_1_1_3_1_1_1_1_1_1_1_1_1_2"/>
    <protectedRange sqref="D74:E74" name="Range2_2_12_1_3_1_2_1_1_1_3_1_1_1_1_1_1_1_2_1_1_1_1_1_1_1_2"/>
    <protectedRange sqref="J70:K71" name="Range2_2_12_1_7_1_1_2_2_2"/>
    <protectedRange sqref="I70:I71" name="Range2_2_12_1_7_1_1_2_2_1_1_1_2"/>
    <protectedRange sqref="G73:H73" name="Range2_2_12_1_3_1_2_1_1_1_1_2_1_1_1_1_1_1_2_1_1_2_1"/>
    <protectedRange sqref="F73" name="Range2_2_12_1_3_1_2_1_1_1_1_2_1_1_1_1_1_1_1_1_1_1_1_2_1"/>
    <protectedRange sqref="D73:E73" name="Range2_2_12_1_3_1_2_1_1_1_2_1_1_1_1_3_1_1_1_1_1_1_1_1_1_1_2_1"/>
    <protectedRange sqref="G72:H72" name="Range2_2_12_1_3_1_2_1_1_1_1_2_1_1_1_1_1_1_2_1_1_1_1_1"/>
    <protectedRange sqref="F72" name="Range2_2_12_1_3_1_2_1_1_1_1_2_1_1_1_1_1_1_1_1_1_1_1_1_1_1"/>
    <protectedRange sqref="D72:E72" name="Range2_2_12_1_3_1_2_1_1_1_2_1_1_1_1_3_1_1_1_1_1_1_1_1_1_1_1_1_1"/>
    <protectedRange sqref="D71" name="Range2_2_12_1_7_1_1_1_1_1"/>
    <protectedRange sqref="E71:F71" name="Range2_2_12_1_1_1_1_1_2_1_1"/>
    <protectedRange sqref="C71" name="Range2_1_4_2_1_1_1_1_1_1"/>
    <protectedRange sqref="G71:H71" name="Range2_2_12_1_3_1_2_1_1_1_2_1_1_1_1_1_1_2_1_1_1_1_1_1_1_1_1_1_1_1"/>
    <protectedRange sqref="F70:H70" name="Range2_2_12_1_3_3_1_1_1_2_1_1_1_1_1_1_1_1_1_1_1_1_1_1_1_1_1_2_1"/>
    <protectedRange sqref="D70:E70" name="Range2_2_12_1_7_1_1_2_1_1_1_2_1"/>
    <protectedRange sqref="C70" name="Range2_1_1_2_1_1_1_1_1_2_1"/>
    <protectedRange sqref="B64" name="Range2_12_5_1_1_2_1_4_1_1_1_2_1_1_1_1_1_1_1_1_1_2_1_1_1_1_2_1_1_1_2_1_1_1_2_2_2_1_1"/>
    <protectedRange sqref="B65" name="Range2_12_5_1_1_2_1_2_2_1_1_1_1_2_1_1_1_2_1_1_1_2_2_2_1_1"/>
    <protectedRange sqref="B61" name="Range2_12_5_1_1_2_1_4_1_1_1_2_1_1_1_1_1_1_1_1_1_2_1_1_1_1_2_1_1_1_2_1_1_1_2_2_2_1_1_1"/>
    <protectedRange sqref="B62" name="Range2_12_5_1_1_2_1_2_2_1_1_1_1_2_1_1_1_2_1_1_1_2_2_2_1_1_1"/>
    <protectedRange sqref="S45" name="Range2_12_3_1_1_1_1_2"/>
    <protectedRange sqref="N45:R45" name="Range2_12_1_3_1_1_1_1_2"/>
    <protectedRange sqref="E45:G45 I45:M45" name="Range2_2_12_1_6_1_1_1_1_2"/>
    <protectedRange sqref="D45" name="Range2_1_1_1_1_11_1_1_1_1_1_1_2"/>
    <protectedRange sqref="E46:F46" name="Range2_2_12_1_3_1_1_1_1_1_4_1_1"/>
    <protectedRange sqref="C46:D46" name="Range2_2_12_1_7_1_1_3_1_1"/>
    <protectedRange sqref="R48:R50 Q46:Q47 S51:S53" name="Range2_12_5_1_1_2_3_1"/>
    <protectedRange sqref="O46:P46" name="Range2_12_1_6_1_1_1_1_2_1"/>
    <protectedRange sqref="L46:N46" name="Range2_12_1_2_3_1_1_1_1_2_1"/>
    <protectedRange sqref="G46:K46" name="Range2_2_12_1_4_3_1_1_1_1_2_1"/>
    <protectedRange sqref="S54" name="Range2_12_4_1_1_1_4_2_2_1_1_1"/>
    <protectedRange sqref="F48:G50 E47:F47 G51:H54" name="Range2_2_12_1_3_1_1_1_1_1_4_1_1_1"/>
    <protectedRange sqref="D48:E50 C47:D47 E51:F54" name="Range2_2_12_1_7_1_1_3_1_1_1"/>
    <protectedRange sqref="P48:Q50 O47:P47 Q51:R53" name="Range2_12_1_6_1_1_1_1_2_1_1"/>
    <protectedRange sqref="M48:O50 L47:N47 N51:P53" name="Range2_12_1_2_3_1_1_1_1_2_1_1"/>
    <protectedRange sqref="H48:L50 G47:K47 I51:M53" name="Range2_2_12_1_4_3_1_1_1_1_2_1_1"/>
    <protectedRange sqref="C48:C50 D51:D54" name="Range2_2_12_1_3_1_2_1_1_1_2_1_2_1_1"/>
    <protectedRange sqref="Q54:R54" name="Range2_12_1_6_1_1_1_2_3_2_1_1_1_1_1"/>
    <protectedRange sqref="N54:P54" name="Range2_12_1_2_3_1_1_1_2_3_2_1_1_1_1_1"/>
    <protectedRange sqref="K54:M54" name="Range2_2_12_1_4_3_1_1_1_3_3_2_1_1_1_1_1"/>
    <protectedRange sqref="J54" name="Range2_2_12_1_4_3_1_1_1_3_2_1_2_1_1_1"/>
    <protectedRange sqref="I54" name="Range2_2_12_1_4_2_1_1_1_4_1_2_1_1_1_2_1_1_1"/>
    <protectedRange sqref="C45" name="Range2_1_2_1_1_1_1_1_1_2"/>
    <protectedRange sqref="Q11:Q34" name="Range1_16_3_1_1_1"/>
    <protectedRange sqref="T62" name="Range2_12_5_1_1_1"/>
    <protectedRange sqref="S62" name="Range2_12_5_1_1_2_3_1_1_1"/>
    <protectedRange sqref="Q62:R62" name="Range2_12_1_6_1_1_1_1_2_1_1_1_1"/>
    <protectedRange sqref="N62:P62" name="Range2_12_1_2_3_1_1_1_1_2_1_1_1_1"/>
    <protectedRange sqref="L62:M62" name="Range2_2_12_1_4_3_1_1_1_1_2_1_1_1_1"/>
    <protectedRange sqref="J60:K61" name="Range2_2_12_1_7_1_1_2_2_3"/>
    <protectedRange sqref="G60:H61" name="Range2_2_12_1_3_1_2_1_1_1_2_1_1_1_1_1_1_2_1_1_1"/>
    <protectedRange sqref="I60:I61" name="Range2_2_12_1_4_3_1_1_1_2_1_2_1_1_3_1_1_1_1_1_1_1"/>
    <protectedRange sqref="D60:E61" name="Range2_2_12_1_3_1_2_1_1_1_2_1_1_1_1_3_1_1_1_1_1_1"/>
    <protectedRange sqref="F60:F61" name="Range2_2_12_1_3_1_2_1_1_1_3_1_1_1_1_1_3_1_1_1_1_1_1"/>
    <protectedRange sqref="AG10" name="Range1_18_1_1_1_1"/>
    <protectedRange sqref="F11:F34" name="Range1_16_3_1_1_2"/>
    <protectedRange sqref="W11:W34" name="Range1_16_3_1_1_4"/>
    <protectedRange sqref="X17:AB34" name="Range1_16_3_1_1_6"/>
    <protectedRange sqref="G62:H66" name="Range2_2_12_1_3_1_1_1_1_1_4_1_1_1_1_2"/>
    <protectedRange sqref="E62:F66" name="Range2_2_12_1_7_1_1_3_1_1_1_1_2"/>
    <protectedRange sqref="I62:K66" name="Range2_2_12_1_4_3_1_1_1_1_2_1_1_1_2"/>
    <protectedRange sqref="D62:D66" name="Range2_2_12_1_3_1_2_1_1_1_2_1_2_1_1_1_2"/>
    <protectedRange sqref="J67:K67" name="Range2_2_12_1_7_1_1_2_2_1_2"/>
    <protectedRange sqref="I67" name="Range2_2_12_1_7_1_1_2_2_1_1_1_1_1"/>
    <protectedRange sqref="G67:H67" name="Range2_2_12_1_3_3_1_1_1_2_1_1_1_1_1_1_1_1_1_1_1_1_1_1_1_1_1_1_1"/>
    <protectedRange sqref="F67" name="Range2_2_12_1_3_1_2_1_1_1_3_1_1_1_1_1_3_1_1_1_1_1_1_1_1_1_1_1"/>
    <protectedRange sqref="D67" name="Range2_2_12_1_7_1_1_2_1_1_1_1_1_1_1_1"/>
    <protectedRange sqref="E67" name="Range2_2_12_1_1_1_1_1_1_1_1_1_1_1_1_1_1"/>
    <protectedRange sqref="C67" name="Range2_1_4_2_1_1_1_1_1_1_1_1_1_1_1"/>
    <protectedRange sqref="AR11:AR34" name="Range1_16_3_1_1_5"/>
    <protectedRange sqref="H45" name="Range2_12_5_1_1_1_2_1_1_1_1_1_1_1_1_1_1_1_1"/>
    <protectedRange sqref="B59" name="Range2_12_5_1_1_1_2_2_1_1_1_1_1_1_1_1_1_1_1_2_1_1_1_1_1_1_1_1_1_3_1_3_1_1"/>
    <protectedRange sqref="B60" name="Range2_12_5_1_1_2_1_4_1_1_1_2_1_1_1_1_1_1_1_1_1_2_1_1_1_1_2_1_1_1_2_1_1_1_2_2_2_1_1_4_1"/>
    <protectedRange sqref="B58" name="Range2_12_5_1_1_2_1_4_1_1_1_2_1_1_1_1_1_1_1_1_1_2_1_1_1_1_2_1_1_1_2_1_1_1_2_2_2_1_1_1_1_1_1_1_1_1_1_2_1"/>
    <protectedRange sqref="Q10" name="Range1_16_3_1_1_1_1"/>
    <protectedRange sqref="B42" name="Range2_12_5_1_1_1_1_1_2_1_3"/>
    <protectedRange sqref="B43" name="Range2_12_5_1_1_1_2_1_1_1_1_1_1_1_1_1_1_1_2_1_1_1_1_1"/>
    <protectedRange sqref="B44" name="Range2_12_5_1_1_1_2_2_1_1_1_1_1_1_1_1_1_1_1_1_1_1"/>
    <protectedRange sqref="B45" name="Range2_12_5_1_1_1_2_2_1_1_1_1_1_1_1_1_1_1_1_2_1_1_1_1_1_1_1_1_1_1_1_1_1_1_1_1_1"/>
    <protectedRange sqref="B46" name="Range2_12_5_1_1_1_2_2_1_1_1_1_1_1_1_1_1_1_1_2_1_1_1_1_1_1_1_1_1_3_1_3_1_1_2_1_1"/>
    <protectedRange sqref="B48" name="Range2_12_5_1_1_1_2_1_1_1_1_1_1_1_1_1_1_1_2_1_2_1_1"/>
    <protectedRange sqref="B47" name="Range2_12_5_1_1_1_2_2_1_1_1_1_1_1_1_1_1_1_1_2_1_1_1_2_1_1_1_2_1_1_1_3_1_1_1_1_1_1_1_1"/>
    <protectedRange sqref="B49" name="Range2_12_5_1_1_1_1_1_2_1_1_1_2_1_1"/>
    <protectedRange sqref="B50" name="Range2_12_5_1_1_1_1_1_2_1_1_2_1_1_1"/>
    <protectedRange sqref="B51 B53" name="Range2_12_5_1_1_1_2_2_1_1_1_1_1_1_1_1_1_1_1_2_1_1_1_1_1_1"/>
    <protectedRange sqref="B52 B56:B57" name="Range2_12_5_1_1_1_1_1_2_1_2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7:AE34 X11:AE16">
    <cfRule type="containsText" dxfId="716" priority="17" operator="containsText" text="N/A">
      <formula>NOT(ISERROR(SEARCH("N/A",X11)))</formula>
    </cfRule>
    <cfRule type="cellIs" dxfId="715" priority="35" operator="equal">
      <formula>0</formula>
    </cfRule>
  </conditionalFormatting>
  <conditionalFormatting sqref="AC17:AE34 X11:AE16">
    <cfRule type="cellIs" dxfId="714" priority="34" operator="greaterThanOrEqual">
      <formula>1185</formula>
    </cfRule>
  </conditionalFormatting>
  <conditionalFormatting sqref="AC17:AE34 X11:AE16">
    <cfRule type="cellIs" dxfId="713" priority="33" operator="between">
      <formula>0.1</formula>
      <formula>1184</formula>
    </cfRule>
  </conditionalFormatting>
  <conditionalFormatting sqref="X8 AJ16:AJ34 AJ11:AO15 AK16 AL16:AL34 AN16:AO34">
    <cfRule type="cellIs" dxfId="712" priority="32" operator="equal">
      <formula>0</formula>
    </cfRule>
  </conditionalFormatting>
  <conditionalFormatting sqref="X8 AJ16:AJ34 AJ11:AO15 AK16 AL16:AL34 AN16:AO34">
    <cfRule type="cellIs" dxfId="711" priority="31" operator="greaterThan">
      <formula>1179</formula>
    </cfRule>
  </conditionalFormatting>
  <conditionalFormatting sqref="X8 AJ16:AJ34 AJ11:AO15 AK16 AL16:AL34 AN16:AO34">
    <cfRule type="cellIs" dxfId="710" priority="30" operator="greaterThan">
      <formula>99</formula>
    </cfRule>
  </conditionalFormatting>
  <conditionalFormatting sqref="X8 AJ16:AJ34 AJ11:AO15 AK16 AL16:AL34 AN16:AO34">
    <cfRule type="cellIs" dxfId="709" priority="29" operator="greaterThan">
      <formula>0.99</formula>
    </cfRule>
  </conditionalFormatting>
  <conditionalFormatting sqref="AB8">
    <cfRule type="cellIs" dxfId="708" priority="28" operator="equal">
      <formula>0</formula>
    </cfRule>
  </conditionalFormatting>
  <conditionalFormatting sqref="AB8">
    <cfRule type="cellIs" dxfId="707" priority="27" operator="greaterThan">
      <formula>1179</formula>
    </cfRule>
  </conditionalFormatting>
  <conditionalFormatting sqref="AB8">
    <cfRule type="cellIs" dxfId="706" priority="26" operator="greaterThan">
      <formula>99</formula>
    </cfRule>
  </conditionalFormatting>
  <conditionalFormatting sqref="AB8">
    <cfRule type="cellIs" dxfId="705" priority="25" operator="greaterThan">
      <formula>0.99</formula>
    </cfRule>
  </conditionalFormatting>
  <conditionalFormatting sqref="AQ11:AQ34">
    <cfRule type="cellIs" dxfId="704" priority="24" operator="equal">
      <formula>0</formula>
    </cfRule>
  </conditionalFormatting>
  <conditionalFormatting sqref="AQ11:AQ34">
    <cfRule type="cellIs" dxfId="703" priority="23" operator="greaterThan">
      <formula>1179</formula>
    </cfRule>
  </conditionalFormatting>
  <conditionalFormatting sqref="AQ11:AQ34">
    <cfRule type="cellIs" dxfId="702" priority="22" operator="greaterThan">
      <formula>99</formula>
    </cfRule>
  </conditionalFormatting>
  <conditionalFormatting sqref="AQ11:AQ34">
    <cfRule type="cellIs" dxfId="701" priority="21" operator="greaterThan">
      <formula>0.99</formula>
    </cfRule>
  </conditionalFormatting>
  <conditionalFormatting sqref="AI11:AI34">
    <cfRule type="cellIs" dxfId="700" priority="20" operator="greaterThan">
      <formula>$AI$8</formula>
    </cfRule>
  </conditionalFormatting>
  <conditionalFormatting sqref="AH11:AH34">
    <cfRule type="cellIs" dxfId="699" priority="18" operator="greaterThan">
      <formula>$AH$8</formula>
    </cfRule>
    <cfRule type="cellIs" dxfId="698" priority="19" operator="greaterThan">
      <formula>$AH$8</formula>
    </cfRule>
  </conditionalFormatting>
  <conditionalFormatting sqref="AP11:AP34">
    <cfRule type="cellIs" dxfId="697" priority="16" operator="equal">
      <formula>0</formula>
    </cfRule>
  </conditionalFormatting>
  <conditionalFormatting sqref="AP11:AP34">
    <cfRule type="cellIs" dxfId="696" priority="15" operator="greaterThan">
      <formula>1179</formula>
    </cfRule>
  </conditionalFormatting>
  <conditionalFormatting sqref="AP11:AP34">
    <cfRule type="cellIs" dxfId="695" priority="14" operator="greaterThan">
      <formula>99</formula>
    </cfRule>
  </conditionalFormatting>
  <conditionalFormatting sqref="AP11:AP34">
    <cfRule type="cellIs" dxfId="694" priority="13" operator="greaterThan">
      <formula>0.99</formula>
    </cfRule>
  </conditionalFormatting>
  <conditionalFormatting sqref="X17:AB34">
    <cfRule type="containsText" dxfId="693" priority="9" operator="containsText" text="N/A">
      <formula>NOT(ISERROR(SEARCH("N/A",X17)))</formula>
    </cfRule>
    <cfRule type="cellIs" dxfId="692" priority="12" operator="equal">
      <formula>0</formula>
    </cfRule>
  </conditionalFormatting>
  <conditionalFormatting sqref="X17:AB34">
    <cfRule type="cellIs" dxfId="691" priority="11" operator="greaterThanOrEqual">
      <formula>1185</formula>
    </cfRule>
  </conditionalFormatting>
  <conditionalFormatting sqref="X17:AB34">
    <cfRule type="cellIs" dxfId="690" priority="10" operator="between">
      <formula>0.1</formula>
      <formula>1184</formula>
    </cfRule>
  </conditionalFormatting>
  <conditionalFormatting sqref="AM16:AM34">
    <cfRule type="cellIs" dxfId="689" priority="8" operator="equal">
      <formula>0</formula>
    </cfRule>
  </conditionalFormatting>
  <conditionalFormatting sqref="AM16:AM34">
    <cfRule type="cellIs" dxfId="688" priority="7" operator="greaterThan">
      <formula>1179</formula>
    </cfRule>
  </conditionalFormatting>
  <conditionalFormatting sqref="AM16:AM34">
    <cfRule type="cellIs" dxfId="687" priority="6" operator="greaterThan">
      <formula>99</formula>
    </cfRule>
  </conditionalFormatting>
  <conditionalFormatting sqref="AM16:AM34">
    <cfRule type="cellIs" dxfId="686" priority="5" operator="greaterThan">
      <formula>0.99</formula>
    </cfRule>
  </conditionalFormatting>
  <conditionalFormatting sqref="AK17:AK34">
    <cfRule type="cellIs" dxfId="685" priority="4" operator="equal">
      <formula>0</formula>
    </cfRule>
  </conditionalFormatting>
  <conditionalFormatting sqref="AK17:AK34">
    <cfRule type="cellIs" dxfId="684" priority="3" operator="greaterThan">
      <formula>1179</formula>
    </cfRule>
  </conditionalFormatting>
  <conditionalFormatting sqref="AK17:AK34">
    <cfRule type="cellIs" dxfId="683" priority="2" operator="greaterThan">
      <formula>99</formula>
    </cfRule>
  </conditionalFormatting>
  <conditionalFormatting sqref="AK17:AK34">
    <cfRule type="cellIs" dxfId="682" priority="1" operator="greaterThan">
      <formula>0.99</formula>
    </cfRule>
  </conditionalFormatting>
  <dataValidations count="4">
    <dataValidation type="list" allowBlank="1" showInputMessage="1" showErrorMessage="1" sqref="P3:P5">
      <formula1>$AY$10:$AY$35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44"/>
  <sheetViews>
    <sheetView showGridLines="0" topLeftCell="Y19" zoomScaleNormal="100" workbookViewId="0">
      <selection activeCell="AP35" sqref="AP35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7" width="9" style="100" customWidth="1"/>
    <col min="18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1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1"/>
      <c r="C2" s="102"/>
      <c r="D2" s="102"/>
      <c r="E2" s="2"/>
      <c r="F2" s="2"/>
      <c r="G2" s="102"/>
      <c r="H2" s="3"/>
      <c r="I2" s="3"/>
      <c r="J2" s="102"/>
      <c r="K2" s="3"/>
      <c r="L2" s="3"/>
      <c r="M2" s="102"/>
      <c r="N2" s="102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2"/>
      <c r="AN2" s="102"/>
      <c r="AO2" s="102"/>
      <c r="AP2" s="102"/>
      <c r="AQ2" s="102"/>
      <c r="AR2" s="102"/>
    </row>
    <row r="3" spans="2:51" ht="15" customHeight="1" x14ac:dyDescent="0.25">
      <c r="B3" s="12" t="s">
        <v>1</v>
      </c>
      <c r="C3" s="12"/>
      <c r="D3" s="12"/>
      <c r="E3" s="102"/>
      <c r="F3" s="3"/>
      <c r="G3" s="3"/>
      <c r="H3" s="102"/>
      <c r="I3" s="102"/>
      <c r="J3" s="102"/>
      <c r="K3" s="13"/>
      <c r="L3" s="14"/>
      <c r="M3" s="102"/>
      <c r="N3" s="102"/>
      <c r="O3" s="15" t="s">
        <v>2</v>
      </c>
      <c r="P3" s="286" t="s">
        <v>126</v>
      </c>
      <c r="Q3" s="287"/>
      <c r="R3" s="287"/>
      <c r="S3" s="287"/>
      <c r="T3" s="287"/>
      <c r="U3" s="288"/>
      <c r="V3" s="16"/>
      <c r="W3" s="16"/>
      <c r="X3" s="16"/>
      <c r="Y3" s="16"/>
      <c r="Z3" s="16"/>
      <c r="AH3" s="102"/>
      <c r="AI3" s="102"/>
      <c r="AJ3" s="102"/>
      <c r="AK3" s="102"/>
      <c r="AL3" s="11"/>
      <c r="AM3" s="102"/>
      <c r="AN3" s="102"/>
      <c r="AO3" s="102"/>
      <c r="AP3" s="102"/>
      <c r="AQ3" s="102"/>
      <c r="AR3" s="102"/>
      <c r="AS3" s="102"/>
    </row>
    <row r="4" spans="2:51" x14ac:dyDescent="0.25">
      <c r="B4" s="17" t="s">
        <v>3</v>
      </c>
      <c r="C4" s="17"/>
      <c r="D4" s="17"/>
      <c r="E4" s="102"/>
      <c r="F4" s="18"/>
      <c r="G4" s="102"/>
      <c r="H4" s="102"/>
      <c r="I4" s="102"/>
      <c r="J4" s="102"/>
      <c r="K4" s="102"/>
      <c r="L4" s="102"/>
      <c r="M4" s="102"/>
      <c r="N4" s="102"/>
      <c r="O4" s="15" t="s">
        <v>4</v>
      </c>
      <c r="P4" s="286" t="s">
        <v>126</v>
      </c>
      <c r="Q4" s="287"/>
      <c r="R4" s="287"/>
      <c r="S4" s="287"/>
      <c r="T4" s="287"/>
      <c r="U4" s="288"/>
      <c r="V4" s="16"/>
      <c r="W4" s="16"/>
      <c r="X4" s="16"/>
      <c r="Y4" s="16"/>
      <c r="Z4" s="16"/>
      <c r="AH4" s="102"/>
      <c r="AI4" s="102"/>
      <c r="AJ4" s="102"/>
      <c r="AK4" s="102"/>
      <c r="AL4" s="11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19"/>
      <c r="F5" s="19"/>
      <c r="G5" s="102"/>
      <c r="H5" s="102"/>
      <c r="I5" s="102"/>
      <c r="J5" s="102"/>
      <c r="K5" s="102"/>
      <c r="L5" s="102"/>
      <c r="M5" s="102"/>
      <c r="N5" s="102"/>
      <c r="O5" s="15" t="s">
        <v>5</v>
      </c>
      <c r="P5" s="286" t="s">
        <v>159</v>
      </c>
      <c r="Q5" s="287"/>
      <c r="R5" s="287"/>
      <c r="S5" s="287"/>
      <c r="T5" s="287"/>
      <c r="U5" s="288"/>
      <c r="V5" s="16"/>
      <c r="W5" s="16"/>
      <c r="X5" s="16"/>
      <c r="Y5" s="16"/>
      <c r="Z5" s="16"/>
      <c r="AH5" s="102"/>
      <c r="AI5" s="102"/>
      <c r="AJ5" s="102"/>
      <c r="AK5" s="102"/>
      <c r="AL5" s="11"/>
      <c r="AM5" s="102"/>
      <c r="AN5" s="102"/>
      <c r="AO5" s="102"/>
      <c r="AP5" s="102"/>
      <c r="AQ5" s="102"/>
      <c r="AR5" s="102"/>
      <c r="AS5" s="102"/>
    </row>
    <row r="6" spans="2:51" x14ac:dyDescent="0.25">
      <c r="B6" s="286" t="s">
        <v>6</v>
      </c>
      <c r="C6" s="288"/>
      <c r="D6" s="289" t="s">
        <v>7</v>
      </c>
      <c r="E6" s="290"/>
      <c r="F6" s="290"/>
      <c r="G6" s="290"/>
      <c r="H6" s="291"/>
      <c r="I6" s="102"/>
      <c r="J6" s="102"/>
      <c r="K6" s="164"/>
      <c r="L6" s="292">
        <v>41686</v>
      </c>
      <c r="M6" s="293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5" t="s">
        <v>8</v>
      </c>
      <c r="C7" s="276"/>
      <c r="D7" s="275" t="s">
        <v>9</v>
      </c>
      <c r="E7" s="277"/>
      <c r="F7" s="277"/>
      <c r="G7" s="276"/>
      <c r="H7" s="168" t="s">
        <v>10</v>
      </c>
      <c r="I7" s="167" t="s">
        <v>11</v>
      </c>
      <c r="J7" s="167" t="s">
        <v>12</v>
      </c>
      <c r="K7" s="167" t="s">
        <v>13</v>
      </c>
      <c r="L7" s="11"/>
      <c r="M7" s="11"/>
      <c r="N7" s="11"/>
      <c r="O7" s="168" t="s">
        <v>14</v>
      </c>
      <c r="P7" s="275" t="s">
        <v>15</v>
      </c>
      <c r="Q7" s="277"/>
      <c r="R7" s="277"/>
      <c r="S7" s="277"/>
      <c r="T7" s="276"/>
      <c r="U7" s="274" t="s">
        <v>16</v>
      </c>
      <c r="V7" s="274"/>
      <c r="W7" s="167" t="s">
        <v>17</v>
      </c>
      <c r="X7" s="275" t="s">
        <v>18</v>
      </c>
      <c r="Y7" s="276"/>
      <c r="Z7" s="275" t="s">
        <v>19</v>
      </c>
      <c r="AA7" s="276"/>
      <c r="AB7" s="275" t="s">
        <v>20</v>
      </c>
      <c r="AC7" s="276"/>
      <c r="AD7" s="275" t="s">
        <v>21</v>
      </c>
      <c r="AE7" s="276"/>
      <c r="AF7" s="167" t="s">
        <v>22</v>
      </c>
      <c r="AG7" s="167" t="s">
        <v>23</v>
      </c>
      <c r="AH7" s="167" t="s">
        <v>24</v>
      </c>
      <c r="AI7" s="167" t="s">
        <v>25</v>
      </c>
      <c r="AJ7" s="275" t="s">
        <v>26</v>
      </c>
      <c r="AK7" s="277"/>
      <c r="AL7" s="277"/>
      <c r="AM7" s="277"/>
      <c r="AN7" s="276"/>
      <c r="AO7" s="275" t="s">
        <v>27</v>
      </c>
      <c r="AP7" s="277"/>
      <c r="AQ7" s="276"/>
      <c r="AR7" s="167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78">
        <v>42164</v>
      </c>
      <c r="C8" s="279"/>
      <c r="D8" s="280" t="s">
        <v>29</v>
      </c>
      <c r="E8" s="281"/>
      <c r="F8" s="281"/>
      <c r="G8" s="282"/>
      <c r="H8" s="27"/>
      <c r="I8" s="280" t="s">
        <v>29</v>
      </c>
      <c r="J8" s="281"/>
      <c r="K8" s="282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3" t="s">
        <v>33</v>
      </c>
      <c r="V8" s="283"/>
      <c r="W8" s="29" t="s">
        <v>34</v>
      </c>
      <c r="X8" s="266">
        <v>0</v>
      </c>
      <c r="Y8" s="267"/>
      <c r="Z8" s="284" t="s">
        <v>35</v>
      </c>
      <c r="AA8" s="285"/>
      <c r="AB8" s="266">
        <v>1185</v>
      </c>
      <c r="AC8" s="267"/>
      <c r="AD8" s="268">
        <v>800</v>
      </c>
      <c r="AE8" s="269"/>
      <c r="AF8" s="27"/>
      <c r="AG8" s="29">
        <f>AG34-AG10</f>
        <v>27461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58" t="s">
        <v>39</v>
      </c>
      <c r="C9" s="258"/>
      <c r="D9" s="270" t="s">
        <v>40</v>
      </c>
      <c r="E9" s="271"/>
      <c r="F9" s="272" t="s">
        <v>41</v>
      </c>
      <c r="G9" s="271"/>
      <c r="H9" s="273" t="s">
        <v>42</v>
      </c>
      <c r="I9" s="258" t="s">
        <v>43</v>
      </c>
      <c r="J9" s="258"/>
      <c r="K9" s="258"/>
      <c r="L9" s="167" t="s">
        <v>44</v>
      </c>
      <c r="M9" s="274" t="s">
        <v>45</v>
      </c>
      <c r="N9" s="32" t="s">
        <v>46</v>
      </c>
      <c r="O9" s="264" t="s">
        <v>47</v>
      </c>
      <c r="P9" s="264" t="s">
        <v>48</v>
      </c>
      <c r="Q9" s="33" t="s">
        <v>49</v>
      </c>
      <c r="R9" s="252" t="s">
        <v>50</v>
      </c>
      <c r="S9" s="253"/>
      <c r="T9" s="254"/>
      <c r="U9" s="165" t="s">
        <v>51</v>
      </c>
      <c r="V9" s="165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63" t="s">
        <v>55</v>
      </c>
      <c r="AG9" s="163" t="s">
        <v>56</v>
      </c>
      <c r="AH9" s="247" t="s">
        <v>57</v>
      </c>
      <c r="AI9" s="262" t="s">
        <v>58</v>
      </c>
      <c r="AJ9" s="165" t="s">
        <v>59</v>
      </c>
      <c r="AK9" s="165" t="s">
        <v>60</v>
      </c>
      <c r="AL9" s="165" t="s">
        <v>61</v>
      </c>
      <c r="AM9" s="165" t="s">
        <v>62</v>
      </c>
      <c r="AN9" s="165" t="s">
        <v>63</v>
      </c>
      <c r="AO9" s="165" t="s">
        <v>64</v>
      </c>
      <c r="AP9" s="165" t="s">
        <v>65</v>
      </c>
      <c r="AQ9" s="264" t="s">
        <v>66</v>
      </c>
      <c r="AR9" s="165" t="s">
        <v>67</v>
      </c>
      <c r="AS9" s="247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65" t="s">
        <v>72</v>
      </c>
      <c r="C10" s="165" t="s">
        <v>73</v>
      </c>
      <c r="D10" s="165" t="s">
        <v>74</v>
      </c>
      <c r="E10" s="165" t="s">
        <v>75</v>
      </c>
      <c r="F10" s="165" t="s">
        <v>74</v>
      </c>
      <c r="G10" s="165" t="s">
        <v>75</v>
      </c>
      <c r="H10" s="273"/>
      <c r="I10" s="165" t="s">
        <v>75</v>
      </c>
      <c r="J10" s="165" t="s">
        <v>75</v>
      </c>
      <c r="K10" s="165" t="s">
        <v>75</v>
      </c>
      <c r="L10" s="27" t="s">
        <v>29</v>
      </c>
      <c r="M10" s="274"/>
      <c r="N10" s="27" t="s">
        <v>29</v>
      </c>
      <c r="O10" s="265"/>
      <c r="P10" s="265"/>
      <c r="Q10" s="143">
        <f>'JUNE 8'!Q34</f>
        <v>39805451</v>
      </c>
      <c r="R10" s="255"/>
      <c r="S10" s="256"/>
      <c r="T10" s="257"/>
      <c r="U10" s="165" t="s">
        <v>75</v>
      </c>
      <c r="V10" s="165" t="s">
        <v>75</v>
      </c>
      <c r="W10" s="258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 t="s">
        <v>90</v>
      </c>
      <c r="AG10" s="118">
        <f>'JUNE 8'!AG34</f>
        <v>37706420</v>
      </c>
      <c r="AH10" s="247"/>
      <c r="AI10" s="263"/>
      <c r="AJ10" s="165" t="s">
        <v>84</v>
      </c>
      <c r="AK10" s="165" t="s">
        <v>84</v>
      </c>
      <c r="AL10" s="165" t="s">
        <v>84</v>
      </c>
      <c r="AM10" s="165" t="s">
        <v>84</v>
      </c>
      <c r="AN10" s="165" t="s">
        <v>84</v>
      </c>
      <c r="AO10" s="165" t="s">
        <v>84</v>
      </c>
      <c r="AP10" s="144">
        <f>'JUNE 8'!AP34</f>
        <v>8498331</v>
      </c>
      <c r="AQ10" s="265"/>
      <c r="AR10" s="166" t="s">
        <v>85</v>
      </c>
      <c r="AS10" s="247"/>
      <c r="AV10" s="38" t="s">
        <v>86</v>
      </c>
      <c r="AW10" s="38" t="s">
        <v>87</v>
      </c>
      <c r="AY10" s="79" t="s">
        <v>126</v>
      </c>
    </row>
    <row r="11" spans="2:51" x14ac:dyDescent="0.25">
      <c r="B11" s="39">
        <v>2</v>
      </c>
      <c r="C11" s="39">
        <v>4.1666666666666664E-2</v>
      </c>
      <c r="D11" s="117">
        <v>8</v>
      </c>
      <c r="E11" s="40">
        <f>D11/1.42</f>
        <v>5.6338028169014089</v>
      </c>
      <c r="F11" s="103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8">
        <v>125</v>
      </c>
      <c r="P11" s="118">
        <v>105</v>
      </c>
      <c r="Q11" s="118">
        <v>39809565</v>
      </c>
      <c r="R11" s="45">
        <f>Q11-Q10</f>
        <v>4114</v>
      </c>
      <c r="S11" s="46">
        <f>R11*24/1000</f>
        <v>98.736000000000004</v>
      </c>
      <c r="T11" s="46">
        <f>R11/1000</f>
        <v>4.1139999999999999</v>
      </c>
      <c r="U11" s="119">
        <v>5.5</v>
      </c>
      <c r="V11" s="119">
        <f>U11</f>
        <v>5.5</v>
      </c>
      <c r="W11" s="120" t="s">
        <v>124</v>
      </c>
      <c r="X11" s="122">
        <v>0</v>
      </c>
      <c r="Y11" s="122">
        <v>0</v>
      </c>
      <c r="Z11" s="122">
        <v>1147</v>
      </c>
      <c r="AA11" s="122">
        <v>0</v>
      </c>
      <c r="AB11" s="122">
        <v>1107</v>
      </c>
      <c r="AC11" s="47" t="s">
        <v>90</v>
      </c>
      <c r="AD11" s="47" t="s">
        <v>90</v>
      </c>
      <c r="AE11" s="47" t="s">
        <v>90</v>
      </c>
      <c r="AF11" s="121" t="s">
        <v>90</v>
      </c>
      <c r="AG11" s="135">
        <v>37707196</v>
      </c>
      <c r="AH11" s="48">
        <f>IF(ISBLANK(AG11),"-",AG11-AG10)</f>
        <v>776</v>
      </c>
      <c r="AI11" s="49">
        <f>AH11/T11</f>
        <v>188.62421001458435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0.55000000000000004</v>
      </c>
      <c r="AP11" s="122">
        <v>8499391</v>
      </c>
      <c r="AQ11" s="122">
        <f>AP11-AP10</f>
        <v>1060</v>
      </c>
      <c r="AR11" s="50"/>
      <c r="AS11" s="51" t="s">
        <v>113</v>
      </c>
      <c r="AV11" s="38" t="s">
        <v>88</v>
      </c>
      <c r="AW11" s="38" t="s">
        <v>91</v>
      </c>
      <c r="AY11" s="79" t="s">
        <v>149</v>
      </c>
    </row>
    <row r="12" spans="2:51" x14ac:dyDescent="0.25">
      <c r="B12" s="39">
        <v>2.0416666666666701</v>
      </c>
      <c r="C12" s="39">
        <v>8.3333333333333329E-2</v>
      </c>
      <c r="D12" s="117">
        <v>9</v>
      </c>
      <c r="E12" s="40">
        <f t="shared" ref="E12:E34" si="0">D12/1.42</f>
        <v>6.3380281690140849</v>
      </c>
      <c r="F12" s="103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8">
        <v>128</v>
      </c>
      <c r="P12" s="118">
        <v>101</v>
      </c>
      <c r="Q12" s="118">
        <v>39813687</v>
      </c>
      <c r="R12" s="45">
        <f t="shared" ref="R12:R34" si="3">Q12-Q11</f>
        <v>4122</v>
      </c>
      <c r="S12" s="46">
        <f t="shared" ref="S12:S34" si="4">R12*24/1000</f>
        <v>98.927999999999997</v>
      </c>
      <c r="T12" s="46">
        <f t="shared" ref="T12:T34" si="5">R12/1000</f>
        <v>4.1219999999999999</v>
      </c>
      <c r="U12" s="119">
        <v>7</v>
      </c>
      <c r="V12" s="119">
        <f t="shared" ref="V12:V34" si="6">U12</f>
        <v>7</v>
      </c>
      <c r="W12" s="120" t="s">
        <v>124</v>
      </c>
      <c r="X12" s="122">
        <v>0</v>
      </c>
      <c r="Y12" s="122">
        <v>0</v>
      </c>
      <c r="Z12" s="122">
        <v>1147</v>
      </c>
      <c r="AA12" s="122">
        <v>0</v>
      </c>
      <c r="AB12" s="122">
        <v>1107</v>
      </c>
      <c r="AC12" s="47" t="s">
        <v>90</v>
      </c>
      <c r="AD12" s="47" t="s">
        <v>90</v>
      </c>
      <c r="AE12" s="47" t="s">
        <v>90</v>
      </c>
      <c r="AF12" s="121" t="s">
        <v>90</v>
      </c>
      <c r="AG12" s="135">
        <v>37707984</v>
      </c>
      <c r="AH12" s="48">
        <f>IF(ISBLANK(AG12),"-",AG12-AG11)</f>
        <v>788</v>
      </c>
      <c r="AI12" s="49">
        <f t="shared" ref="AI12:AI34" si="7">AH12/T12</f>
        <v>191.16933527413877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0.55000000000000004</v>
      </c>
      <c r="AP12" s="122">
        <v>8500460</v>
      </c>
      <c r="AQ12" s="122">
        <f>AP12-AP11</f>
        <v>1069</v>
      </c>
      <c r="AR12" s="52">
        <v>0.88</v>
      </c>
      <c r="AS12" s="51" t="s">
        <v>113</v>
      </c>
      <c r="AV12" s="38" t="s">
        <v>92</v>
      </c>
      <c r="AW12" s="38" t="s">
        <v>93</v>
      </c>
      <c r="AY12" s="79" t="s">
        <v>127</v>
      </c>
    </row>
    <row r="13" spans="2:51" x14ac:dyDescent="0.25">
      <c r="B13" s="39">
        <v>2.0833333333333299</v>
      </c>
      <c r="C13" s="39">
        <v>0.125</v>
      </c>
      <c r="D13" s="117">
        <v>11</v>
      </c>
      <c r="E13" s="40">
        <f t="shared" si="0"/>
        <v>7.746478873239437</v>
      </c>
      <c r="F13" s="103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8">
        <v>126</v>
      </c>
      <c r="P13" s="118">
        <v>99</v>
      </c>
      <c r="Q13" s="118">
        <v>39817807</v>
      </c>
      <c r="R13" s="45">
        <f t="shared" si="3"/>
        <v>4120</v>
      </c>
      <c r="S13" s="46">
        <f t="shared" si="4"/>
        <v>98.88</v>
      </c>
      <c r="T13" s="46">
        <f t="shared" si="5"/>
        <v>4.12</v>
      </c>
      <c r="U13" s="119">
        <v>8.1</v>
      </c>
      <c r="V13" s="119">
        <f t="shared" si="6"/>
        <v>8.1</v>
      </c>
      <c r="W13" s="120" t="s">
        <v>124</v>
      </c>
      <c r="X13" s="122">
        <v>0</v>
      </c>
      <c r="Y13" s="122">
        <v>0</v>
      </c>
      <c r="Z13" s="122">
        <v>1147</v>
      </c>
      <c r="AA13" s="122">
        <v>0</v>
      </c>
      <c r="AB13" s="122">
        <v>1107</v>
      </c>
      <c r="AC13" s="47" t="s">
        <v>90</v>
      </c>
      <c r="AD13" s="47" t="s">
        <v>90</v>
      </c>
      <c r="AE13" s="47" t="s">
        <v>90</v>
      </c>
      <c r="AF13" s="121" t="s">
        <v>90</v>
      </c>
      <c r="AG13" s="135">
        <v>37708766</v>
      </c>
      <c r="AH13" s="48">
        <f>IF(ISBLANK(AG13),"-",AG13-AG12)</f>
        <v>782</v>
      </c>
      <c r="AI13" s="49">
        <f t="shared" si="7"/>
        <v>189.80582524271844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0.55000000000000004</v>
      </c>
      <c r="AP13" s="122">
        <v>8501513</v>
      </c>
      <c r="AQ13" s="122">
        <f>AP13-AP12</f>
        <v>1053</v>
      </c>
      <c r="AR13" s="50"/>
      <c r="AS13" s="51" t="s">
        <v>113</v>
      </c>
      <c r="AV13" s="38" t="s">
        <v>94</v>
      </c>
      <c r="AW13" s="38" t="s">
        <v>95</v>
      </c>
      <c r="AY13" s="79" t="s">
        <v>160</v>
      </c>
    </row>
    <row r="14" spans="2:51" x14ac:dyDescent="0.25">
      <c r="B14" s="39">
        <v>2.125</v>
      </c>
      <c r="C14" s="39">
        <v>0.16666666666666666</v>
      </c>
      <c r="D14" s="117">
        <v>11</v>
      </c>
      <c r="E14" s="40">
        <f t="shared" si="0"/>
        <v>7.746478873239437</v>
      </c>
      <c r="F14" s="103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8">
        <v>128</v>
      </c>
      <c r="P14" s="118">
        <v>102</v>
      </c>
      <c r="Q14" s="118">
        <v>39821927</v>
      </c>
      <c r="R14" s="45">
        <f t="shared" si="3"/>
        <v>4120</v>
      </c>
      <c r="S14" s="46">
        <f t="shared" si="4"/>
        <v>98.88</v>
      </c>
      <c r="T14" s="46">
        <f t="shared" si="5"/>
        <v>4.12</v>
      </c>
      <c r="U14" s="119">
        <v>9.1</v>
      </c>
      <c r="V14" s="119">
        <f t="shared" si="6"/>
        <v>9.1</v>
      </c>
      <c r="W14" s="120" t="s">
        <v>124</v>
      </c>
      <c r="X14" s="122">
        <v>0</v>
      </c>
      <c r="Y14" s="122">
        <v>0</v>
      </c>
      <c r="Z14" s="122">
        <v>1147</v>
      </c>
      <c r="AA14" s="122">
        <v>0</v>
      </c>
      <c r="AB14" s="122">
        <v>1107</v>
      </c>
      <c r="AC14" s="47" t="s">
        <v>90</v>
      </c>
      <c r="AD14" s="47" t="s">
        <v>90</v>
      </c>
      <c r="AE14" s="47" t="s">
        <v>90</v>
      </c>
      <c r="AF14" s="121" t="s">
        <v>90</v>
      </c>
      <c r="AG14" s="135">
        <v>37709548</v>
      </c>
      <c r="AH14" s="48">
        <f t="shared" ref="AH14:AH34" si="8">IF(ISBLANK(AG14),"-",AG14-AG13)</f>
        <v>782</v>
      </c>
      <c r="AI14" s="49">
        <f t="shared" si="7"/>
        <v>189.80582524271844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0.55000000000000004</v>
      </c>
      <c r="AP14" s="122">
        <v>8502572</v>
      </c>
      <c r="AQ14" s="122">
        <f>AP14-AP13</f>
        <v>1059</v>
      </c>
      <c r="AR14" s="50"/>
      <c r="AS14" s="51" t="s">
        <v>113</v>
      </c>
      <c r="AT14" s="53"/>
      <c r="AV14" s="38" t="s">
        <v>96</v>
      </c>
      <c r="AW14" s="38" t="s">
        <v>97</v>
      </c>
      <c r="AY14" s="100"/>
    </row>
    <row r="15" spans="2:51" x14ac:dyDescent="0.25">
      <c r="B15" s="39">
        <v>2.1666666666666701</v>
      </c>
      <c r="C15" s="39">
        <v>0.20833333333333301</v>
      </c>
      <c r="D15" s="117">
        <v>10</v>
      </c>
      <c r="E15" s="40">
        <f t="shared" si="0"/>
        <v>7.042253521126761</v>
      </c>
      <c r="F15" s="103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8">
        <v>117</v>
      </c>
      <c r="P15" s="118">
        <v>124</v>
      </c>
      <c r="Q15" s="118">
        <v>39827289</v>
      </c>
      <c r="R15" s="45">
        <f t="shared" si="3"/>
        <v>5362</v>
      </c>
      <c r="S15" s="46">
        <f t="shared" si="4"/>
        <v>128.68799999999999</v>
      </c>
      <c r="T15" s="46">
        <f t="shared" si="5"/>
        <v>5.3620000000000001</v>
      </c>
      <c r="U15" s="119">
        <v>9.5</v>
      </c>
      <c r="V15" s="119">
        <f t="shared" si="6"/>
        <v>9.5</v>
      </c>
      <c r="W15" s="120" t="s">
        <v>124</v>
      </c>
      <c r="X15" s="122">
        <v>0</v>
      </c>
      <c r="Y15" s="122">
        <v>0</v>
      </c>
      <c r="Z15" s="122">
        <v>1147</v>
      </c>
      <c r="AA15" s="122">
        <v>0</v>
      </c>
      <c r="AB15" s="122">
        <v>1107</v>
      </c>
      <c r="AC15" s="47" t="s">
        <v>90</v>
      </c>
      <c r="AD15" s="47" t="s">
        <v>90</v>
      </c>
      <c r="AE15" s="47" t="s">
        <v>90</v>
      </c>
      <c r="AF15" s="121" t="s">
        <v>90</v>
      </c>
      <c r="AG15" s="135">
        <v>37710508</v>
      </c>
      <c r="AH15" s="48">
        <f t="shared" si="8"/>
        <v>960</v>
      </c>
      <c r="AI15" s="49">
        <f t="shared" si="7"/>
        <v>179.03767251025735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0.55000000000000004</v>
      </c>
      <c r="AP15" s="122">
        <v>8502718</v>
      </c>
      <c r="AQ15" s="122">
        <f>AP15-AP14</f>
        <v>146</v>
      </c>
      <c r="AR15" s="50"/>
      <c r="AS15" s="51" t="s">
        <v>113</v>
      </c>
      <c r="AV15" s="38" t="s">
        <v>98</v>
      </c>
      <c r="AW15" s="38" t="s">
        <v>99</v>
      </c>
      <c r="AY15" s="100"/>
    </row>
    <row r="16" spans="2:51" x14ac:dyDescent="0.25">
      <c r="B16" s="39">
        <v>2.2083333333333299</v>
      </c>
      <c r="C16" s="39">
        <v>0.25</v>
      </c>
      <c r="D16" s="117">
        <v>8</v>
      </c>
      <c r="E16" s="40">
        <f t="shared" si="0"/>
        <v>5.6338028169014089</v>
      </c>
      <c r="F16" s="103">
        <v>75</v>
      </c>
      <c r="G16" s="40">
        <f t="shared" si="1"/>
        <v>52.816901408450704</v>
      </c>
      <c r="H16" s="41" t="s">
        <v>88</v>
      </c>
      <c r="I16" s="41">
        <f t="shared" si="2"/>
        <v>51.408450704225352</v>
      </c>
      <c r="J16" s="42">
        <f t="shared" ref="J16:J25" si="9">F16/1.42</f>
        <v>52.816901408450704</v>
      </c>
      <c r="K16" s="41">
        <f>J16+1.42</f>
        <v>54.236901408450706</v>
      </c>
      <c r="L16" s="43">
        <v>19</v>
      </c>
      <c r="M16" s="44" t="s">
        <v>100</v>
      </c>
      <c r="N16" s="44">
        <v>13.1</v>
      </c>
      <c r="O16" s="118">
        <v>122</v>
      </c>
      <c r="P16" s="118">
        <v>121</v>
      </c>
      <c r="Q16" s="118">
        <v>39831042</v>
      </c>
      <c r="R16" s="45">
        <f t="shared" si="3"/>
        <v>3753</v>
      </c>
      <c r="S16" s="46">
        <f t="shared" si="4"/>
        <v>90.072000000000003</v>
      </c>
      <c r="T16" s="46">
        <f t="shared" si="5"/>
        <v>3.7530000000000001</v>
      </c>
      <c r="U16" s="119">
        <v>9.5</v>
      </c>
      <c r="V16" s="119">
        <f t="shared" si="6"/>
        <v>9.5</v>
      </c>
      <c r="W16" s="120" t="s">
        <v>124</v>
      </c>
      <c r="X16" s="122">
        <v>0</v>
      </c>
      <c r="Y16" s="122">
        <v>0</v>
      </c>
      <c r="Z16" s="122">
        <v>1188</v>
      </c>
      <c r="AA16" s="122">
        <v>0</v>
      </c>
      <c r="AB16" s="122">
        <v>1189</v>
      </c>
      <c r="AC16" s="47" t="s">
        <v>90</v>
      </c>
      <c r="AD16" s="47" t="s">
        <v>90</v>
      </c>
      <c r="AE16" s="47" t="s">
        <v>90</v>
      </c>
      <c r="AF16" s="121" t="s">
        <v>90</v>
      </c>
      <c r="AG16" s="135">
        <v>37711136</v>
      </c>
      <c r="AH16" s="48">
        <f t="shared" si="8"/>
        <v>628</v>
      </c>
      <c r="AI16" s="49">
        <f t="shared" si="7"/>
        <v>167.3328004263256</v>
      </c>
      <c r="AJ16" s="101">
        <v>0</v>
      </c>
      <c r="AK16" s="101">
        <v>0</v>
      </c>
      <c r="AL16" s="101">
        <v>1</v>
      </c>
      <c r="AM16" s="101">
        <v>0</v>
      </c>
      <c r="AN16" s="101">
        <v>1</v>
      </c>
      <c r="AO16" s="101"/>
      <c r="AP16" s="122">
        <v>8502718</v>
      </c>
      <c r="AQ16" s="122">
        <f t="shared" ref="AQ16:AQ34" si="10">AP16-AP15</f>
        <v>0</v>
      </c>
      <c r="AR16" s="52">
        <v>0.93</v>
      </c>
      <c r="AS16" s="51" t="s">
        <v>101</v>
      </c>
      <c r="AV16" s="38" t="s">
        <v>102</v>
      </c>
      <c r="AW16" s="38" t="s">
        <v>103</v>
      </c>
      <c r="AY16" s="100"/>
    </row>
    <row r="17" spans="1:51" x14ac:dyDescent="0.25">
      <c r="B17" s="39">
        <v>2.25</v>
      </c>
      <c r="C17" s="39">
        <v>0.29166666666666702</v>
      </c>
      <c r="D17" s="117">
        <v>7</v>
      </c>
      <c r="E17" s="40">
        <f t="shared" si="0"/>
        <v>4.9295774647887329</v>
      </c>
      <c r="F17" s="86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8">
        <v>144</v>
      </c>
      <c r="P17" s="118">
        <v>153</v>
      </c>
      <c r="Q17" s="118">
        <v>39837158</v>
      </c>
      <c r="R17" s="45">
        <f t="shared" si="3"/>
        <v>6116</v>
      </c>
      <c r="S17" s="46">
        <f t="shared" si="4"/>
        <v>146.78399999999999</v>
      </c>
      <c r="T17" s="46">
        <f t="shared" si="5"/>
        <v>6.1159999999999997</v>
      </c>
      <c r="U17" s="119">
        <v>9</v>
      </c>
      <c r="V17" s="119">
        <f t="shared" si="6"/>
        <v>9</v>
      </c>
      <c r="W17" s="120" t="s">
        <v>135</v>
      </c>
      <c r="X17" s="122">
        <v>0</v>
      </c>
      <c r="Y17" s="122">
        <v>1010</v>
      </c>
      <c r="Z17" s="122">
        <v>1189</v>
      </c>
      <c r="AA17" s="122">
        <v>1185</v>
      </c>
      <c r="AB17" s="122">
        <v>1190</v>
      </c>
      <c r="AC17" s="47" t="s">
        <v>90</v>
      </c>
      <c r="AD17" s="47" t="s">
        <v>90</v>
      </c>
      <c r="AE17" s="47" t="s">
        <v>90</v>
      </c>
      <c r="AF17" s="121" t="s">
        <v>90</v>
      </c>
      <c r="AG17" s="135">
        <v>37712496</v>
      </c>
      <c r="AH17" s="48">
        <f t="shared" si="8"/>
        <v>1360</v>
      </c>
      <c r="AI17" s="49">
        <f t="shared" si="7"/>
        <v>222.3675604970569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/>
      <c r="AP17" s="122">
        <v>8502718</v>
      </c>
      <c r="AQ17" s="122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0"/>
    </row>
    <row r="18" spans="1:51" x14ac:dyDescent="0.25">
      <c r="B18" s="39">
        <v>2.2916666666666701</v>
      </c>
      <c r="C18" s="39">
        <v>0.33333333333333298</v>
      </c>
      <c r="D18" s="117">
        <v>6</v>
      </c>
      <c r="E18" s="40">
        <f t="shared" si="0"/>
        <v>4.2253521126760569</v>
      </c>
      <c r="F18" s="86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8">
        <v>143</v>
      </c>
      <c r="P18" s="118">
        <v>148</v>
      </c>
      <c r="Q18" s="118">
        <v>39843220</v>
      </c>
      <c r="R18" s="45">
        <f t="shared" si="3"/>
        <v>6062</v>
      </c>
      <c r="S18" s="46">
        <f t="shared" si="4"/>
        <v>145.488</v>
      </c>
      <c r="T18" s="46">
        <f t="shared" si="5"/>
        <v>6.0620000000000003</v>
      </c>
      <c r="U18" s="119">
        <v>8.5</v>
      </c>
      <c r="V18" s="119">
        <f t="shared" si="6"/>
        <v>8.5</v>
      </c>
      <c r="W18" s="120" t="s">
        <v>135</v>
      </c>
      <c r="X18" s="122">
        <v>0</v>
      </c>
      <c r="Y18" s="122">
        <v>1010</v>
      </c>
      <c r="Z18" s="122">
        <v>1189</v>
      </c>
      <c r="AA18" s="122">
        <v>1185</v>
      </c>
      <c r="AB18" s="122">
        <v>1190</v>
      </c>
      <c r="AC18" s="47" t="s">
        <v>90</v>
      </c>
      <c r="AD18" s="47" t="s">
        <v>90</v>
      </c>
      <c r="AE18" s="47" t="s">
        <v>90</v>
      </c>
      <c r="AF18" s="121" t="s">
        <v>90</v>
      </c>
      <c r="AG18" s="135">
        <v>37713832</v>
      </c>
      <c r="AH18" s="48">
        <f t="shared" si="8"/>
        <v>1336</v>
      </c>
      <c r="AI18" s="49">
        <f t="shared" si="7"/>
        <v>220.38931045859451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/>
      <c r="AP18" s="122">
        <v>8502718</v>
      </c>
      <c r="AQ18" s="122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0"/>
    </row>
    <row r="19" spans="1:51" x14ac:dyDescent="0.25">
      <c r="B19" s="39">
        <v>2.3333333333333299</v>
      </c>
      <c r="C19" s="39">
        <v>0.375</v>
      </c>
      <c r="D19" s="117">
        <v>7</v>
      </c>
      <c r="E19" s="40">
        <f t="shared" si="0"/>
        <v>4.9295774647887329</v>
      </c>
      <c r="F19" s="86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8">
        <v>145</v>
      </c>
      <c r="P19" s="118">
        <v>150</v>
      </c>
      <c r="Q19" s="118">
        <v>39849528</v>
      </c>
      <c r="R19" s="45">
        <f t="shared" si="3"/>
        <v>6308</v>
      </c>
      <c r="S19" s="46">
        <f t="shared" si="4"/>
        <v>151.392</v>
      </c>
      <c r="T19" s="46">
        <f t="shared" si="5"/>
        <v>6.3079999999999998</v>
      </c>
      <c r="U19" s="119">
        <v>8.1</v>
      </c>
      <c r="V19" s="119">
        <f t="shared" si="6"/>
        <v>8.1</v>
      </c>
      <c r="W19" s="120" t="s">
        <v>135</v>
      </c>
      <c r="X19" s="122">
        <v>0</v>
      </c>
      <c r="Y19" s="122">
        <v>1050</v>
      </c>
      <c r="Z19" s="122">
        <v>1189</v>
      </c>
      <c r="AA19" s="122">
        <v>1185</v>
      </c>
      <c r="AB19" s="122">
        <v>1190</v>
      </c>
      <c r="AC19" s="47" t="s">
        <v>90</v>
      </c>
      <c r="AD19" s="47" t="s">
        <v>90</v>
      </c>
      <c r="AE19" s="47" t="s">
        <v>90</v>
      </c>
      <c r="AF19" s="121" t="s">
        <v>90</v>
      </c>
      <c r="AG19" s="135">
        <v>37715216</v>
      </c>
      <c r="AH19" s="48">
        <f t="shared" si="8"/>
        <v>1384</v>
      </c>
      <c r="AI19" s="49">
        <f t="shared" si="7"/>
        <v>219.40393151553585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/>
      <c r="AP19" s="122">
        <v>8502718</v>
      </c>
      <c r="AQ19" s="122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0"/>
    </row>
    <row r="20" spans="1:51" x14ac:dyDescent="0.25">
      <c r="B20" s="39">
        <v>2.375</v>
      </c>
      <c r="C20" s="39">
        <v>0.41666666666666669</v>
      </c>
      <c r="D20" s="117">
        <v>6</v>
      </c>
      <c r="E20" s="40">
        <f t="shared" si="0"/>
        <v>4.2253521126760569</v>
      </c>
      <c r="F20" s="86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8">
        <v>144</v>
      </c>
      <c r="P20" s="118">
        <v>152</v>
      </c>
      <c r="Q20" s="118">
        <v>39855803</v>
      </c>
      <c r="R20" s="45">
        <f t="shared" si="3"/>
        <v>6275</v>
      </c>
      <c r="S20" s="46">
        <f t="shared" si="4"/>
        <v>150.6</v>
      </c>
      <c r="T20" s="46">
        <f t="shared" si="5"/>
        <v>6.2750000000000004</v>
      </c>
      <c r="U20" s="119">
        <v>7.5</v>
      </c>
      <c r="V20" s="119">
        <f t="shared" si="6"/>
        <v>7.5</v>
      </c>
      <c r="W20" s="120" t="s">
        <v>135</v>
      </c>
      <c r="X20" s="122">
        <v>0</v>
      </c>
      <c r="Y20" s="122">
        <v>1050</v>
      </c>
      <c r="Z20" s="122">
        <v>1189</v>
      </c>
      <c r="AA20" s="122">
        <v>1185</v>
      </c>
      <c r="AB20" s="122">
        <v>1190</v>
      </c>
      <c r="AC20" s="47" t="s">
        <v>90</v>
      </c>
      <c r="AD20" s="47" t="s">
        <v>90</v>
      </c>
      <c r="AE20" s="47" t="s">
        <v>90</v>
      </c>
      <c r="AF20" s="121" t="s">
        <v>90</v>
      </c>
      <c r="AG20" s="135">
        <v>37716614</v>
      </c>
      <c r="AH20" s="48">
        <f>IF(ISBLANK(AG20),"-",AG20-AG19)</f>
        <v>1398</v>
      </c>
      <c r="AI20" s="49">
        <f t="shared" si="7"/>
        <v>222.78884462151393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/>
      <c r="AP20" s="122">
        <v>8502718</v>
      </c>
      <c r="AQ20" s="122">
        <f t="shared" si="10"/>
        <v>0</v>
      </c>
      <c r="AR20" s="52">
        <v>1.02</v>
      </c>
      <c r="AS20" s="51" t="s">
        <v>101</v>
      </c>
      <c r="AY20" s="100"/>
    </row>
    <row r="21" spans="1:51" x14ac:dyDescent="0.25">
      <c r="B21" s="39">
        <v>2.4166666666666701</v>
      </c>
      <c r="C21" s="39">
        <v>0.45833333333333298</v>
      </c>
      <c r="D21" s="117">
        <v>6</v>
      </c>
      <c r="E21" s="40">
        <f t="shared" si="0"/>
        <v>4.2253521126760569</v>
      </c>
      <c r="F21" s="86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8">
        <v>143</v>
      </c>
      <c r="P21" s="118">
        <v>127</v>
      </c>
      <c r="Q21" s="118">
        <v>39862027</v>
      </c>
      <c r="R21" s="45">
        <f>Q21-Q20</f>
        <v>6224</v>
      </c>
      <c r="S21" s="46">
        <f t="shared" si="4"/>
        <v>149.376</v>
      </c>
      <c r="T21" s="46">
        <f t="shared" si="5"/>
        <v>6.2240000000000002</v>
      </c>
      <c r="U21" s="119">
        <v>7.1</v>
      </c>
      <c r="V21" s="119">
        <f t="shared" si="6"/>
        <v>7.1</v>
      </c>
      <c r="W21" s="120" t="s">
        <v>135</v>
      </c>
      <c r="X21" s="122">
        <v>0</v>
      </c>
      <c r="Y21" s="122">
        <v>1010</v>
      </c>
      <c r="Z21" s="122">
        <v>1189</v>
      </c>
      <c r="AA21" s="122">
        <v>1185</v>
      </c>
      <c r="AB21" s="122">
        <v>1190</v>
      </c>
      <c r="AC21" s="47" t="s">
        <v>90</v>
      </c>
      <c r="AD21" s="47" t="s">
        <v>90</v>
      </c>
      <c r="AE21" s="47" t="s">
        <v>90</v>
      </c>
      <c r="AF21" s="121" t="s">
        <v>90</v>
      </c>
      <c r="AG21" s="135">
        <v>37717941</v>
      </c>
      <c r="AH21" s="48">
        <f t="shared" si="8"/>
        <v>1327</v>
      </c>
      <c r="AI21" s="49">
        <f t="shared" si="7"/>
        <v>213.20694087403598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/>
      <c r="AP21" s="122">
        <v>8502718</v>
      </c>
      <c r="AQ21" s="122">
        <f t="shared" si="10"/>
        <v>0</v>
      </c>
      <c r="AR21" s="50"/>
      <c r="AS21" s="51" t="s">
        <v>101</v>
      </c>
      <c r="AY21" s="100"/>
    </row>
    <row r="22" spans="1:51" x14ac:dyDescent="0.25">
      <c r="B22" s="39">
        <v>2.4583333333333299</v>
      </c>
      <c r="C22" s="39">
        <v>0.5</v>
      </c>
      <c r="D22" s="117">
        <v>6</v>
      </c>
      <c r="E22" s="40">
        <f t="shared" si="0"/>
        <v>4.2253521126760569</v>
      </c>
      <c r="F22" s="86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8">
        <v>139</v>
      </c>
      <c r="P22" s="118">
        <v>145</v>
      </c>
      <c r="Q22" s="118">
        <v>39867983</v>
      </c>
      <c r="R22" s="45">
        <f t="shared" si="3"/>
        <v>5956</v>
      </c>
      <c r="S22" s="46">
        <f t="shared" si="4"/>
        <v>142.94399999999999</v>
      </c>
      <c r="T22" s="46">
        <f t="shared" si="5"/>
        <v>5.9560000000000004</v>
      </c>
      <c r="U22" s="119">
        <v>6.7</v>
      </c>
      <c r="V22" s="119">
        <f t="shared" si="6"/>
        <v>6.7</v>
      </c>
      <c r="W22" s="120" t="s">
        <v>135</v>
      </c>
      <c r="X22" s="122">
        <v>0</v>
      </c>
      <c r="Y22" s="122">
        <v>1010</v>
      </c>
      <c r="Z22" s="122">
        <v>1189</v>
      </c>
      <c r="AA22" s="122">
        <v>1185</v>
      </c>
      <c r="AB22" s="122">
        <v>1190</v>
      </c>
      <c r="AC22" s="47" t="s">
        <v>90</v>
      </c>
      <c r="AD22" s="47" t="s">
        <v>90</v>
      </c>
      <c r="AE22" s="47" t="s">
        <v>90</v>
      </c>
      <c r="AF22" s="121" t="s">
        <v>90</v>
      </c>
      <c r="AG22" s="135">
        <v>37719316</v>
      </c>
      <c r="AH22" s="48">
        <f t="shared" si="8"/>
        <v>1375</v>
      </c>
      <c r="AI22" s="49">
        <f t="shared" si="7"/>
        <v>230.85963734049696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/>
      <c r="AP22" s="122">
        <v>8502718</v>
      </c>
      <c r="AQ22" s="122">
        <f t="shared" si="10"/>
        <v>0</v>
      </c>
      <c r="AR22" s="50"/>
      <c r="AS22" s="51" t="s">
        <v>101</v>
      </c>
      <c r="AV22" s="54" t="s">
        <v>110</v>
      </c>
      <c r="AY22" s="104"/>
    </row>
    <row r="23" spans="1:51" x14ac:dyDescent="0.25">
      <c r="A23" s="100" t="s">
        <v>125</v>
      </c>
      <c r="B23" s="39">
        <v>2.5</v>
      </c>
      <c r="C23" s="39">
        <v>0.54166666666666696</v>
      </c>
      <c r="D23" s="117">
        <v>5</v>
      </c>
      <c r="E23" s="40">
        <f t="shared" si="0"/>
        <v>3.5211267605633805</v>
      </c>
      <c r="F23" s="103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8">
        <v>137</v>
      </c>
      <c r="P23" s="118">
        <v>146</v>
      </c>
      <c r="Q23" s="118">
        <v>39874017</v>
      </c>
      <c r="R23" s="45">
        <f t="shared" si="3"/>
        <v>6034</v>
      </c>
      <c r="S23" s="46">
        <f t="shared" si="4"/>
        <v>144.816</v>
      </c>
      <c r="T23" s="46">
        <f t="shared" si="5"/>
        <v>6.0339999999999998</v>
      </c>
      <c r="U23" s="119">
        <v>6.3</v>
      </c>
      <c r="V23" s="119">
        <f t="shared" si="6"/>
        <v>6.3</v>
      </c>
      <c r="W23" s="120" t="s">
        <v>135</v>
      </c>
      <c r="X23" s="122">
        <v>0</v>
      </c>
      <c r="Y23" s="122">
        <v>1010</v>
      </c>
      <c r="Z23" s="122">
        <v>1189</v>
      </c>
      <c r="AA23" s="122">
        <v>1185</v>
      </c>
      <c r="AB23" s="122">
        <v>1190</v>
      </c>
      <c r="AC23" s="47" t="s">
        <v>90</v>
      </c>
      <c r="AD23" s="47" t="s">
        <v>90</v>
      </c>
      <c r="AE23" s="47" t="s">
        <v>90</v>
      </c>
      <c r="AF23" s="121" t="s">
        <v>90</v>
      </c>
      <c r="AG23" s="135">
        <v>37720644</v>
      </c>
      <c r="AH23" s="48">
        <f t="shared" si="8"/>
        <v>1328</v>
      </c>
      <c r="AI23" s="49">
        <f t="shared" si="7"/>
        <v>220.08617832283727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/>
      <c r="AP23" s="122">
        <v>8502718</v>
      </c>
      <c r="AQ23" s="122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4"/>
    </row>
    <row r="24" spans="1:51" x14ac:dyDescent="0.25">
      <c r="B24" s="39">
        <v>2.5416666666666701</v>
      </c>
      <c r="C24" s="39">
        <v>0.58333333333333404</v>
      </c>
      <c r="D24" s="117">
        <v>5</v>
      </c>
      <c r="E24" s="40">
        <f t="shared" si="0"/>
        <v>3.5211267605633805</v>
      </c>
      <c r="F24" s="103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8">
        <v>138</v>
      </c>
      <c r="P24" s="118">
        <v>121</v>
      </c>
      <c r="Q24" s="118">
        <v>39879845</v>
      </c>
      <c r="R24" s="45">
        <f t="shared" si="3"/>
        <v>5828</v>
      </c>
      <c r="S24" s="46">
        <f t="shared" si="4"/>
        <v>139.87200000000001</v>
      </c>
      <c r="T24" s="46">
        <f t="shared" si="5"/>
        <v>5.8280000000000003</v>
      </c>
      <c r="U24" s="119">
        <v>6</v>
      </c>
      <c r="V24" s="119">
        <f t="shared" si="6"/>
        <v>6</v>
      </c>
      <c r="W24" s="120" t="s">
        <v>135</v>
      </c>
      <c r="X24" s="122">
        <v>0</v>
      </c>
      <c r="Y24" s="122">
        <v>1010</v>
      </c>
      <c r="Z24" s="122">
        <v>1189</v>
      </c>
      <c r="AA24" s="122">
        <v>1185</v>
      </c>
      <c r="AB24" s="122">
        <v>1190</v>
      </c>
      <c r="AC24" s="47" t="s">
        <v>90</v>
      </c>
      <c r="AD24" s="47" t="s">
        <v>90</v>
      </c>
      <c r="AE24" s="47" t="s">
        <v>90</v>
      </c>
      <c r="AF24" s="121" t="s">
        <v>90</v>
      </c>
      <c r="AG24" s="135">
        <v>37722016</v>
      </c>
      <c r="AH24" s="48">
        <f t="shared" si="8"/>
        <v>1372</v>
      </c>
      <c r="AI24" s="49">
        <f t="shared" si="7"/>
        <v>235.41523678792038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/>
      <c r="AP24" s="122">
        <v>8502718</v>
      </c>
      <c r="AQ24" s="122">
        <f t="shared" si="10"/>
        <v>0</v>
      </c>
      <c r="AR24" s="52">
        <v>1.1000000000000001</v>
      </c>
      <c r="AS24" s="51" t="s">
        <v>113</v>
      </c>
      <c r="AV24" s="57" t="s">
        <v>29</v>
      </c>
      <c r="AW24" s="57">
        <v>14.7</v>
      </c>
      <c r="AY24" s="104"/>
    </row>
    <row r="25" spans="1:51" x14ac:dyDescent="0.25">
      <c r="B25" s="39">
        <v>2.5833333333333299</v>
      </c>
      <c r="C25" s="39">
        <v>0.625</v>
      </c>
      <c r="D25" s="117">
        <v>5</v>
      </c>
      <c r="E25" s="40">
        <f t="shared" si="0"/>
        <v>3.5211267605633805</v>
      </c>
      <c r="F25" s="103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8">
        <v>137</v>
      </c>
      <c r="P25" s="118">
        <v>144</v>
      </c>
      <c r="Q25" s="118">
        <v>39885600</v>
      </c>
      <c r="R25" s="45">
        <f t="shared" si="3"/>
        <v>5755</v>
      </c>
      <c r="S25" s="46">
        <f t="shared" si="4"/>
        <v>138.12</v>
      </c>
      <c r="T25" s="46">
        <f t="shared" si="5"/>
        <v>5.7549999999999999</v>
      </c>
      <c r="U25" s="119">
        <v>5.7</v>
      </c>
      <c r="V25" s="119">
        <f t="shared" si="6"/>
        <v>5.7</v>
      </c>
      <c r="W25" s="120" t="s">
        <v>135</v>
      </c>
      <c r="X25" s="122">
        <v>0</v>
      </c>
      <c r="Y25" s="122">
        <v>1010</v>
      </c>
      <c r="Z25" s="122">
        <v>1189</v>
      </c>
      <c r="AA25" s="122">
        <v>1185</v>
      </c>
      <c r="AB25" s="122">
        <v>1190</v>
      </c>
      <c r="AC25" s="47" t="s">
        <v>90</v>
      </c>
      <c r="AD25" s="47" t="s">
        <v>90</v>
      </c>
      <c r="AE25" s="47" t="s">
        <v>90</v>
      </c>
      <c r="AF25" s="121" t="s">
        <v>90</v>
      </c>
      <c r="AG25" s="135">
        <v>37723320</v>
      </c>
      <c r="AH25" s="48">
        <f t="shared" si="8"/>
        <v>1304</v>
      </c>
      <c r="AI25" s="49">
        <f t="shared" si="7"/>
        <v>226.58557775847089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/>
      <c r="AP25" s="122">
        <v>8502718</v>
      </c>
      <c r="AQ25" s="122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4"/>
    </row>
    <row r="26" spans="1:51" x14ac:dyDescent="0.25">
      <c r="B26" s="39">
        <v>2.625</v>
      </c>
      <c r="C26" s="39">
        <v>0.66666666666666696</v>
      </c>
      <c r="D26" s="117">
        <v>6</v>
      </c>
      <c r="E26" s="40">
        <f t="shared" si="0"/>
        <v>4.2253521126760569</v>
      </c>
      <c r="F26" s="103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8">
        <v>136</v>
      </c>
      <c r="P26" s="118">
        <v>137</v>
      </c>
      <c r="Q26" s="118">
        <v>39891397</v>
      </c>
      <c r="R26" s="45">
        <f t="shared" si="3"/>
        <v>5797</v>
      </c>
      <c r="S26" s="46">
        <f t="shared" si="4"/>
        <v>139.12799999999999</v>
      </c>
      <c r="T26" s="46">
        <f t="shared" si="5"/>
        <v>5.7969999999999997</v>
      </c>
      <c r="U26" s="119">
        <v>5.5</v>
      </c>
      <c r="V26" s="119">
        <f t="shared" si="6"/>
        <v>5.5</v>
      </c>
      <c r="W26" s="120" t="s">
        <v>135</v>
      </c>
      <c r="X26" s="122">
        <v>0</v>
      </c>
      <c r="Y26" s="122">
        <v>1010</v>
      </c>
      <c r="Z26" s="122">
        <v>1189</v>
      </c>
      <c r="AA26" s="122">
        <v>1185</v>
      </c>
      <c r="AB26" s="122">
        <v>1190</v>
      </c>
      <c r="AC26" s="47" t="s">
        <v>90</v>
      </c>
      <c r="AD26" s="47" t="s">
        <v>90</v>
      </c>
      <c r="AE26" s="47" t="s">
        <v>90</v>
      </c>
      <c r="AF26" s="121" t="s">
        <v>90</v>
      </c>
      <c r="AG26" s="135">
        <v>37724680</v>
      </c>
      <c r="AH26" s="48">
        <f t="shared" si="8"/>
        <v>1360</v>
      </c>
      <c r="AI26" s="49">
        <f t="shared" si="7"/>
        <v>234.60410557184753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/>
      <c r="AP26" s="122">
        <v>8502718</v>
      </c>
      <c r="AQ26" s="122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4"/>
    </row>
    <row r="27" spans="1:51" x14ac:dyDescent="0.25">
      <c r="B27" s="39">
        <v>2.6666666666666701</v>
      </c>
      <c r="C27" s="39">
        <v>0.70833333333333404</v>
      </c>
      <c r="D27" s="117">
        <v>3</v>
      </c>
      <c r="E27" s="40">
        <f t="shared" si="0"/>
        <v>2.1126760563380285</v>
      </c>
      <c r="F27" s="103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8">
        <v>132</v>
      </c>
      <c r="P27" s="118">
        <v>136</v>
      </c>
      <c r="Q27" s="118">
        <v>39897115</v>
      </c>
      <c r="R27" s="45">
        <f t="shared" si="3"/>
        <v>5718</v>
      </c>
      <c r="S27" s="46">
        <f t="shared" si="4"/>
        <v>137.232</v>
      </c>
      <c r="T27" s="46">
        <f t="shared" si="5"/>
        <v>5.718</v>
      </c>
      <c r="U27" s="119">
        <v>5.3</v>
      </c>
      <c r="V27" s="119">
        <f t="shared" si="6"/>
        <v>5.3</v>
      </c>
      <c r="W27" s="120" t="s">
        <v>135</v>
      </c>
      <c r="X27" s="122">
        <v>0</v>
      </c>
      <c r="Y27" s="122">
        <v>1010</v>
      </c>
      <c r="Z27" s="122">
        <v>1189</v>
      </c>
      <c r="AA27" s="122">
        <v>1185</v>
      </c>
      <c r="AB27" s="122">
        <v>1190</v>
      </c>
      <c r="AC27" s="47" t="s">
        <v>90</v>
      </c>
      <c r="AD27" s="47" t="s">
        <v>90</v>
      </c>
      <c r="AE27" s="47" t="s">
        <v>90</v>
      </c>
      <c r="AF27" s="121" t="s">
        <v>90</v>
      </c>
      <c r="AG27" s="135">
        <v>37726004</v>
      </c>
      <c r="AH27" s="48">
        <f t="shared" si="8"/>
        <v>1324</v>
      </c>
      <c r="AI27" s="49">
        <f t="shared" si="7"/>
        <v>231.54949282966072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/>
      <c r="AP27" s="122">
        <v>8502718</v>
      </c>
      <c r="AQ27" s="122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4"/>
    </row>
    <row r="28" spans="1:51" x14ac:dyDescent="0.25">
      <c r="B28" s="39">
        <v>2.7083333333333299</v>
      </c>
      <c r="C28" s="39">
        <v>0.750000000000002</v>
      </c>
      <c r="D28" s="117">
        <v>3</v>
      </c>
      <c r="E28" s="40">
        <f t="shared" si="0"/>
        <v>2.1126760563380285</v>
      </c>
      <c r="F28" s="103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8">
        <v>132</v>
      </c>
      <c r="P28" s="118">
        <v>140</v>
      </c>
      <c r="Q28" s="118">
        <v>39902869</v>
      </c>
      <c r="R28" s="45">
        <f t="shared" si="3"/>
        <v>5754</v>
      </c>
      <c r="S28" s="46">
        <f t="shared" si="4"/>
        <v>138.096</v>
      </c>
      <c r="T28" s="46">
        <f t="shared" si="5"/>
        <v>5.7539999999999996</v>
      </c>
      <c r="U28" s="119">
        <v>4.9000000000000004</v>
      </c>
      <c r="V28" s="119">
        <f t="shared" si="6"/>
        <v>4.9000000000000004</v>
      </c>
      <c r="W28" s="120" t="s">
        <v>135</v>
      </c>
      <c r="X28" s="122">
        <v>0</v>
      </c>
      <c r="Y28" s="122">
        <v>1039</v>
      </c>
      <c r="Z28" s="122">
        <v>1166</v>
      </c>
      <c r="AA28" s="122">
        <v>1185</v>
      </c>
      <c r="AB28" s="122">
        <v>1169</v>
      </c>
      <c r="AC28" s="47" t="s">
        <v>90</v>
      </c>
      <c r="AD28" s="47" t="s">
        <v>90</v>
      </c>
      <c r="AE28" s="47" t="s">
        <v>90</v>
      </c>
      <c r="AF28" s="121" t="s">
        <v>90</v>
      </c>
      <c r="AG28" s="135">
        <v>37727316</v>
      </c>
      <c r="AH28" s="48">
        <f t="shared" si="8"/>
        <v>1312</v>
      </c>
      <c r="AI28" s="49">
        <f t="shared" si="7"/>
        <v>228.01529370872439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/>
      <c r="AP28" s="122">
        <v>8502718</v>
      </c>
      <c r="AQ28" s="122">
        <f t="shared" si="10"/>
        <v>0</v>
      </c>
      <c r="AR28" s="52">
        <v>0.81</v>
      </c>
      <c r="AS28" s="51" t="s">
        <v>113</v>
      </c>
      <c r="AV28" s="57" t="s">
        <v>116</v>
      </c>
      <c r="AW28" s="57">
        <v>101.325</v>
      </c>
      <c r="AY28" s="104"/>
    </row>
    <row r="29" spans="1:51" x14ac:dyDescent="0.25">
      <c r="B29" s="39">
        <v>2.75</v>
      </c>
      <c r="C29" s="39">
        <v>0.79166666666666896</v>
      </c>
      <c r="D29" s="117">
        <v>3</v>
      </c>
      <c r="E29" s="40">
        <f t="shared" si="0"/>
        <v>2.1126760563380285</v>
      </c>
      <c r="F29" s="103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8">
        <v>131</v>
      </c>
      <c r="P29" s="118">
        <v>133</v>
      </c>
      <c r="Q29" s="118">
        <v>39908515</v>
      </c>
      <c r="R29" s="45">
        <f t="shared" si="3"/>
        <v>5646</v>
      </c>
      <c r="S29" s="46">
        <f t="shared" si="4"/>
        <v>135.50399999999999</v>
      </c>
      <c r="T29" s="46">
        <f t="shared" si="5"/>
        <v>5.6459999999999999</v>
      </c>
      <c r="U29" s="119">
        <v>4.4000000000000004</v>
      </c>
      <c r="V29" s="119">
        <f t="shared" si="6"/>
        <v>4.4000000000000004</v>
      </c>
      <c r="W29" s="120" t="s">
        <v>135</v>
      </c>
      <c r="X29" s="122">
        <v>0</v>
      </c>
      <c r="Y29" s="122">
        <v>1039</v>
      </c>
      <c r="Z29" s="122">
        <v>1166</v>
      </c>
      <c r="AA29" s="122">
        <v>1185</v>
      </c>
      <c r="AB29" s="122">
        <v>1169</v>
      </c>
      <c r="AC29" s="47" t="s">
        <v>90</v>
      </c>
      <c r="AD29" s="47" t="s">
        <v>90</v>
      </c>
      <c r="AE29" s="47" t="s">
        <v>90</v>
      </c>
      <c r="AF29" s="121" t="s">
        <v>90</v>
      </c>
      <c r="AG29" s="135">
        <v>37728620</v>
      </c>
      <c r="AH29" s="48">
        <f t="shared" si="8"/>
        <v>1304</v>
      </c>
      <c r="AI29" s="49">
        <f t="shared" si="7"/>
        <v>230.95997166135317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/>
      <c r="AP29" s="122">
        <v>8502718</v>
      </c>
      <c r="AQ29" s="122">
        <f t="shared" si="10"/>
        <v>0</v>
      </c>
      <c r="AR29" s="50"/>
      <c r="AS29" s="51" t="s">
        <v>113</v>
      </c>
      <c r="AY29" s="104"/>
    </row>
    <row r="30" spans="1:51" x14ac:dyDescent="0.25">
      <c r="B30" s="39">
        <v>2.7916666666666701</v>
      </c>
      <c r="C30" s="39">
        <v>0.83333333333333703</v>
      </c>
      <c r="D30" s="117">
        <v>2</v>
      </c>
      <c r="E30" s="40">
        <f t="shared" si="0"/>
        <v>1.4084507042253522</v>
      </c>
      <c r="F30" s="103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8">
        <v>133</v>
      </c>
      <c r="P30" s="118">
        <v>127</v>
      </c>
      <c r="Q30" s="118">
        <v>39914049</v>
      </c>
      <c r="R30" s="45">
        <f t="shared" si="3"/>
        <v>5534</v>
      </c>
      <c r="S30" s="46">
        <f t="shared" si="4"/>
        <v>132.816</v>
      </c>
      <c r="T30" s="46">
        <f t="shared" si="5"/>
        <v>5.5339999999999998</v>
      </c>
      <c r="U30" s="119">
        <v>4</v>
      </c>
      <c r="V30" s="119">
        <f t="shared" si="6"/>
        <v>4</v>
      </c>
      <c r="W30" s="120" t="s">
        <v>135</v>
      </c>
      <c r="X30" s="122">
        <v>0</v>
      </c>
      <c r="Y30" s="122">
        <v>1012</v>
      </c>
      <c r="Z30" s="122">
        <v>1137</v>
      </c>
      <c r="AA30" s="122">
        <v>1185</v>
      </c>
      <c r="AB30" s="122">
        <v>1167</v>
      </c>
      <c r="AC30" s="47" t="s">
        <v>90</v>
      </c>
      <c r="AD30" s="47" t="s">
        <v>90</v>
      </c>
      <c r="AE30" s="47" t="s">
        <v>90</v>
      </c>
      <c r="AF30" s="121" t="s">
        <v>90</v>
      </c>
      <c r="AG30" s="135">
        <v>37729916</v>
      </c>
      <c r="AH30" s="48">
        <f t="shared" si="8"/>
        <v>1296</v>
      </c>
      <c r="AI30" s="49">
        <f t="shared" si="7"/>
        <v>234.18865196964222</v>
      </c>
      <c r="AJ30" s="101">
        <v>0</v>
      </c>
      <c r="AK30" s="101">
        <v>1</v>
      </c>
      <c r="AL30" s="101">
        <v>1</v>
      </c>
      <c r="AM30" s="101">
        <v>1</v>
      </c>
      <c r="AN30" s="101">
        <v>1</v>
      </c>
      <c r="AO30" s="101"/>
      <c r="AP30" s="122">
        <v>8502718</v>
      </c>
      <c r="AQ30" s="122">
        <f t="shared" si="10"/>
        <v>0</v>
      </c>
      <c r="AR30" s="50"/>
      <c r="AS30" s="51" t="s">
        <v>113</v>
      </c>
      <c r="AV30" s="248" t="s">
        <v>117</v>
      </c>
      <c r="AW30" s="248"/>
      <c r="AY30" s="104"/>
    </row>
    <row r="31" spans="1:51" x14ac:dyDescent="0.25">
      <c r="B31" s="39">
        <v>2.8333333333333299</v>
      </c>
      <c r="C31" s="39">
        <v>0.875000000000004</v>
      </c>
      <c r="D31" s="117">
        <v>9</v>
      </c>
      <c r="E31" s="40">
        <f t="shared" si="0"/>
        <v>6.3380281690140849</v>
      </c>
      <c r="F31" s="103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8">
        <v>138</v>
      </c>
      <c r="P31" s="118">
        <v>128</v>
      </c>
      <c r="Q31" s="118">
        <v>39919318</v>
      </c>
      <c r="R31" s="45">
        <f t="shared" si="3"/>
        <v>5269</v>
      </c>
      <c r="S31" s="46">
        <f t="shared" si="4"/>
        <v>126.456</v>
      </c>
      <c r="T31" s="46">
        <f t="shared" si="5"/>
        <v>5.2690000000000001</v>
      </c>
      <c r="U31" s="119">
        <v>3.3</v>
      </c>
      <c r="V31" s="119">
        <f t="shared" si="6"/>
        <v>3.3</v>
      </c>
      <c r="W31" s="120" t="s">
        <v>144</v>
      </c>
      <c r="X31" s="122">
        <v>0</v>
      </c>
      <c r="Y31" s="122">
        <v>1072</v>
      </c>
      <c r="Z31" s="122">
        <v>1189</v>
      </c>
      <c r="AA31" s="122">
        <v>0</v>
      </c>
      <c r="AB31" s="122">
        <v>1190</v>
      </c>
      <c r="AC31" s="47" t="s">
        <v>90</v>
      </c>
      <c r="AD31" s="47" t="s">
        <v>90</v>
      </c>
      <c r="AE31" s="47" t="s">
        <v>90</v>
      </c>
      <c r="AF31" s="121" t="s">
        <v>90</v>
      </c>
      <c r="AG31" s="135">
        <v>37730988</v>
      </c>
      <c r="AH31" s="48">
        <f t="shared" si="8"/>
        <v>1072</v>
      </c>
      <c r="AI31" s="49">
        <f t="shared" si="7"/>
        <v>203.45416587587778</v>
      </c>
      <c r="AJ31" s="101">
        <v>0</v>
      </c>
      <c r="AK31" s="101">
        <v>1</v>
      </c>
      <c r="AL31" s="101">
        <v>1</v>
      </c>
      <c r="AM31" s="101">
        <v>0</v>
      </c>
      <c r="AN31" s="101">
        <v>1</v>
      </c>
      <c r="AO31" s="101"/>
      <c r="AP31" s="122">
        <v>8502718</v>
      </c>
      <c r="AQ31" s="122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4"/>
    </row>
    <row r="32" spans="1:51" x14ac:dyDescent="0.25">
      <c r="B32" s="39">
        <v>2.875</v>
      </c>
      <c r="C32" s="39">
        <v>0.91666666666667096</v>
      </c>
      <c r="D32" s="117">
        <v>6</v>
      </c>
      <c r="E32" s="40">
        <f t="shared" si="0"/>
        <v>4.2253521126760569</v>
      </c>
      <c r="F32" s="103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8">
        <v>111</v>
      </c>
      <c r="P32" s="118">
        <v>120</v>
      </c>
      <c r="Q32" s="118">
        <v>39924928</v>
      </c>
      <c r="R32" s="45">
        <f t="shared" si="3"/>
        <v>5610</v>
      </c>
      <c r="S32" s="46">
        <f t="shared" si="4"/>
        <v>134.63999999999999</v>
      </c>
      <c r="T32" s="46">
        <f t="shared" si="5"/>
        <v>5.61</v>
      </c>
      <c r="U32" s="119">
        <v>2.4</v>
      </c>
      <c r="V32" s="119">
        <f t="shared" si="6"/>
        <v>2.4</v>
      </c>
      <c r="W32" s="120" t="s">
        <v>144</v>
      </c>
      <c r="X32" s="122">
        <v>0</v>
      </c>
      <c r="Y32" s="122">
        <v>1069</v>
      </c>
      <c r="Z32" s="122">
        <v>1188</v>
      </c>
      <c r="AA32" s="122">
        <v>0</v>
      </c>
      <c r="AB32" s="122">
        <v>1187</v>
      </c>
      <c r="AC32" s="47" t="s">
        <v>90</v>
      </c>
      <c r="AD32" s="47" t="s">
        <v>90</v>
      </c>
      <c r="AE32" s="47" t="s">
        <v>90</v>
      </c>
      <c r="AF32" s="121" t="s">
        <v>90</v>
      </c>
      <c r="AG32" s="135">
        <v>37732144</v>
      </c>
      <c r="AH32" s="48">
        <f t="shared" si="8"/>
        <v>1156</v>
      </c>
      <c r="AI32" s="49">
        <f t="shared" si="7"/>
        <v>206.06060606060606</v>
      </c>
      <c r="AJ32" s="101">
        <v>0</v>
      </c>
      <c r="AK32" s="101">
        <v>1</v>
      </c>
      <c r="AL32" s="101">
        <v>1</v>
      </c>
      <c r="AM32" s="101">
        <v>0</v>
      </c>
      <c r="AN32" s="101">
        <v>1</v>
      </c>
      <c r="AO32" s="101"/>
      <c r="AP32" s="122">
        <v>8502718</v>
      </c>
      <c r="AQ32" s="122">
        <f t="shared" si="10"/>
        <v>0</v>
      </c>
      <c r="AR32" s="52">
        <v>0.83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4"/>
    </row>
    <row r="33" spans="2:51" x14ac:dyDescent="0.25">
      <c r="B33" s="39">
        <v>2.9166666666666701</v>
      </c>
      <c r="C33" s="39">
        <v>0.95833333333333803</v>
      </c>
      <c r="D33" s="117">
        <v>4</v>
      </c>
      <c r="E33" s="40">
        <f t="shared" si="0"/>
        <v>2.8169014084507045</v>
      </c>
      <c r="F33" s="103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8">
        <v>130</v>
      </c>
      <c r="P33" s="118">
        <v>112</v>
      </c>
      <c r="Q33" s="118">
        <v>39929069</v>
      </c>
      <c r="R33" s="45">
        <f t="shared" si="3"/>
        <v>4141</v>
      </c>
      <c r="S33" s="46">
        <f t="shared" si="4"/>
        <v>99.384</v>
      </c>
      <c r="T33" s="46">
        <f t="shared" si="5"/>
        <v>4.141</v>
      </c>
      <c r="U33" s="119">
        <v>3</v>
      </c>
      <c r="V33" s="119">
        <f t="shared" si="6"/>
        <v>3</v>
      </c>
      <c r="W33" s="120" t="s">
        <v>124</v>
      </c>
      <c r="X33" s="122">
        <v>0</v>
      </c>
      <c r="Y33" s="122">
        <v>0</v>
      </c>
      <c r="Z33" s="122">
        <v>1147</v>
      </c>
      <c r="AA33" s="122">
        <v>0</v>
      </c>
      <c r="AB33" s="122">
        <v>1188</v>
      </c>
      <c r="AC33" s="47" t="s">
        <v>90</v>
      </c>
      <c r="AD33" s="47" t="s">
        <v>90</v>
      </c>
      <c r="AE33" s="47" t="s">
        <v>90</v>
      </c>
      <c r="AF33" s="121" t="s">
        <v>90</v>
      </c>
      <c r="AG33" s="135">
        <v>37732976</v>
      </c>
      <c r="AH33" s="48">
        <f t="shared" si="8"/>
        <v>832</v>
      </c>
      <c r="AI33" s="49">
        <f t="shared" si="7"/>
        <v>200.91765274088385</v>
      </c>
      <c r="AJ33" s="101">
        <v>0</v>
      </c>
      <c r="AK33" s="101">
        <v>0</v>
      </c>
      <c r="AL33" s="101">
        <v>1</v>
      </c>
      <c r="AM33" s="101">
        <v>0</v>
      </c>
      <c r="AN33" s="101">
        <v>1</v>
      </c>
      <c r="AO33" s="101">
        <v>0.51</v>
      </c>
      <c r="AP33" s="122">
        <v>8503333</v>
      </c>
      <c r="AQ33" s="122">
        <f t="shared" si="10"/>
        <v>615</v>
      </c>
      <c r="AR33" s="50"/>
      <c r="AS33" s="51" t="s">
        <v>113</v>
      </c>
      <c r="AY33" s="104"/>
    </row>
    <row r="34" spans="2:51" x14ac:dyDescent="0.25">
      <c r="B34" s="39">
        <v>2.9583333333333299</v>
      </c>
      <c r="C34" s="39">
        <v>1</v>
      </c>
      <c r="D34" s="117">
        <v>6</v>
      </c>
      <c r="E34" s="40">
        <f t="shared" si="0"/>
        <v>4.2253521126760569</v>
      </c>
      <c r="F34" s="103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8">
        <v>135</v>
      </c>
      <c r="P34" s="118">
        <v>108</v>
      </c>
      <c r="Q34" s="118">
        <v>39933158</v>
      </c>
      <c r="R34" s="45">
        <f t="shared" si="3"/>
        <v>4089</v>
      </c>
      <c r="S34" s="46">
        <f t="shared" si="4"/>
        <v>98.135999999999996</v>
      </c>
      <c r="T34" s="46">
        <f t="shared" si="5"/>
        <v>4.0890000000000004</v>
      </c>
      <c r="U34" s="119">
        <v>3.9</v>
      </c>
      <c r="V34" s="119">
        <f t="shared" si="6"/>
        <v>3.9</v>
      </c>
      <c r="W34" s="120" t="s">
        <v>124</v>
      </c>
      <c r="X34" s="122">
        <v>0</v>
      </c>
      <c r="Y34" s="122">
        <v>0</v>
      </c>
      <c r="Z34" s="122">
        <v>1147</v>
      </c>
      <c r="AA34" s="122">
        <v>0</v>
      </c>
      <c r="AB34" s="122">
        <v>1188</v>
      </c>
      <c r="AC34" s="47" t="s">
        <v>90</v>
      </c>
      <c r="AD34" s="47" t="s">
        <v>90</v>
      </c>
      <c r="AE34" s="47" t="s">
        <v>90</v>
      </c>
      <c r="AF34" s="121" t="s">
        <v>90</v>
      </c>
      <c r="AG34" s="135">
        <v>37733881</v>
      </c>
      <c r="AH34" s="48">
        <f t="shared" si="8"/>
        <v>905</v>
      </c>
      <c r="AI34" s="49">
        <f t="shared" si="7"/>
        <v>221.32550745903643</v>
      </c>
      <c r="AJ34" s="101">
        <v>0</v>
      </c>
      <c r="AK34" s="101">
        <v>0</v>
      </c>
      <c r="AL34" s="101">
        <v>1</v>
      </c>
      <c r="AM34" s="101">
        <v>0</v>
      </c>
      <c r="AN34" s="101">
        <v>1</v>
      </c>
      <c r="AO34" s="101">
        <v>0.51</v>
      </c>
      <c r="AP34" s="122">
        <v>8504165</v>
      </c>
      <c r="AQ34" s="122">
        <f t="shared" si="10"/>
        <v>832</v>
      </c>
      <c r="AR34" s="50"/>
      <c r="AS34" s="51" t="s">
        <v>113</v>
      </c>
      <c r="AV34" s="55" t="s">
        <v>119</v>
      </c>
      <c r="AW34" s="61" t="s">
        <v>30</v>
      </c>
      <c r="AY34" s="104"/>
    </row>
    <row r="35" spans="2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49" t="s">
        <v>120</v>
      </c>
      <c r="M35" s="250"/>
      <c r="N35" s="251"/>
      <c r="O35" s="62"/>
      <c r="P35" s="62"/>
      <c r="Q35" s="63">
        <f>Q34-Q10</f>
        <v>127707</v>
      </c>
      <c r="R35" s="64">
        <f>SUM(R11:R34)</f>
        <v>127707</v>
      </c>
      <c r="S35" s="123">
        <f>AVERAGE(S11:S34)</f>
        <v>127.70699999999999</v>
      </c>
      <c r="T35" s="123">
        <f>SUM(T11:T34)</f>
        <v>127.70700000000002</v>
      </c>
      <c r="U35" s="97"/>
      <c r="V35" s="97"/>
      <c r="W35" s="56"/>
      <c r="X35" s="89"/>
      <c r="Y35" s="90"/>
      <c r="Z35" s="90"/>
      <c r="AA35" s="90"/>
      <c r="AB35" s="91"/>
      <c r="AC35" s="89"/>
      <c r="AD35" s="90"/>
      <c r="AE35" s="91"/>
      <c r="AF35" s="92"/>
      <c r="AG35" s="65">
        <f>AG34-AG10</f>
        <v>27461</v>
      </c>
      <c r="AH35" s="66">
        <f>SUM(AH11:AH34)</f>
        <v>27461</v>
      </c>
      <c r="AI35" s="67">
        <f>$AH$35/$T35</f>
        <v>215.03128254520109</v>
      </c>
      <c r="AJ35" s="92"/>
      <c r="AK35" s="93"/>
      <c r="AL35" s="93"/>
      <c r="AM35" s="93"/>
      <c r="AN35" s="94"/>
      <c r="AO35" s="68"/>
      <c r="AP35" s="69">
        <f>AP34-AP10</f>
        <v>5834</v>
      </c>
      <c r="AQ35" s="70">
        <f>SUM(AQ11:AQ34)</f>
        <v>5834</v>
      </c>
      <c r="AR35" s="145">
        <f>SUM(AR11:AR34)</f>
        <v>5.57</v>
      </c>
      <c r="AS35" s="68"/>
      <c r="AV35" s="71" t="s">
        <v>30</v>
      </c>
      <c r="AW35" s="71">
        <v>1</v>
      </c>
      <c r="AY35" s="104"/>
    </row>
    <row r="36" spans="2:51" x14ac:dyDescent="0.25">
      <c r="B36" s="72"/>
      <c r="C36" s="72"/>
      <c r="D36" s="72"/>
      <c r="E36" s="73"/>
      <c r="F36" s="73"/>
      <c r="G36" s="73"/>
      <c r="H36" s="73"/>
      <c r="I36" s="74"/>
      <c r="J36" s="74"/>
      <c r="K36" s="74"/>
      <c r="L36" s="102"/>
      <c r="M36" s="102"/>
      <c r="N36" s="102"/>
      <c r="O36" s="102"/>
      <c r="Q36" s="102"/>
      <c r="R36" s="102"/>
      <c r="S36" s="102"/>
      <c r="T36" s="102"/>
      <c r="U36" s="75"/>
      <c r="V36" s="75"/>
      <c r="W36" s="102"/>
      <c r="X36" s="102"/>
      <c r="Y36" s="102"/>
      <c r="Z36" s="105"/>
      <c r="AA36" s="102"/>
      <c r="AB36" s="102"/>
      <c r="AC36" s="102"/>
      <c r="AD36" s="102"/>
      <c r="AE36" s="102"/>
      <c r="AH36" s="76"/>
      <c r="AM36" s="102"/>
      <c r="AN36" s="102"/>
      <c r="AO36" s="102"/>
      <c r="AP36" s="102"/>
      <c r="AQ36" s="102"/>
      <c r="AR36" s="102"/>
      <c r="AV36" s="71" t="s">
        <v>121</v>
      </c>
      <c r="AW36" s="71">
        <v>41.67</v>
      </c>
      <c r="AY36" s="104"/>
    </row>
    <row r="37" spans="2:51" x14ac:dyDescent="0.25">
      <c r="B37" s="83" t="s">
        <v>122</v>
      </c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05"/>
      <c r="X37" s="105"/>
      <c r="Y37" s="105"/>
      <c r="Z37" s="105"/>
      <c r="AA37" s="105"/>
      <c r="AB37" s="105"/>
      <c r="AC37" s="105"/>
      <c r="AD37" s="105"/>
      <c r="AE37" s="105"/>
      <c r="AM37" s="19"/>
      <c r="AN37" s="102"/>
      <c r="AO37" s="102"/>
      <c r="AP37" s="102"/>
      <c r="AQ37" s="102"/>
      <c r="AR37" s="105"/>
      <c r="AV37" s="71" t="s">
        <v>123</v>
      </c>
      <c r="AW37" s="71">
        <v>11.574999999999999</v>
      </c>
      <c r="AY37" s="100"/>
    </row>
    <row r="38" spans="2:51" x14ac:dyDescent="0.25">
      <c r="B38" s="81" t="s">
        <v>128</v>
      </c>
      <c r="C38" s="109"/>
      <c r="D38" s="109"/>
      <c r="E38" s="109"/>
      <c r="F38" s="109"/>
      <c r="G38" s="109"/>
      <c r="H38" s="109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82"/>
      <c r="T38" s="82"/>
      <c r="U38" s="82"/>
      <c r="V38" s="82"/>
      <c r="W38" s="105"/>
      <c r="X38" s="105"/>
      <c r="Y38" s="105"/>
      <c r="Z38" s="105"/>
      <c r="AA38" s="105"/>
      <c r="AB38" s="105"/>
      <c r="AC38" s="105"/>
      <c r="AD38" s="105"/>
      <c r="AE38" s="105"/>
      <c r="AM38" s="19"/>
      <c r="AN38" s="102"/>
      <c r="AO38" s="102"/>
      <c r="AP38" s="102"/>
      <c r="AQ38" s="102"/>
      <c r="AR38" s="105"/>
      <c r="AV38" s="71"/>
      <c r="AW38" s="71"/>
      <c r="AY38" s="100"/>
    </row>
    <row r="39" spans="2:51" x14ac:dyDescent="0.25">
      <c r="B39" s="115" t="s">
        <v>129</v>
      </c>
      <c r="C39" s="109"/>
      <c r="D39" s="109"/>
      <c r="E39" s="109"/>
      <c r="F39" s="109"/>
      <c r="G39" s="109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82"/>
      <c r="T39" s="82"/>
      <c r="U39" s="82"/>
      <c r="V39" s="82"/>
      <c r="W39" s="105"/>
      <c r="X39" s="105"/>
      <c r="Y39" s="105"/>
      <c r="Z39" s="105"/>
      <c r="AA39" s="105"/>
      <c r="AB39" s="105"/>
      <c r="AC39" s="105"/>
      <c r="AD39" s="105"/>
      <c r="AE39" s="105"/>
      <c r="AM39" s="19"/>
      <c r="AN39" s="102"/>
      <c r="AO39" s="102"/>
      <c r="AP39" s="102"/>
      <c r="AQ39" s="102"/>
      <c r="AR39" s="105"/>
      <c r="AV39" s="71"/>
      <c r="AW39" s="71"/>
      <c r="AY39" s="100"/>
    </row>
    <row r="40" spans="2:51" x14ac:dyDescent="0.25">
      <c r="B40" s="80" t="s">
        <v>173</v>
      </c>
      <c r="C40" s="109"/>
      <c r="D40" s="109"/>
      <c r="E40" s="109"/>
      <c r="F40" s="109"/>
      <c r="G40" s="109"/>
      <c r="H40" s="109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82"/>
      <c r="T40" s="82"/>
      <c r="U40" s="82"/>
      <c r="V40" s="82"/>
      <c r="W40" s="105"/>
      <c r="X40" s="105"/>
      <c r="Y40" s="105"/>
      <c r="Z40" s="105"/>
      <c r="AA40" s="105"/>
      <c r="AB40" s="105"/>
      <c r="AC40" s="105"/>
      <c r="AD40" s="105"/>
      <c r="AE40" s="105"/>
      <c r="AM40" s="19"/>
      <c r="AN40" s="102"/>
      <c r="AO40" s="102"/>
      <c r="AP40" s="102"/>
      <c r="AQ40" s="102"/>
      <c r="AR40" s="105"/>
      <c r="AV40" s="71"/>
      <c r="AW40" s="71"/>
      <c r="AY40" s="100"/>
    </row>
    <row r="41" spans="2:51" x14ac:dyDescent="0.25">
      <c r="B41" s="84" t="s">
        <v>182</v>
      </c>
      <c r="C41" s="109"/>
      <c r="D41" s="109"/>
      <c r="E41" s="109"/>
      <c r="F41" s="109"/>
      <c r="G41" s="109"/>
      <c r="H41" s="109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82"/>
      <c r="T41" s="82"/>
      <c r="U41" s="82"/>
      <c r="V41" s="82"/>
      <c r="W41" s="105"/>
      <c r="X41" s="105"/>
      <c r="Y41" s="105"/>
      <c r="Z41" s="105"/>
      <c r="AA41" s="105"/>
      <c r="AB41" s="105"/>
      <c r="AC41" s="105"/>
      <c r="AD41" s="105"/>
      <c r="AE41" s="105"/>
      <c r="AM41" s="19"/>
      <c r="AN41" s="102"/>
      <c r="AO41" s="102"/>
      <c r="AP41" s="102"/>
      <c r="AQ41" s="102"/>
      <c r="AR41" s="105"/>
      <c r="AV41" s="136"/>
      <c r="AW41" s="136"/>
      <c r="AY41" s="100"/>
    </row>
    <row r="42" spans="2:51" x14ac:dyDescent="0.25">
      <c r="B42" s="115" t="s">
        <v>140</v>
      </c>
      <c r="C42" s="109"/>
      <c r="D42" s="109"/>
      <c r="E42" s="109"/>
      <c r="F42" s="109"/>
      <c r="G42" s="109"/>
      <c r="H42" s="109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82"/>
      <c r="T42" s="82"/>
      <c r="U42" s="82"/>
      <c r="V42" s="82"/>
      <c r="W42" s="105"/>
      <c r="X42" s="105"/>
      <c r="Y42" s="105"/>
      <c r="Z42" s="105"/>
      <c r="AA42" s="105"/>
      <c r="AB42" s="105"/>
      <c r="AC42" s="105"/>
      <c r="AD42" s="105"/>
      <c r="AE42" s="105"/>
      <c r="AM42" s="19"/>
      <c r="AN42" s="102"/>
      <c r="AO42" s="102"/>
      <c r="AP42" s="102"/>
      <c r="AQ42" s="102"/>
      <c r="AR42" s="105"/>
      <c r="AV42" s="136"/>
      <c r="AW42" s="136"/>
      <c r="AY42" s="100"/>
    </row>
    <row r="43" spans="2:51" x14ac:dyDescent="0.25">
      <c r="B43" s="115" t="s">
        <v>141</v>
      </c>
      <c r="C43" s="109"/>
      <c r="D43" s="109"/>
      <c r="E43" s="109"/>
      <c r="F43" s="109"/>
      <c r="G43" s="109"/>
      <c r="H43" s="109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82"/>
      <c r="T43" s="82"/>
      <c r="U43" s="82"/>
      <c r="V43" s="82"/>
      <c r="W43" s="105"/>
      <c r="X43" s="105"/>
      <c r="Y43" s="105"/>
      <c r="Z43" s="105"/>
      <c r="AA43" s="105"/>
      <c r="AB43" s="105"/>
      <c r="AC43" s="105"/>
      <c r="AD43" s="105"/>
      <c r="AE43" s="105"/>
      <c r="AM43" s="19"/>
      <c r="AN43" s="102"/>
      <c r="AO43" s="102"/>
      <c r="AP43" s="102"/>
      <c r="AQ43" s="102"/>
      <c r="AR43" s="105"/>
      <c r="AV43" s="136"/>
      <c r="AW43" s="136"/>
      <c r="AY43" s="100"/>
    </row>
    <row r="44" spans="2:51" x14ac:dyDescent="0.25">
      <c r="B44" s="84" t="s">
        <v>167</v>
      </c>
      <c r="C44" s="109"/>
      <c r="D44" s="109"/>
      <c r="E44" s="109"/>
      <c r="F44" s="109"/>
      <c r="G44" s="109"/>
      <c r="H44" s="109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82"/>
      <c r="T44" s="82"/>
      <c r="U44" s="82"/>
      <c r="V44" s="82"/>
      <c r="W44" s="105"/>
      <c r="X44" s="105"/>
      <c r="Y44" s="105"/>
      <c r="Z44" s="105"/>
      <c r="AA44" s="105"/>
      <c r="AB44" s="105"/>
      <c r="AC44" s="105"/>
      <c r="AD44" s="105"/>
      <c r="AE44" s="105"/>
      <c r="AM44" s="19"/>
      <c r="AN44" s="102"/>
      <c r="AO44" s="102"/>
      <c r="AP44" s="102"/>
      <c r="AQ44" s="102"/>
      <c r="AR44" s="105"/>
      <c r="AV44" s="136"/>
      <c r="AW44" s="136"/>
      <c r="AY44" s="100"/>
    </row>
    <row r="45" spans="2:51" x14ac:dyDescent="0.25">
      <c r="B45" s="84" t="s">
        <v>137</v>
      </c>
      <c r="C45" s="109"/>
      <c r="D45" s="109"/>
      <c r="E45" s="109"/>
      <c r="F45" s="109"/>
      <c r="G45" s="109"/>
      <c r="H45" s="115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82"/>
      <c r="T45" s="82"/>
      <c r="U45" s="82"/>
      <c r="V45" s="82"/>
      <c r="W45" s="105"/>
      <c r="X45" s="105"/>
      <c r="Y45" s="105"/>
      <c r="Z45" s="105"/>
      <c r="AA45" s="105"/>
      <c r="AB45" s="105"/>
      <c r="AC45" s="105"/>
      <c r="AD45" s="105"/>
      <c r="AE45" s="105"/>
      <c r="AM45" s="19"/>
      <c r="AN45" s="102"/>
      <c r="AO45" s="102"/>
      <c r="AP45" s="102"/>
      <c r="AQ45" s="102"/>
      <c r="AR45" s="105"/>
      <c r="AV45" s="136"/>
      <c r="AW45" s="136"/>
      <c r="AY45" s="100"/>
    </row>
    <row r="46" spans="2:51" x14ac:dyDescent="0.25">
      <c r="B46" s="161" t="s">
        <v>183</v>
      </c>
      <c r="C46" s="162"/>
      <c r="D46" s="162"/>
      <c r="E46" s="162"/>
      <c r="F46" s="178"/>
      <c r="G46" s="169"/>
      <c r="H46" s="169"/>
      <c r="I46" s="169"/>
      <c r="J46" s="169"/>
      <c r="K46" s="110"/>
      <c r="L46" s="110"/>
      <c r="M46" s="110"/>
      <c r="N46" s="110"/>
      <c r="O46" s="110"/>
      <c r="P46" s="110"/>
      <c r="Q46" s="113"/>
      <c r="R46" s="82"/>
      <c r="S46" s="82"/>
      <c r="T46" s="82"/>
      <c r="U46" s="105"/>
      <c r="V46" s="105"/>
      <c r="W46" s="105"/>
      <c r="X46" s="105"/>
      <c r="Y46" s="105"/>
      <c r="Z46" s="105"/>
      <c r="AA46" s="105"/>
      <c r="AB46" s="105"/>
      <c r="AC46" s="105"/>
      <c r="AK46" s="19"/>
      <c r="AL46" s="102"/>
      <c r="AM46" s="102"/>
      <c r="AN46" s="102"/>
      <c r="AO46" s="102"/>
      <c r="AP46" s="105"/>
      <c r="AQ46" s="11"/>
      <c r="AR46" s="102"/>
      <c r="AS46" s="102"/>
      <c r="AT46" s="136"/>
      <c r="AU46" s="136"/>
      <c r="AW46" s="100"/>
      <c r="AX46" s="100"/>
      <c r="AY46" s="100"/>
    </row>
    <row r="47" spans="2:51" x14ac:dyDescent="0.25">
      <c r="B47" s="185" t="s">
        <v>184</v>
      </c>
      <c r="C47" s="186"/>
      <c r="D47" s="186"/>
      <c r="E47" s="186"/>
      <c r="F47" s="186"/>
      <c r="G47" s="187"/>
      <c r="H47" s="187"/>
      <c r="I47" s="187"/>
      <c r="J47" s="187"/>
      <c r="K47" s="187"/>
      <c r="L47" s="110"/>
      <c r="M47" s="110"/>
      <c r="N47" s="110"/>
      <c r="O47" s="110"/>
      <c r="P47" s="110"/>
      <c r="Q47" s="113"/>
      <c r="R47" s="82"/>
      <c r="S47" s="82"/>
      <c r="T47" s="82"/>
      <c r="U47" s="105"/>
      <c r="V47" s="105"/>
      <c r="W47" s="105"/>
      <c r="X47" s="105"/>
      <c r="Y47" s="105"/>
      <c r="Z47" s="105"/>
      <c r="AA47" s="105"/>
      <c r="AB47" s="105"/>
      <c r="AC47" s="105"/>
      <c r="AK47" s="19"/>
      <c r="AL47" s="102"/>
      <c r="AM47" s="102"/>
      <c r="AN47" s="102"/>
      <c r="AO47" s="102"/>
      <c r="AP47" s="105"/>
      <c r="AQ47" s="11"/>
      <c r="AR47" s="102"/>
      <c r="AS47" s="102"/>
      <c r="AT47" s="136"/>
      <c r="AU47" s="136"/>
      <c r="AW47" s="100"/>
      <c r="AX47" s="100"/>
      <c r="AY47" s="100"/>
    </row>
    <row r="48" spans="2:51" x14ac:dyDescent="0.25">
      <c r="B48" s="115" t="s">
        <v>186</v>
      </c>
      <c r="C48" s="109"/>
      <c r="D48" s="114"/>
      <c r="E48" s="114"/>
      <c r="F48" s="114"/>
      <c r="G48" s="109"/>
      <c r="H48" s="148"/>
      <c r="I48" s="148"/>
      <c r="J48" s="110"/>
      <c r="K48" s="110"/>
      <c r="L48" s="110"/>
      <c r="M48" s="110"/>
      <c r="N48" s="110"/>
      <c r="O48" s="110"/>
      <c r="P48" s="110"/>
      <c r="Q48" s="110"/>
      <c r="R48" s="113"/>
      <c r="S48" s="82"/>
      <c r="T48" s="82"/>
      <c r="U48" s="82"/>
      <c r="V48" s="105"/>
      <c r="W48" s="105"/>
      <c r="X48" s="105"/>
      <c r="Y48" s="105"/>
      <c r="Z48" s="105"/>
      <c r="AA48" s="105"/>
      <c r="AB48" s="105"/>
      <c r="AC48" s="105"/>
      <c r="AD48" s="105"/>
      <c r="AL48" s="19"/>
      <c r="AM48" s="102"/>
      <c r="AN48" s="102"/>
      <c r="AO48" s="102"/>
      <c r="AP48" s="102"/>
      <c r="AQ48" s="105"/>
      <c r="AR48" s="11"/>
      <c r="AS48" s="102"/>
      <c r="AU48" s="136"/>
      <c r="AV48" s="136"/>
      <c r="AX48" s="100"/>
      <c r="AY48" s="100"/>
    </row>
    <row r="49" spans="2:51" x14ac:dyDescent="0.25">
      <c r="B49" s="115" t="s">
        <v>145</v>
      </c>
      <c r="C49" s="114"/>
      <c r="D49" s="114"/>
      <c r="E49" s="114"/>
      <c r="F49" s="114"/>
      <c r="G49" s="114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77"/>
      <c r="S49" s="112"/>
      <c r="T49" s="112"/>
      <c r="U49" s="112"/>
      <c r="V49" s="105"/>
      <c r="W49" s="105"/>
      <c r="X49" s="105"/>
      <c r="Y49" s="105"/>
      <c r="Z49" s="105"/>
      <c r="AA49" s="105"/>
      <c r="AB49" s="105"/>
      <c r="AC49" s="105"/>
      <c r="AD49" s="105"/>
      <c r="AL49" s="106"/>
      <c r="AM49" s="106"/>
      <c r="AN49" s="106"/>
      <c r="AO49" s="106"/>
      <c r="AP49" s="106"/>
      <c r="AQ49" s="106"/>
      <c r="AR49" s="107"/>
      <c r="AS49" s="102"/>
      <c r="AU49" s="104"/>
      <c r="AV49" s="100"/>
      <c r="AW49" s="100"/>
      <c r="AX49" s="100"/>
      <c r="AY49" s="100"/>
    </row>
    <row r="50" spans="2:51" x14ac:dyDescent="0.25">
      <c r="B50" s="188" t="s">
        <v>185</v>
      </c>
      <c r="C50" s="178"/>
      <c r="D50" s="178"/>
      <c r="E50" s="178"/>
      <c r="F50" s="178"/>
      <c r="G50" s="178"/>
      <c r="H50" s="189"/>
      <c r="I50" s="148"/>
      <c r="J50" s="110"/>
      <c r="K50" s="110"/>
      <c r="L50" s="110"/>
      <c r="M50" s="110"/>
      <c r="N50" s="110"/>
      <c r="O50" s="110"/>
      <c r="P50" s="110"/>
      <c r="Q50" s="110"/>
      <c r="R50" s="113"/>
      <c r="S50" s="112"/>
      <c r="T50" s="112"/>
      <c r="U50" s="112"/>
      <c r="V50" s="105"/>
      <c r="W50" s="105"/>
      <c r="X50" s="105"/>
      <c r="Y50" s="105"/>
      <c r="Z50" s="105"/>
      <c r="AA50" s="105"/>
      <c r="AB50" s="105"/>
      <c r="AC50" s="105"/>
      <c r="AD50" s="105"/>
      <c r="AL50" s="106"/>
      <c r="AM50" s="106"/>
      <c r="AN50" s="106"/>
      <c r="AO50" s="106"/>
      <c r="AP50" s="106"/>
      <c r="AQ50" s="106"/>
      <c r="AR50" s="107"/>
      <c r="AS50" s="102"/>
      <c r="AU50" s="104"/>
      <c r="AV50" s="100"/>
      <c r="AW50" s="100"/>
      <c r="AX50" s="100"/>
      <c r="AY50" s="100"/>
    </row>
    <row r="51" spans="2:51" x14ac:dyDescent="0.25">
      <c r="B51" s="185" t="s">
        <v>187</v>
      </c>
      <c r="C51" s="190"/>
      <c r="D51" s="190"/>
      <c r="E51" s="190"/>
      <c r="F51" s="190"/>
      <c r="G51" s="190"/>
      <c r="H51" s="190"/>
      <c r="I51" s="187"/>
      <c r="J51" s="187"/>
      <c r="K51" s="187"/>
      <c r="L51" s="187"/>
      <c r="M51" s="187"/>
      <c r="N51" s="187"/>
      <c r="O51" s="187"/>
      <c r="P51" s="110"/>
      <c r="Q51" s="110"/>
      <c r="R51" s="110"/>
      <c r="S51" s="113"/>
      <c r="T51" s="112"/>
      <c r="U51" s="112"/>
      <c r="V51" s="112"/>
      <c r="W51" s="105"/>
      <c r="X51" s="105"/>
      <c r="Y51" s="105"/>
      <c r="Z51" s="105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2:51" x14ac:dyDescent="0.25">
      <c r="B52" s="115" t="s">
        <v>142</v>
      </c>
      <c r="C52" s="114"/>
      <c r="D52" s="114"/>
      <c r="E52" s="114"/>
      <c r="F52" s="114"/>
      <c r="G52" s="114"/>
      <c r="H52" s="147"/>
      <c r="I52" s="148"/>
      <c r="J52" s="148"/>
      <c r="K52" s="110"/>
      <c r="L52" s="110"/>
      <c r="M52" s="110"/>
      <c r="N52" s="110"/>
      <c r="O52" s="110"/>
      <c r="P52" s="110"/>
      <c r="Q52" s="110"/>
      <c r="R52" s="110"/>
      <c r="S52" s="113"/>
      <c r="T52" s="112"/>
      <c r="U52" s="112"/>
      <c r="V52" s="112"/>
      <c r="W52" s="105"/>
      <c r="X52" s="105"/>
      <c r="Y52" s="105"/>
      <c r="Z52" s="105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2:51" x14ac:dyDescent="0.25">
      <c r="B53" s="115" t="s">
        <v>143</v>
      </c>
      <c r="C53" s="147"/>
      <c r="D53" s="147"/>
      <c r="E53" s="146"/>
      <c r="F53" s="146"/>
      <c r="G53" s="146"/>
      <c r="H53" s="147"/>
      <c r="I53" s="148"/>
      <c r="J53" s="148"/>
      <c r="K53" s="110"/>
      <c r="L53" s="110"/>
      <c r="M53" s="110"/>
      <c r="N53" s="110"/>
      <c r="O53" s="110"/>
      <c r="P53" s="110"/>
      <c r="Q53" s="110"/>
      <c r="R53" s="110"/>
      <c r="S53" s="113"/>
      <c r="T53" s="112"/>
      <c r="U53" s="112"/>
      <c r="V53" s="112"/>
      <c r="W53" s="105"/>
      <c r="X53" s="105"/>
      <c r="Y53" s="105"/>
      <c r="Z53" s="105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2:51" x14ac:dyDescent="0.25">
      <c r="B54" s="84" t="s">
        <v>152</v>
      </c>
      <c r="C54" s="147"/>
      <c r="D54" s="147"/>
      <c r="E54" s="146"/>
      <c r="F54" s="146"/>
      <c r="G54" s="146"/>
      <c r="H54" s="147"/>
      <c r="I54" s="148"/>
      <c r="J54" s="148"/>
      <c r="K54" s="110"/>
      <c r="L54" s="110"/>
      <c r="M54" s="110"/>
      <c r="N54" s="110"/>
      <c r="O54" s="110"/>
      <c r="P54" s="110"/>
      <c r="Q54" s="110"/>
      <c r="R54" s="110"/>
      <c r="S54" s="113"/>
      <c r="T54" s="112"/>
      <c r="U54" s="112"/>
      <c r="V54" s="112"/>
      <c r="W54" s="105"/>
      <c r="X54" s="105"/>
      <c r="Y54" s="105"/>
      <c r="Z54" s="105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2:51" x14ac:dyDescent="0.25">
      <c r="B55" s="111" t="s">
        <v>148</v>
      </c>
      <c r="C55" s="109"/>
      <c r="D55" s="109"/>
      <c r="E55" s="109"/>
      <c r="F55" s="109"/>
      <c r="G55" s="109"/>
      <c r="H55" s="109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3"/>
      <c r="T55" s="112"/>
      <c r="U55" s="112"/>
      <c r="V55" s="112"/>
      <c r="W55" s="105"/>
      <c r="X55" s="105"/>
      <c r="Y55" s="105"/>
      <c r="Z55" s="105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2:51" x14ac:dyDescent="0.25">
      <c r="B56" s="115" t="s">
        <v>146</v>
      </c>
      <c r="C56" s="147"/>
      <c r="D56" s="147"/>
      <c r="E56" s="146"/>
      <c r="F56" s="146"/>
      <c r="G56" s="146"/>
      <c r="H56" s="147"/>
      <c r="I56" s="148"/>
      <c r="J56" s="148"/>
      <c r="K56" s="110"/>
      <c r="L56" s="110"/>
      <c r="M56" s="110"/>
      <c r="N56" s="110"/>
      <c r="O56" s="110"/>
      <c r="P56" s="110"/>
      <c r="Q56" s="110"/>
      <c r="R56" s="110"/>
      <c r="S56" s="113"/>
      <c r="T56" s="112"/>
      <c r="U56" s="112"/>
      <c r="V56" s="112"/>
      <c r="W56" s="105"/>
      <c r="X56" s="105"/>
      <c r="Y56" s="105"/>
      <c r="Z56" s="105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2:51" x14ac:dyDescent="0.25">
      <c r="B57" s="84" t="s">
        <v>189</v>
      </c>
      <c r="C57" s="147"/>
      <c r="D57" s="147"/>
      <c r="E57" s="146"/>
      <c r="F57" s="146"/>
      <c r="G57" s="146"/>
      <c r="H57" s="147"/>
      <c r="I57" s="148"/>
      <c r="J57" s="148"/>
      <c r="K57" s="110"/>
      <c r="L57" s="110"/>
      <c r="M57" s="110"/>
      <c r="N57" s="110"/>
      <c r="O57" s="110"/>
      <c r="P57" s="110"/>
      <c r="Q57" s="110"/>
      <c r="R57" s="110"/>
      <c r="S57" s="113"/>
      <c r="T57" s="112"/>
      <c r="U57" s="112"/>
      <c r="V57" s="112"/>
      <c r="W57" s="105"/>
      <c r="X57" s="105"/>
      <c r="Y57" s="105"/>
      <c r="Z57" s="105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2:51" x14ac:dyDescent="0.25">
      <c r="B58" s="88"/>
      <c r="C58" s="147"/>
      <c r="D58" s="147"/>
      <c r="E58" s="146"/>
      <c r="F58" s="146"/>
      <c r="G58" s="146"/>
      <c r="H58" s="147"/>
      <c r="I58" s="148"/>
      <c r="J58" s="148"/>
      <c r="K58" s="110"/>
      <c r="L58" s="110"/>
      <c r="M58" s="110"/>
      <c r="N58" s="110"/>
      <c r="O58" s="110"/>
      <c r="P58" s="110"/>
      <c r="Q58" s="110"/>
      <c r="R58" s="110"/>
      <c r="S58" s="113"/>
      <c r="T58" s="112"/>
      <c r="U58" s="112"/>
      <c r="V58" s="112"/>
      <c r="W58" s="105"/>
      <c r="X58" s="105"/>
      <c r="Y58" s="105"/>
      <c r="Z58" s="105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2:51" x14ac:dyDescent="0.25">
      <c r="B59" s="108"/>
      <c r="C59" s="147"/>
      <c r="D59" s="147"/>
      <c r="E59" s="146"/>
      <c r="F59" s="146"/>
      <c r="G59" s="146"/>
      <c r="H59" s="147"/>
      <c r="I59" s="148"/>
      <c r="J59" s="148"/>
      <c r="K59" s="110"/>
      <c r="L59" s="110"/>
      <c r="M59" s="110"/>
      <c r="N59" s="110"/>
      <c r="O59" s="110"/>
      <c r="P59" s="110"/>
      <c r="Q59" s="110"/>
      <c r="R59" s="110"/>
      <c r="S59" s="113"/>
      <c r="T59" s="112"/>
      <c r="U59" s="112"/>
      <c r="V59" s="112"/>
      <c r="W59" s="105"/>
      <c r="X59" s="105"/>
      <c r="Y59" s="105"/>
      <c r="Z59" s="105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2:51" x14ac:dyDescent="0.25">
      <c r="B60" s="88"/>
      <c r="C60" s="109"/>
      <c r="D60" s="109"/>
      <c r="E60" s="109"/>
      <c r="F60" s="109"/>
      <c r="G60" s="109"/>
      <c r="H60" s="109"/>
      <c r="I60" s="124"/>
      <c r="J60" s="110"/>
      <c r="K60" s="110"/>
      <c r="L60" s="110"/>
      <c r="M60" s="110"/>
      <c r="N60" s="110"/>
      <c r="O60" s="110"/>
      <c r="P60" s="110"/>
      <c r="Q60" s="110"/>
      <c r="R60" s="110"/>
      <c r="S60" s="113"/>
      <c r="T60" s="112"/>
      <c r="U60" s="112"/>
      <c r="V60" s="112"/>
      <c r="W60" s="105"/>
      <c r="X60" s="105"/>
      <c r="Y60" s="105"/>
      <c r="Z60" s="105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2:51" x14ac:dyDescent="0.25">
      <c r="B61" s="88"/>
      <c r="C61" s="109"/>
      <c r="D61" s="109"/>
      <c r="E61" s="109"/>
      <c r="F61" s="109"/>
      <c r="G61" s="109"/>
      <c r="H61" s="109"/>
      <c r="I61" s="124"/>
      <c r="J61" s="110"/>
      <c r="K61" s="110"/>
      <c r="L61" s="110"/>
      <c r="M61" s="110"/>
      <c r="N61" s="110"/>
      <c r="O61" s="110"/>
      <c r="P61" s="110"/>
      <c r="Q61" s="110"/>
      <c r="R61" s="110"/>
      <c r="S61" s="113"/>
      <c r="T61" s="112"/>
      <c r="U61" s="112"/>
      <c r="V61" s="112"/>
      <c r="W61" s="105"/>
      <c r="X61" s="105"/>
      <c r="Y61" s="105"/>
      <c r="Z61" s="105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2:51" x14ac:dyDescent="0.25">
      <c r="B62" s="88"/>
      <c r="C62" s="109"/>
      <c r="D62" s="109"/>
      <c r="E62" s="114"/>
      <c r="F62" s="114"/>
      <c r="G62" s="114"/>
      <c r="H62" s="109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3"/>
      <c r="T62" s="112"/>
      <c r="U62" s="112"/>
      <c r="V62" s="112"/>
      <c r="W62" s="105"/>
      <c r="X62" s="105"/>
      <c r="Y62" s="105"/>
      <c r="Z62" s="105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2:51" x14ac:dyDescent="0.25">
      <c r="B63" s="84"/>
      <c r="C63" s="109"/>
      <c r="D63" s="109"/>
      <c r="E63" s="114"/>
      <c r="F63" s="114"/>
      <c r="G63" s="114"/>
      <c r="H63" s="109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3"/>
      <c r="T63" s="112"/>
      <c r="U63" s="112"/>
      <c r="V63" s="112"/>
      <c r="W63" s="105"/>
      <c r="X63" s="105"/>
      <c r="Y63" s="105"/>
      <c r="Z63" s="105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2:51" x14ac:dyDescent="0.25">
      <c r="B64" s="88"/>
      <c r="C64" s="109"/>
      <c r="D64" s="109"/>
      <c r="E64" s="114"/>
      <c r="F64" s="114"/>
      <c r="G64" s="114"/>
      <c r="H64" s="109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3"/>
      <c r="T64" s="112"/>
      <c r="U64" s="112"/>
      <c r="V64" s="112"/>
      <c r="W64" s="105"/>
      <c r="X64" s="105"/>
      <c r="Y64" s="105"/>
      <c r="Z64" s="105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2:51" x14ac:dyDescent="0.25">
      <c r="B65" s="88"/>
      <c r="C65" s="109"/>
      <c r="D65" s="109"/>
      <c r="E65" s="114"/>
      <c r="F65" s="114"/>
      <c r="G65" s="114"/>
      <c r="H65" s="109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3"/>
      <c r="T65" s="112"/>
      <c r="U65" s="112"/>
      <c r="V65" s="112"/>
      <c r="W65" s="105"/>
      <c r="X65" s="105"/>
      <c r="Y65" s="105"/>
      <c r="Z65" s="105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2:51" x14ac:dyDescent="0.25">
      <c r="B66" s="115"/>
      <c r="C66" s="109"/>
      <c r="D66" s="109"/>
      <c r="E66" s="114"/>
      <c r="F66" s="114"/>
      <c r="G66" s="114"/>
      <c r="H66" s="109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3"/>
      <c r="T66" s="112"/>
      <c r="U66" s="112"/>
      <c r="V66" s="112"/>
      <c r="W66" s="105"/>
      <c r="X66" s="105"/>
      <c r="Y66" s="105"/>
      <c r="Z66" s="105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2:51" x14ac:dyDescent="0.25">
      <c r="B67" s="84"/>
      <c r="C67" s="111"/>
      <c r="D67" s="109"/>
      <c r="E67" s="87"/>
      <c r="F67" s="109"/>
      <c r="G67" s="109"/>
      <c r="H67" s="109"/>
      <c r="I67" s="109"/>
      <c r="J67" s="110"/>
      <c r="K67" s="110"/>
      <c r="L67" s="110"/>
      <c r="M67" s="110"/>
      <c r="N67" s="110"/>
      <c r="O67" s="110"/>
      <c r="P67" s="110"/>
      <c r="Q67" s="110"/>
      <c r="R67" s="110"/>
      <c r="S67" s="113"/>
      <c r="T67" s="112"/>
      <c r="U67" s="112"/>
      <c r="V67" s="112"/>
      <c r="W67" s="105"/>
      <c r="X67" s="105"/>
      <c r="Y67" s="105"/>
      <c r="Z67" s="105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2:51" x14ac:dyDescent="0.25">
      <c r="B68" s="88"/>
      <c r="C68" s="109"/>
      <c r="D68" s="109"/>
      <c r="E68" s="109"/>
      <c r="F68" s="109"/>
      <c r="G68" s="109"/>
      <c r="H68" s="109"/>
      <c r="I68" s="124"/>
      <c r="J68" s="110"/>
      <c r="K68" s="110"/>
      <c r="L68" s="110"/>
      <c r="M68" s="110"/>
      <c r="N68" s="110"/>
      <c r="O68" s="110"/>
      <c r="P68" s="110"/>
      <c r="Q68" s="110"/>
      <c r="R68" s="110"/>
      <c r="S68" s="113"/>
      <c r="T68" s="112"/>
      <c r="U68" s="112"/>
      <c r="V68" s="112"/>
      <c r="W68" s="105"/>
      <c r="X68" s="105"/>
      <c r="Y68" s="105"/>
      <c r="Z68" s="105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2:51" x14ac:dyDescent="0.25">
      <c r="B69" s="88"/>
      <c r="C69" s="109"/>
      <c r="D69" s="109"/>
      <c r="E69" s="109"/>
      <c r="F69" s="109"/>
      <c r="G69" s="109"/>
      <c r="H69" s="109"/>
      <c r="I69" s="124"/>
      <c r="J69" s="110"/>
      <c r="K69" s="110"/>
      <c r="L69" s="110"/>
      <c r="M69" s="110"/>
      <c r="N69" s="110"/>
      <c r="O69" s="110"/>
      <c r="P69" s="110"/>
      <c r="Q69" s="110"/>
      <c r="R69" s="110"/>
      <c r="S69" s="113"/>
      <c r="T69" s="112"/>
      <c r="U69" s="112"/>
      <c r="V69" s="112"/>
      <c r="W69" s="105"/>
      <c r="X69" s="105"/>
      <c r="Y69" s="105"/>
      <c r="Z69" s="105"/>
      <c r="AA69" s="105"/>
      <c r="AB69" s="105"/>
      <c r="AC69" s="105"/>
      <c r="AD69" s="105"/>
      <c r="AE69" s="105"/>
      <c r="AM69" s="106"/>
      <c r="AN69" s="106"/>
      <c r="AO69" s="106"/>
      <c r="AP69" s="106"/>
      <c r="AQ69" s="106"/>
      <c r="AR69" s="106"/>
      <c r="AS69" s="107"/>
      <c r="AV69" s="104"/>
      <c r="AW69" s="100"/>
      <c r="AX69" s="100"/>
      <c r="AY69" s="100"/>
    </row>
    <row r="70" spans="2:51" x14ac:dyDescent="0.25">
      <c r="B70" s="88"/>
      <c r="C70" s="111"/>
      <c r="D70" s="109"/>
      <c r="E70" s="109"/>
      <c r="F70" s="109"/>
      <c r="G70" s="109"/>
      <c r="H70" s="109"/>
      <c r="I70" s="109"/>
      <c r="J70" s="110"/>
      <c r="K70" s="110"/>
      <c r="L70" s="110"/>
      <c r="M70" s="110"/>
      <c r="N70" s="110"/>
      <c r="O70" s="110"/>
      <c r="P70" s="110"/>
      <c r="Q70" s="110"/>
      <c r="R70" s="110"/>
      <c r="S70" s="113"/>
      <c r="T70" s="112"/>
      <c r="U70" s="112"/>
      <c r="V70" s="112"/>
      <c r="W70" s="105"/>
      <c r="X70" s="105"/>
      <c r="Y70" s="105"/>
      <c r="Z70" s="105"/>
      <c r="AA70" s="105"/>
      <c r="AB70" s="105"/>
      <c r="AC70" s="105"/>
      <c r="AD70" s="105"/>
      <c r="AE70" s="105"/>
      <c r="AM70" s="106"/>
      <c r="AN70" s="106"/>
      <c r="AO70" s="106"/>
      <c r="AP70" s="106"/>
      <c r="AQ70" s="106"/>
      <c r="AR70" s="106"/>
      <c r="AS70" s="107"/>
      <c r="AV70" s="104"/>
      <c r="AW70" s="100"/>
      <c r="AX70" s="100"/>
      <c r="AY70" s="100"/>
    </row>
    <row r="71" spans="2:51" x14ac:dyDescent="0.25">
      <c r="B71" s="88"/>
      <c r="C71" s="111"/>
      <c r="D71" s="109"/>
      <c r="E71" s="87"/>
      <c r="F71" s="109"/>
      <c r="G71" s="109"/>
      <c r="H71" s="109"/>
      <c r="I71" s="109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2"/>
      <c r="U71" s="112"/>
      <c r="V71" s="112"/>
      <c r="W71" s="105"/>
      <c r="X71" s="105"/>
      <c r="Y71" s="105"/>
      <c r="Z71" s="105"/>
      <c r="AA71" s="105"/>
      <c r="AB71" s="105"/>
      <c r="AC71" s="105"/>
      <c r="AD71" s="105"/>
      <c r="AE71" s="105"/>
      <c r="AM71" s="106"/>
      <c r="AN71" s="106"/>
      <c r="AO71" s="106"/>
      <c r="AP71" s="106"/>
      <c r="AQ71" s="106"/>
      <c r="AR71" s="106"/>
      <c r="AS71" s="107"/>
      <c r="AV71" s="104"/>
      <c r="AW71" s="100"/>
      <c r="AX71" s="100"/>
      <c r="AY71" s="100"/>
    </row>
    <row r="72" spans="2:51" x14ac:dyDescent="0.25">
      <c r="B72" s="88"/>
      <c r="C72" s="109"/>
      <c r="D72" s="109"/>
      <c r="E72" s="109"/>
      <c r="F72" s="109"/>
      <c r="G72" s="87"/>
      <c r="H72" s="87"/>
      <c r="I72" s="124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2"/>
      <c r="U72" s="112"/>
      <c r="V72" s="112"/>
      <c r="W72" s="105"/>
      <c r="X72" s="105"/>
      <c r="Y72" s="105"/>
      <c r="Z72" s="105"/>
      <c r="AA72" s="105"/>
      <c r="AB72" s="105"/>
      <c r="AC72" s="105"/>
      <c r="AD72" s="105"/>
      <c r="AE72" s="105"/>
      <c r="AM72" s="106"/>
      <c r="AN72" s="106"/>
      <c r="AO72" s="106"/>
      <c r="AP72" s="106"/>
      <c r="AQ72" s="106"/>
      <c r="AR72" s="106"/>
      <c r="AS72" s="107"/>
      <c r="AV72" s="104"/>
      <c r="AW72" s="100"/>
      <c r="AX72" s="100"/>
      <c r="AY72" s="100"/>
    </row>
    <row r="73" spans="2:51" x14ac:dyDescent="0.25">
      <c r="B73" s="88"/>
      <c r="C73" s="109"/>
      <c r="D73" s="109"/>
      <c r="E73" s="109"/>
      <c r="F73" s="109"/>
      <c r="G73" s="87"/>
      <c r="H73" s="87"/>
      <c r="I73" s="116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2"/>
      <c r="U73" s="112"/>
      <c r="V73" s="112"/>
      <c r="W73" s="105"/>
      <c r="X73" s="105"/>
      <c r="Y73" s="105"/>
      <c r="Z73" s="105"/>
      <c r="AA73" s="105"/>
      <c r="AB73" s="105"/>
      <c r="AC73" s="105"/>
      <c r="AD73" s="105"/>
      <c r="AE73" s="105"/>
      <c r="AM73" s="106"/>
      <c r="AN73" s="106"/>
      <c r="AO73" s="106"/>
      <c r="AP73" s="106"/>
      <c r="AQ73" s="106"/>
      <c r="AR73" s="106"/>
      <c r="AS73" s="107"/>
      <c r="AV73" s="104"/>
      <c r="AW73" s="100"/>
      <c r="AX73" s="100"/>
      <c r="AY73" s="100"/>
    </row>
    <row r="74" spans="2:51" x14ac:dyDescent="0.25">
      <c r="B74" s="88"/>
      <c r="C74" s="115"/>
      <c r="D74" s="109"/>
      <c r="E74" s="87"/>
      <c r="F74" s="109"/>
      <c r="G74" s="109"/>
      <c r="H74" s="109"/>
      <c r="I74" s="109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2"/>
      <c r="U74" s="112"/>
      <c r="V74" s="112"/>
      <c r="W74" s="105"/>
      <c r="X74" s="105"/>
      <c r="Y74" s="105"/>
      <c r="Z74" s="105"/>
      <c r="AA74" s="105"/>
      <c r="AB74" s="105"/>
      <c r="AC74" s="105"/>
      <c r="AD74" s="105"/>
      <c r="AE74" s="105"/>
      <c r="AM74" s="106"/>
      <c r="AN74" s="106"/>
      <c r="AO74" s="106"/>
      <c r="AP74" s="106"/>
      <c r="AQ74" s="106"/>
      <c r="AR74" s="106"/>
      <c r="AS74" s="107"/>
      <c r="AV74" s="104"/>
      <c r="AW74" s="100"/>
      <c r="AX74" s="100"/>
      <c r="AY74" s="100"/>
    </row>
    <row r="75" spans="2:51" x14ac:dyDescent="0.25">
      <c r="B75" s="88"/>
      <c r="C75" s="111"/>
      <c r="D75" s="109"/>
      <c r="E75" s="109"/>
      <c r="F75" s="109"/>
      <c r="G75" s="109"/>
      <c r="H75" s="109"/>
      <c r="I75" s="109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2"/>
      <c r="U75" s="112"/>
      <c r="V75" s="112"/>
      <c r="W75" s="105"/>
      <c r="X75" s="105"/>
      <c r="Y75" s="105"/>
      <c r="Z75" s="105"/>
      <c r="AA75" s="105"/>
      <c r="AB75" s="105"/>
      <c r="AC75" s="105"/>
      <c r="AD75" s="105"/>
      <c r="AE75" s="105"/>
      <c r="AM75" s="106"/>
      <c r="AN75" s="106"/>
      <c r="AO75" s="106"/>
      <c r="AP75" s="106"/>
      <c r="AQ75" s="106"/>
      <c r="AR75" s="106"/>
      <c r="AS75" s="107"/>
      <c r="AV75" s="104"/>
      <c r="AW75" s="100"/>
      <c r="AX75" s="100"/>
      <c r="AY75" s="100"/>
    </row>
    <row r="76" spans="2:51" x14ac:dyDescent="0.25">
      <c r="B76" s="88"/>
      <c r="C76" s="111"/>
      <c r="D76" s="109"/>
      <c r="E76" s="87"/>
      <c r="F76" s="109"/>
      <c r="G76" s="109"/>
      <c r="H76" s="109"/>
      <c r="I76" s="109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2"/>
      <c r="U76" s="112"/>
      <c r="V76" s="112"/>
      <c r="W76" s="105"/>
      <c r="X76" s="105"/>
      <c r="Y76" s="105"/>
      <c r="Z76" s="105"/>
      <c r="AA76" s="105"/>
      <c r="AB76" s="105"/>
      <c r="AC76" s="105"/>
      <c r="AD76" s="105"/>
      <c r="AE76" s="105"/>
      <c r="AM76" s="106"/>
      <c r="AN76" s="106"/>
      <c r="AO76" s="106"/>
      <c r="AP76" s="106"/>
      <c r="AQ76" s="106"/>
      <c r="AR76" s="106"/>
      <c r="AS76" s="107"/>
      <c r="AV76" s="104"/>
      <c r="AW76" s="100"/>
      <c r="AX76" s="100"/>
      <c r="AY76" s="100"/>
    </row>
    <row r="77" spans="2:51" x14ac:dyDescent="0.25">
      <c r="B77" s="88"/>
      <c r="C77" s="109"/>
      <c r="D77" s="109"/>
      <c r="E77" s="109"/>
      <c r="F77" s="109"/>
      <c r="G77" s="87"/>
      <c r="H77" s="87"/>
      <c r="I77" s="124"/>
      <c r="J77" s="110"/>
      <c r="K77" s="110"/>
      <c r="L77" s="110"/>
      <c r="M77" s="110"/>
      <c r="N77" s="110"/>
      <c r="O77" s="110"/>
      <c r="P77" s="110"/>
      <c r="Q77" s="110"/>
      <c r="R77" s="110"/>
      <c r="S77" s="113"/>
      <c r="T77" s="112"/>
      <c r="U77" s="112"/>
      <c r="V77" s="112"/>
      <c r="W77" s="105"/>
      <c r="X77" s="105"/>
      <c r="Y77" s="105"/>
      <c r="Z77" s="105"/>
      <c r="AA77" s="105"/>
      <c r="AB77" s="105"/>
      <c r="AC77" s="105"/>
      <c r="AD77" s="105"/>
      <c r="AE77" s="105"/>
      <c r="AM77" s="106"/>
      <c r="AN77" s="106"/>
      <c r="AO77" s="106"/>
      <c r="AP77" s="106"/>
      <c r="AQ77" s="106"/>
      <c r="AR77" s="106"/>
      <c r="AS77" s="107"/>
      <c r="AV77" s="104"/>
      <c r="AW77" s="100"/>
      <c r="AX77" s="100"/>
      <c r="AY77" s="100"/>
    </row>
    <row r="78" spans="2:51" x14ac:dyDescent="0.25">
      <c r="B78" s="88"/>
      <c r="C78" s="109"/>
      <c r="D78" s="109"/>
      <c r="E78" s="109"/>
      <c r="F78" s="109"/>
      <c r="G78" s="87"/>
      <c r="H78" s="87"/>
      <c r="I78" s="116"/>
      <c r="J78" s="110"/>
      <c r="K78" s="110"/>
      <c r="L78" s="110"/>
      <c r="M78" s="110"/>
      <c r="N78" s="110"/>
      <c r="O78" s="110"/>
      <c r="P78" s="110"/>
      <c r="Q78" s="110"/>
      <c r="R78" s="110"/>
      <c r="S78" s="113"/>
      <c r="T78" s="113"/>
      <c r="U78" s="113"/>
      <c r="V78" s="113"/>
      <c r="W78" s="105"/>
      <c r="X78" s="105"/>
      <c r="Y78" s="105"/>
      <c r="Z78" s="105"/>
      <c r="AA78" s="105"/>
      <c r="AB78" s="105"/>
      <c r="AC78" s="105"/>
      <c r="AD78" s="105"/>
      <c r="AE78" s="105"/>
      <c r="AM78" s="106"/>
      <c r="AN78" s="106"/>
      <c r="AO78" s="106"/>
      <c r="AP78" s="106"/>
      <c r="AQ78" s="106"/>
      <c r="AR78" s="106"/>
      <c r="AS78" s="107"/>
      <c r="AV78" s="104"/>
      <c r="AW78" s="100"/>
      <c r="AX78" s="100"/>
      <c r="AY78" s="100"/>
    </row>
    <row r="79" spans="2:51" x14ac:dyDescent="0.25">
      <c r="B79" s="88"/>
      <c r="C79" s="115"/>
      <c r="D79" s="109"/>
      <c r="E79" s="87"/>
      <c r="F79" s="109"/>
      <c r="G79" s="109"/>
      <c r="H79" s="109"/>
      <c r="I79" s="109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3"/>
      <c r="U79" s="113"/>
      <c r="V79" s="113"/>
      <c r="W79" s="105"/>
      <c r="X79" s="105"/>
      <c r="Y79" s="105"/>
      <c r="Z79" s="105"/>
      <c r="AA79" s="105"/>
      <c r="AB79" s="105"/>
      <c r="AC79" s="105"/>
      <c r="AD79" s="105"/>
      <c r="AE79" s="105"/>
      <c r="AM79" s="106"/>
      <c r="AN79" s="106"/>
      <c r="AO79" s="106"/>
      <c r="AP79" s="106"/>
      <c r="AQ79" s="106"/>
      <c r="AR79" s="106"/>
      <c r="AS79" s="107"/>
      <c r="AV79" s="104"/>
      <c r="AW79" s="100"/>
      <c r="AX79" s="100"/>
      <c r="AY79" s="100"/>
    </row>
    <row r="80" spans="2:51" x14ac:dyDescent="0.25">
      <c r="B80" s="88"/>
      <c r="C80" s="115"/>
      <c r="D80" s="109"/>
      <c r="E80" s="87"/>
      <c r="F80" s="109"/>
      <c r="G80" s="109"/>
      <c r="H80" s="109"/>
      <c r="I80" s="109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3"/>
      <c r="U80" s="77"/>
      <c r="V80" s="77"/>
      <c r="W80" s="105"/>
      <c r="X80" s="105"/>
      <c r="Y80" s="105"/>
      <c r="Z80" s="105"/>
      <c r="AA80" s="105"/>
      <c r="AB80" s="105"/>
      <c r="AC80" s="105"/>
      <c r="AD80" s="105"/>
      <c r="AE80" s="105"/>
      <c r="AM80" s="106"/>
      <c r="AN80" s="106"/>
      <c r="AO80" s="106"/>
      <c r="AP80" s="106"/>
      <c r="AQ80" s="106"/>
      <c r="AR80" s="106"/>
      <c r="AS80" s="107"/>
      <c r="AV80" s="104"/>
      <c r="AW80" s="100"/>
      <c r="AX80" s="100"/>
      <c r="AY80" s="100"/>
    </row>
    <row r="81" spans="2:51" x14ac:dyDescent="0.25">
      <c r="B81" s="88"/>
      <c r="C81" s="115"/>
      <c r="D81" s="109"/>
      <c r="E81" s="87"/>
      <c r="F81" s="109"/>
      <c r="G81" s="109"/>
      <c r="H81" s="109"/>
      <c r="I81" s="109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3"/>
      <c r="U81" s="77"/>
      <c r="V81" s="77"/>
      <c r="W81" s="105"/>
      <c r="X81" s="105"/>
      <c r="Y81" s="105"/>
      <c r="Z81" s="105"/>
      <c r="AA81" s="105"/>
      <c r="AB81" s="105"/>
      <c r="AC81" s="105"/>
      <c r="AD81" s="105"/>
      <c r="AE81" s="105"/>
      <c r="AM81" s="106"/>
      <c r="AN81" s="106"/>
      <c r="AO81" s="106"/>
      <c r="AP81" s="106"/>
      <c r="AQ81" s="106"/>
      <c r="AR81" s="106"/>
      <c r="AS81" s="107"/>
      <c r="AV81" s="104"/>
      <c r="AW81" s="100"/>
      <c r="AX81" s="100"/>
      <c r="AY81" s="100"/>
    </row>
    <row r="82" spans="2:51" x14ac:dyDescent="0.25">
      <c r="B82" s="88"/>
      <c r="C82" s="111"/>
      <c r="D82" s="109"/>
      <c r="E82" s="87"/>
      <c r="F82" s="109"/>
      <c r="G82" s="109"/>
      <c r="H82" s="109"/>
      <c r="I82" s="109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3"/>
      <c r="U82" s="77"/>
      <c r="V82" s="77"/>
      <c r="W82" s="105"/>
      <c r="X82" s="105"/>
      <c r="Y82" s="105"/>
      <c r="Z82" s="105"/>
      <c r="AA82" s="105"/>
      <c r="AB82" s="105"/>
      <c r="AC82" s="105"/>
      <c r="AD82" s="105"/>
      <c r="AE82" s="105"/>
      <c r="AM82" s="106"/>
      <c r="AN82" s="106"/>
      <c r="AO82" s="106"/>
      <c r="AP82" s="106"/>
      <c r="AQ82" s="106"/>
      <c r="AR82" s="106"/>
      <c r="AS82" s="107"/>
      <c r="AV82" s="104"/>
      <c r="AW82" s="100"/>
      <c r="AX82" s="100"/>
      <c r="AY82" s="100"/>
    </row>
    <row r="83" spans="2:51" x14ac:dyDescent="0.25">
      <c r="B83" s="88"/>
      <c r="C83" s="111"/>
      <c r="D83" s="109"/>
      <c r="E83" s="109"/>
      <c r="F83" s="109"/>
      <c r="G83" s="109"/>
      <c r="H83" s="109"/>
      <c r="I83" s="109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3"/>
      <c r="U83" s="77"/>
      <c r="V83" s="77"/>
      <c r="W83" s="105"/>
      <c r="X83" s="105"/>
      <c r="Y83" s="105"/>
      <c r="Z83" s="105"/>
      <c r="AA83" s="105"/>
      <c r="AB83" s="105"/>
      <c r="AC83" s="105"/>
      <c r="AD83" s="105"/>
      <c r="AE83" s="105"/>
      <c r="AM83" s="106"/>
      <c r="AN83" s="106"/>
      <c r="AO83" s="106"/>
      <c r="AP83" s="106"/>
      <c r="AQ83" s="106"/>
      <c r="AR83" s="106"/>
      <c r="AS83" s="107"/>
      <c r="AV83" s="104"/>
      <c r="AW83" s="100"/>
      <c r="AX83" s="100"/>
      <c r="AY83" s="100"/>
    </row>
    <row r="84" spans="2:51" x14ac:dyDescent="0.25">
      <c r="B84" s="88"/>
      <c r="C84" s="111"/>
      <c r="D84" s="109"/>
      <c r="E84" s="109"/>
      <c r="F84" s="109"/>
      <c r="G84" s="109"/>
      <c r="H84" s="109"/>
      <c r="I84" s="109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3"/>
      <c r="U84" s="77"/>
      <c r="V84" s="77"/>
      <c r="W84" s="105"/>
      <c r="X84" s="105"/>
      <c r="Y84" s="105"/>
      <c r="Z84" s="105"/>
      <c r="AA84" s="105"/>
      <c r="AB84" s="105"/>
      <c r="AC84" s="105"/>
      <c r="AD84" s="105"/>
      <c r="AE84" s="105"/>
      <c r="AM84" s="106"/>
      <c r="AN84" s="106"/>
      <c r="AO84" s="106"/>
      <c r="AP84" s="106"/>
      <c r="AQ84" s="106"/>
      <c r="AR84" s="106"/>
      <c r="AS84" s="107"/>
      <c r="AV84" s="104"/>
      <c r="AW84" s="100"/>
      <c r="AX84" s="100"/>
      <c r="AY84" s="100"/>
    </row>
    <row r="85" spans="2:51" x14ac:dyDescent="0.25">
      <c r="B85" s="125"/>
      <c r="C85" s="111"/>
      <c r="D85" s="109"/>
      <c r="E85" s="87"/>
      <c r="F85" s="109"/>
      <c r="G85" s="109"/>
      <c r="H85" s="109"/>
      <c r="I85" s="109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3"/>
      <c r="U85" s="77"/>
      <c r="V85" s="77"/>
      <c r="W85" s="105"/>
      <c r="X85" s="105"/>
      <c r="Y85" s="105"/>
      <c r="Z85" s="105"/>
      <c r="AA85" s="105"/>
      <c r="AB85" s="105"/>
      <c r="AC85" s="105"/>
      <c r="AD85" s="105"/>
      <c r="AE85" s="105"/>
      <c r="AM85" s="106"/>
      <c r="AN85" s="106"/>
      <c r="AO85" s="106"/>
      <c r="AP85" s="106"/>
      <c r="AQ85" s="106"/>
      <c r="AR85" s="106"/>
      <c r="AS85" s="107"/>
      <c r="AV85" s="104"/>
      <c r="AW85" s="100"/>
      <c r="AX85" s="100"/>
      <c r="AY85" s="100"/>
    </row>
    <row r="86" spans="2:51" x14ac:dyDescent="0.25">
      <c r="B86" s="125"/>
      <c r="C86" s="111"/>
      <c r="D86" s="109"/>
      <c r="E86" s="109"/>
      <c r="F86" s="109"/>
      <c r="G86" s="109"/>
      <c r="H86" s="109"/>
      <c r="I86" s="109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3"/>
      <c r="U86" s="77"/>
      <c r="V86" s="77"/>
      <c r="W86" s="105"/>
      <c r="X86" s="105"/>
      <c r="Y86" s="105"/>
      <c r="Z86" s="105"/>
      <c r="AA86" s="105"/>
      <c r="AB86" s="105"/>
      <c r="AC86" s="105"/>
      <c r="AD86" s="105"/>
      <c r="AE86" s="105"/>
      <c r="AM86" s="106"/>
      <c r="AN86" s="106"/>
      <c r="AO86" s="106"/>
      <c r="AP86" s="106"/>
      <c r="AQ86" s="106"/>
      <c r="AR86" s="106"/>
      <c r="AS86" s="107"/>
      <c r="AV86" s="104"/>
      <c r="AW86" s="100"/>
      <c r="AX86" s="100"/>
      <c r="AY86" s="100"/>
    </row>
    <row r="87" spans="2:51" x14ac:dyDescent="0.25">
      <c r="B87" s="128"/>
      <c r="C87" s="108"/>
      <c r="D87" s="109"/>
      <c r="E87" s="109"/>
      <c r="F87" s="109"/>
      <c r="G87" s="109"/>
      <c r="H87" s="109"/>
      <c r="I87" s="109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3"/>
      <c r="U87" s="77"/>
      <c r="V87" s="77"/>
      <c r="W87" s="105"/>
      <c r="X87" s="105"/>
      <c r="Y87" s="105"/>
      <c r="Z87" s="85"/>
      <c r="AA87" s="105"/>
      <c r="AB87" s="105"/>
      <c r="AC87" s="105"/>
      <c r="AD87" s="105"/>
      <c r="AE87" s="105"/>
      <c r="AM87" s="106"/>
      <c r="AN87" s="106"/>
      <c r="AO87" s="106"/>
      <c r="AP87" s="106"/>
      <c r="AQ87" s="106"/>
      <c r="AR87" s="106"/>
      <c r="AS87" s="107"/>
      <c r="AV87" s="104"/>
      <c r="AW87" s="100"/>
      <c r="AX87" s="100"/>
      <c r="AY87" s="100"/>
    </row>
    <row r="88" spans="2:51" x14ac:dyDescent="0.25">
      <c r="B88" s="128"/>
      <c r="C88" s="108"/>
      <c r="D88" s="87"/>
      <c r="E88" s="109"/>
      <c r="F88" s="109"/>
      <c r="G88" s="109"/>
      <c r="H88" s="109"/>
      <c r="I88" s="87"/>
      <c r="J88" s="110"/>
      <c r="K88" s="110"/>
      <c r="L88" s="110"/>
      <c r="M88" s="110"/>
      <c r="N88" s="110"/>
      <c r="O88" s="110"/>
      <c r="P88" s="110"/>
      <c r="Q88" s="110"/>
      <c r="R88" s="110"/>
      <c r="S88" s="85"/>
      <c r="T88" s="85"/>
      <c r="U88" s="85"/>
      <c r="V88" s="85"/>
      <c r="W88" s="85"/>
      <c r="X88" s="85"/>
      <c r="Y88" s="85"/>
      <c r="Z88" s="78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104"/>
      <c r="AW88" s="100"/>
      <c r="AX88" s="100"/>
      <c r="AY88" s="100"/>
    </row>
    <row r="89" spans="2:51" x14ac:dyDescent="0.25">
      <c r="B89" s="128"/>
      <c r="C89" s="115"/>
      <c r="D89" s="87"/>
      <c r="E89" s="109"/>
      <c r="F89" s="109"/>
      <c r="G89" s="109"/>
      <c r="H89" s="109"/>
      <c r="I89" s="87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78"/>
      <c r="X89" s="78"/>
      <c r="Y89" s="78"/>
      <c r="Z89" s="105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104"/>
      <c r="AW89" s="100"/>
      <c r="AX89" s="100"/>
      <c r="AY89" s="100"/>
    </row>
    <row r="90" spans="2:51" x14ac:dyDescent="0.25">
      <c r="B90" s="128"/>
      <c r="C90" s="115"/>
      <c r="D90" s="109"/>
      <c r="E90" s="87"/>
      <c r="F90" s="109"/>
      <c r="G90" s="109"/>
      <c r="H90" s="109"/>
      <c r="I90" s="109"/>
      <c r="J90" s="85"/>
      <c r="K90" s="85"/>
      <c r="L90" s="85"/>
      <c r="M90" s="85"/>
      <c r="N90" s="85"/>
      <c r="O90" s="85"/>
      <c r="P90" s="85"/>
      <c r="Q90" s="85"/>
      <c r="R90" s="85"/>
      <c r="S90" s="110"/>
      <c r="T90" s="113"/>
      <c r="U90" s="77"/>
      <c r="V90" s="77"/>
      <c r="W90" s="105"/>
      <c r="X90" s="105"/>
      <c r="Y90" s="105"/>
      <c r="Z90" s="105"/>
      <c r="AA90" s="105"/>
      <c r="AB90" s="105"/>
      <c r="AC90" s="105"/>
      <c r="AD90" s="105"/>
      <c r="AE90" s="105"/>
      <c r="AM90" s="106"/>
      <c r="AN90" s="106"/>
      <c r="AO90" s="106"/>
      <c r="AP90" s="106"/>
      <c r="AQ90" s="106"/>
      <c r="AR90" s="106"/>
      <c r="AS90" s="107"/>
      <c r="AV90" s="104"/>
      <c r="AW90" s="100"/>
      <c r="AX90" s="100"/>
      <c r="AY90" s="100"/>
    </row>
    <row r="91" spans="2:51" x14ac:dyDescent="0.25">
      <c r="B91" s="78"/>
      <c r="C91" s="111"/>
      <c r="D91" s="109"/>
      <c r="E91" s="87"/>
      <c r="F91" s="87"/>
      <c r="G91" s="109"/>
      <c r="H91" s="109"/>
      <c r="I91" s="109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3"/>
      <c r="U91" s="77"/>
      <c r="V91" s="77"/>
      <c r="W91" s="105"/>
      <c r="X91" s="105"/>
      <c r="Y91" s="105"/>
      <c r="Z91" s="105"/>
      <c r="AA91" s="105"/>
      <c r="AB91" s="105"/>
      <c r="AC91" s="105"/>
      <c r="AD91" s="105"/>
      <c r="AE91" s="105"/>
      <c r="AM91" s="106"/>
      <c r="AN91" s="106"/>
      <c r="AO91" s="106"/>
      <c r="AP91" s="106"/>
      <c r="AQ91" s="106"/>
      <c r="AR91" s="106"/>
      <c r="AS91" s="107"/>
      <c r="AV91" s="104"/>
      <c r="AW91" s="100"/>
      <c r="AX91" s="100"/>
      <c r="AY91" s="100"/>
    </row>
    <row r="92" spans="2:51" x14ac:dyDescent="0.25">
      <c r="B92" s="78"/>
      <c r="C92" s="111"/>
      <c r="D92" s="109"/>
      <c r="E92" s="109"/>
      <c r="F92" s="87"/>
      <c r="G92" s="87"/>
      <c r="H92" s="87"/>
      <c r="I92" s="109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3"/>
      <c r="U92" s="77"/>
      <c r="V92" s="77"/>
      <c r="W92" s="105"/>
      <c r="X92" s="105"/>
      <c r="Y92" s="105"/>
      <c r="Z92" s="105"/>
      <c r="AA92" s="105"/>
      <c r="AB92" s="105"/>
      <c r="AC92" s="105"/>
      <c r="AD92" s="105"/>
      <c r="AE92" s="105"/>
      <c r="AM92" s="106"/>
      <c r="AN92" s="106"/>
      <c r="AO92" s="106"/>
      <c r="AP92" s="106"/>
      <c r="AQ92" s="106"/>
      <c r="AR92" s="106"/>
      <c r="AS92" s="107"/>
      <c r="AV92" s="104"/>
      <c r="AW92" s="100"/>
      <c r="AX92" s="100"/>
      <c r="AY92" s="130"/>
    </row>
    <row r="93" spans="2:51" x14ac:dyDescent="0.25">
      <c r="B93" s="128"/>
      <c r="C93" s="85"/>
      <c r="D93" s="109"/>
      <c r="E93" s="109"/>
      <c r="F93" s="109"/>
      <c r="G93" s="87"/>
      <c r="H93" s="87"/>
      <c r="I93" s="109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3"/>
      <c r="U93" s="77"/>
      <c r="V93" s="77"/>
      <c r="W93" s="105"/>
      <c r="X93" s="105"/>
      <c r="Y93" s="105"/>
      <c r="Z93" s="105"/>
      <c r="AA93" s="105"/>
      <c r="AB93" s="105"/>
      <c r="AC93" s="105"/>
      <c r="AD93" s="105"/>
      <c r="AE93" s="105"/>
      <c r="AM93" s="106"/>
      <c r="AN93" s="106"/>
      <c r="AO93" s="106"/>
      <c r="AP93" s="106"/>
      <c r="AQ93" s="106"/>
      <c r="AR93" s="106"/>
      <c r="AS93" s="107"/>
      <c r="AV93" s="104"/>
      <c r="AW93" s="100"/>
      <c r="AX93" s="100"/>
      <c r="AY93" s="100"/>
    </row>
    <row r="94" spans="2:51" x14ac:dyDescent="0.25">
      <c r="C94" s="115"/>
      <c r="D94" s="85"/>
      <c r="E94" s="109"/>
      <c r="F94" s="109"/>
      <c r="G94" s="109"/>
      <c r="H94" s="109"/>
      <c r="I94" s="85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3"/>
      <c r="U94" s="77"/>
      <c r="V94" s="77"/>
      <c r="W94" s="105"/>
      <c r="X94" s="105"/>
      <c r="Y94" s="105"/>
      <c r="Z94" s="105"/>
      <c r="AA94" s="105"/>
      <c r="AB94" s="105"/>
      <c r="AC94" s="105"/>
      <c r="AD94" s="105"/>
      <c r="AE94" s="105"/>
      <c r="AM94" s="106"/>
      <c r="AN94" s="106"/>
      <c r="AO94" s="106"/>
      <c r="AP94" s="106"/>
      <c r="AQ94" s="106"/>
      <c r="AR94" s="106"/>
      <c r="AS94" s="107"/>
      <c r="AV94" s="104"/>
      <c r="AW94" s="100"/>
      <c r="AX94" s="100"/>
      <c r="AY94" s="100"/>
    </row>
    <row r="95" spans="2:51" x14ac:dyDescent="0.25">
      <c r="C95" s="131"/>
      <c r="D95" s="78"/>
      <c r="E95" s="126"/>
      <c r="F95" s="126"/>
      <c r="G95" s="126"/>
      <c r="H95" s="126"/>
      <c r="I95" s="78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32"/>
      <c r="U95" s="133"/>
      <c r="V95" s="133"/>
      <c r="W95" s="105"/>
      <c r="X95" s="105"/>
      <c r="Y95" s="105"/>
      <c r="Z95" s="105"/>
      <c r="AA95" s="105"/>
      <c r="AB95" s="105"/>
      <c r="AC95" s="105"/>
      <c r="AD95" s="105"/>
      <c r="AE95" s="105"/>
      <c r="AM95" s="106"/>
      <c r="AN95" s="106"/>
      <c r="AO95" s="106"/>
      <c r="AP95" s="106"/>
      <c r="AQ95" s="106"/>
      <c r="AR95" s="106"/>
      <c r="AS95" s="107"/>
      <c r="AU95" s="100"/>
      <c r="AV95" s="104"/>
      <c r="AW95" s="100"/>
      <c r="AX95" s="100"/>
      <c r="AY95" s="100"/>
    </row>
    <row r="96" spans="2:51" s="130" customFormat="1" x14ac:dyDescent="0.25">
      <c r="B96" s="100"/>
      <c r="C96" s="134"/>
      <c r="D96" s="126"/>
      <c r="E96" s="78"/>
      <c r="F96" s="126"/>
      <c r="G96" s="126"/>
      <c r="H96" s="126"/>
      <c r="I96" s="126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32"/>
      <c r="U96" s="133"/>
      <c r="V96" s="133"/>
      <c r="W96" s="105"/>
      <c r="X96" s="105"/>
      <c r="Y96" s="105"/>
      <c r="Z96" s="105"/>
      <c r="AA96" s="105"/>
      <c r="AB96" s="105"/>
      <c r="AC96" s="105"/>
      <c r="AD96" s="105"/>
      <c r="AE96" s="105"/>
      <c r="AM96" s="106"/>
      <c r="AN96" s="106"/>
      <c r="AO96" s="106"/>
      <c r="AP96" s="106"/>
      <c r="AQ96" s="106"/>
      <c r="AR96" s="106"/>
      <c r="AS96" s="107"/>
      <c r="AT96" s="19"/>
      <c r="AV96" s="104"/>
      <c r="AY96" s="100"/>
    </row>
    <row r="97" spans="1:51" x14ac:dyDescent="0.25">
      <c r="A97" s="105"/>
      <c r="C97" s="129"/>
      <c r="D97" s="126"/>
      <c r="E97" s="78"/>
      <c r="F97" s="78"/>
      <c r="G97" s="126"/>
      <c r="H97" s="126"/>
      <c r="I97" s="106"/>
      <c r="J97" s="106"/>
      <c r="K97" s="106"/>
      <c r="L97" s="106"/>
      <c r="M97" s="106"/>
      <c r="N97" s="106"/>
      <c r="O97" s="107"/>
      <c r="P97" s="102"/>
      <c r="R97" s="104"/>
      <c r="AS97" s="100"/>
      <c r="AT97" s="100"/>
      <c r="AU97" s="100"/>
      <c r="AV97" s="100"/>
      <c r="AW97" s="100"/>
      <c r="AX97" s="100"/>
      <c r="AY97" s="100"/>
    </row>
    <row r="98" spans="1:51" x14ac:dyDescent="0.25">
      <c r="A98" s="105"/>
      <c r="C98" s="130"/>
      <c r="D98" s="130"/>
      <c r="E98" s="130"/>
      <c r="F98" s="130"/>
      <c r="G98" s="78"/>
      <c r="H98" s="78"/>
      <c r="I98" s="106"/>
      <c r="J98" s="106"/>
      <c r="K98" s="106"/>
      <c r="L98" s="106"/>
      <c r="M98" s="106"/>
      <c r="N98" s="106"/>
      <c r="O98" s="107"/>
      <c r="P98" s="102"/>
      <c r="R98" s="102"/>
      <c r="AS98" s="100"/>
      <c r="AT98" s="100"/>
      <c r="AU98" s="100"/>
      <c r="AV98" s="100"/>
      <c r="AW98" s="100"/>
      <c r="AX98" s="100"/>
      <c r="AY98" s="100"/>
    </row>
    <row r="99" spans="1:51" x14ac:dyDescent="0.25">
      <c r="A99" s="105"/>
      <c r="C99" s="130"/>
      <c r="D99" s="130"/>
      <c r="E99" s="130"/>
      <c r="F99" s="130"/>
      <c r="G99" s="78"/>
      <c r="H99" s="78"/>
      <c r="I99" s="106"/>
      <c r="J99" s="106"/>
      <c r="K99" s="106"/>
      <c r="L99" s="106"/>
      <c r="M99" s="106"/>
      <c r="N99" s="106"/>
      <c r="O99" s="107"/>
      <c r="P99" s="102"/>
      <c r="R99" s="102"/>
      <c r="AS99" s="100"/>
      <c r="AT99" s="100"/>
      <c r="AU99" s="100"/>
      <c r="AV99" s="100"/>
      <c r="AW99" s="100"/>
      <c r="AX99" s="100"/>
      <c r="AY99" s="100"/>
    </row>
    <row r="100" spans="1:51" x14ac:dyDescent="0.25">
      <c r="A100" s="105"/>
      <c r="C100" s="130"/>
      <c r="D100" s="130"/>
      <c r="E100" s="130"/>
      <c r="F100" s="130"/>
      <c r="G100" s="130"/>
      <c r="H100" s="130"/>
      <c r="I100" s="106"/>
      <c r="J100" s="106"/>
      <c r="K100" s="106"/>
      <c r="L100" s="106"/>
      <c r="M100" s="106"/>
      <c r="N100" s="106"/>
      <c r="O100" s="107"/>
      <c r="P100" s="102"/>
      <c r="R100" s="102"/>
      <c r="AS100" s="100"/>
      <c r="AT100" s="100"/>
      <c r="AU100" s="100"/>
      <c r="AV100" s="100"/>
      <c r="AW100" s="100"/>
      <c r="AX100" s="100"/>
      <c r="AY100" s="100"/>
    </row>
    <row r="101" spans="1:51" x14ac:dyDescent="0.25">
      <c r="A101" s="105"/>
      <c r="C101" s="130"/>
      <c r="D101" s="130"/>
      <c r="E101" s="130"/>
      <c r="F101" s="130"/>
      <c r="G101" s="130"/>
      <c r="H101" s="130"/>
      <c r="I101" s="106"/>
      <c r="J101" s="106"/>
      <c r="K101" s="106"/>
      <c r="L101" s="106"/>
      <c r="M101" s="106"/>
      <c r="N101" s="106"/>
      <c r="O101" s="107"/>
      <c r="P101" s="102"/>
      <c r="R101" s="102"/>
      <c r="AS101" s="100"/>
      <c r="AT101" s="100"/>
      <c r="AU101" s="100"/>
      <c r="AV101" s="100"/>
      <c r="AW101" s="100"/>
      <c r="AX101" s="100"/>
      <c r="AY101" s="100"/>
    </row>
    <row r="102" spans="1:51" x14ac:dyDescent="0.25">
      <c r="A102" s="105"/>
      <c r="C102" s="130"/>
      <c r="D102" s="130"/>
      <c r="E102" s="130"/>
      <c r="F102" s="130"/>
      <c r="G102" s="130"/>
      <c r="H102" s="130"/>
      <c r="I102" s="106"/>
      <c r="J102" s="106"/>
      <c r="K102" s="106"/>
      <c r="L102" s="106"/>
      <c r="M102" s="106"/>
      <c r="N102" s="106"/>
      <c r="O102" s="107"/>
      <c r="P102" s="102"/>
      <c r="R102" s="102"/>
      <c r="AS102" s="100"/>
      <c r="AT102" s="100"/>
      <c r="AU102" s="100"/>
      <c r="AV102" s="100"/>
      <c r="AW102" s="100"/>
      <c r="AX102" s="100"/>
      <c r="AY102" s="100"/>
    </row>
    <row r="103" spans="1:51" x14ac:dyDescent="0.25">
      <c r="A103" s="105"/>
      <c r="C103" s="130"/>
      <c r="D103" s="130"/>
      <c r="E103" s="130"/>
      <c r="F103" s="130"/>
      <c r="G103" s="130"/>
      <c r="H103" s="130"/>
      <c r="I103" s="106"/>
      <c r="J103" s="106"/>
      <c r="K103" s="106"/>
      <c r="L103" s="106"/>
      <c r="M103" s="106"/>
      <c r="N103" s="106"/>
      <c r="O103" s="107"/>
      <c r="P103" s="102"/>
      <c r="R103" s="78"/>
      <c r="AS103" s="100"/>
      <c r="AT103" s="100"/>
      <c r="AU103" s="100"/>
      <c r="AV103" s="100"/>
      <c r="AW103" s="100"/>
      <c r="AX103" s="100"/>
      <c r="AY103" s="100"/>
    </row>
    <row r="104" spans="1:51" x14ac:dyDescent="0.25">
      <c r="A104" s="105"/>
      <c r="I104" s="106"/>
      <c r="J104" s="106"/>
      <c r="K104" s="106"/>
      <c r="L104" s="106"/>
      <c r="M104" s="106"/>
      <c r="N104" s="106"/>
      <c r="O104" s="107"/>
      <c r="R104" s="102"/>
      <c r="AS104" s="100"/>
      <c r="AT104" s="100"/>
      <c r="AU104" s="100"/>
      <c r="AV104" s="100"/>
      <c r="AW104" s="100"/>
      <c r="AX104" s="100"/>
      <c r="AY104" s="100"/>
    </row>
    <row r="105" spans="1:51" x14ac:dyDescent="0.25">
      <c r="O105" s="107"/>
      <c r="R105" s="102"/>
      <c r="AS105" s="100"/>
      <c r="AT105" s="100"/>
      <c r="AU105" s="100"/>
      <c r="AV105" s="100"/>
      <c r="AW105" s="100"/>
      <c r="AX105" s="100"/>
      <c r="AY105" s="100"/>
    </row>
    <row r="106" spans="1:51" x14ac:dyDescent="0.25">
      <c r="O106" s="107"/>
      <c r="R106" s="102"/>
      <c r="AS106" s="100"/>
      <c r="AT106" s="100"/>
      <c r="AU106" s="100"/>
      <c r="AV106" s="100"/>
      <c r="AW106" s="100"/>
      <c r="AX106" s="100"/>
      <c r="AY106" s="100"/>
    </row>
    <row r="107" spans="1:51" x14ac:dyDescent="0.25">
      <c r="O107" s="107"/>
      <c r="R107" s="102"/>
      <c r="AS107" s="100"/>
      <c r="AT107" s="100"/>
      <c r="AU107" s="100"/>
      <c r="AV107" s="100"/>
      <c r="AW107" s="100"/>
      <c r="AX107" s="100"/>
      <c r="AY107" s="100"/>
    </row>
    <row r="108" spans="1:51" x14ac:dyDescent="0.25">
      <c r="O108" s="107"/>
      <c r="R108" s="102"/>
      <c r="AS108" s="100"/>
      <c r="AT108" s="100"/>
      <c r="AU108" s="100"/>
      <c r="AV108" s="100"/>
      <c r="AW108" s="100"/>
      <c r="AX108" s="100"/>
      <c r="AY108" s="100"/>
    </row>
    <row r="109" spans="1:51" x14ac:dyDescent="0.25">
      <c r="O109" s="107"/>
      <c r="AS109" s="100"/>
      <c r="AT109" s="100"/>
      <c r="AU109" s="100"/>
      <c r="AV109" s="100"/>
      <c r="AW109" s="100"/>
      <c r="AX109" s="100"/>
      <c r="AY109" s="100"/>
    </row>
    <row r="110" spans="1:51" x14ac:dyDescent="0.25">
      <c r="O110" s="107"/>
      <c r="AS110" s="100"/>
      <c r="AT110" s="100"/>
      <c r="AU110" s="100"/>
      <c r="AV110" s="100"/>
      <c r="AW110" s="100"/>
      <c r="AX110" s="100"/>
      <c r="AY110" s="100"/>
    </row>
    <row r="111" spans="1:51" x14ac:dyDescent="0.25">
      <c r="O111" s="107"/>
      <c r="AS111" s="100"/>
      <c r="AT111" s="100"/>
      <c r="AU111" s="100"/>
      <c r="AV111" s="100"/>
      <c r="AW111" s="100"/>
      <c r="AX111" s="100"/>
      <c r="AY111" s="100"/>
    </row>
    <row r="112" spans="1:51" x14ac:dyDescent="0.25">
      <c r="O112" s="107"/>
      <c r="AS112" s="100"/>
      <c r="AT112" s="100"/>
      <c r="AU112" s="100"/>
      <c r="AV112" s="100"/>
      <c r="AW112" s="100"/>
      <c r="AX112" s="100"/>
      <c r="AY112" s="100"/>
    </row>
    <row r="113" spans="15:51" x14ac:dyDescent="0.25">
      <c r="O113" s="107"/>
      <c r="AS113" s="100"/>
      <c r="AT113" s="100"/>
      <c r="AU113" s="100"/>
      <c r="AV113" s="100"/>
      <c r="AW113" s="100"/>
      <c r="AX113" s="100"/>
      <c r="AY113" s="100"/>
    </row>
    <row r="114" spans="15:51" x14ac:dyDescent="0.25">
      <c r="O114" s="107"/>
      <c r="AS114" s="100"/>
      <c r="AT114" s="100"/>
      <c r="AU114" s="100"/>
      <c r="AV114" s="100"/>
      <c r="AW114" s="100"/>
      <c r="AX114" s="100"/>
      <c r="AY114" s="100"/>
    </row>
    <row r="115" spans="15:51" x14ac:dyDescent="0.25">
      <c r="O115" s="107"/>
      <c r="Q115" s="102"/>
      <c r="AS115" s="100"/>
      <c r="AT115" s="100"/>
      <c r="AU115" s="100"/>
      <c r="AV115" s="100"/>
      <c r="AW115" s="100"/>
      <c r="AX115" s="100"/>
      <c r="AY115" s="100"/>
    </row>
    <row r="116" spans="15:51" x14ac:dyDescent="0.25">
      <c r="O116" s="11"/>
      <c r="P116" s="102"/>
      <c r="Q116" s="102"/>
      <c r="AS116" s="100"/>
      <c r="AT116" s="100"/>
      <c r="AU116" s="100"/>
      <c r="AV116" s="100"/>
      <c r="AW116" s="100"/>
      <c r="AX116" s="100"/>
      <c r="AY116" s="100"/>
    </row>
    <row r="117" spans="15:51" x14ac:dyDescent="0.25">
      <c r="O117" s="11"/>
      <c r="P117" s="102"/>
      <c r="Q117" s="102"/>
      <c r="AS117" s="100"/>
      <c r="AT117" s="100"/>
      <c r="AU117" s="100"/>
      <c r="AV117" s="100"/>
      <c r="AW117" s="100"/>
      <c r="AX117" s="100"/>
      <c r="AY117" s="100"/>
    </row>
    <row r="118" spans="15:51" x14ac:dyDescent="0.25">
      <c r="O118" s="11"/>
      <c r="P118" s="102"/>
      <c r="Q118" s="102"/>
      <c r="AS118" s="100"/>
      <c r="AT118" s="100"/>
      <c r="AU118" s="100"/>
      <c r="AV118" s="100"/>
      <c r="AW118" s="100"/>
      <c r="AX118" s="100"/>
      <c r="AY118" s="100"/>
    </row>
    <row r="119" spans="15:51" x14ac:dyDescent="0.25">
      <c r="O119" s="11"/>
      <c r="P119" s="102"/>
      <c r="Q119" s="102"/>
      <c r="AS119" s="100"/>
      <c r="AT119" s="100"/>
      <c r="AU119" s="100"/>
      <c r="AV119" s="100"/>
      <c r="AW119" s="100"/>
      <c r="AX119" s="100"/>
      <c r="AY119" s="100"/>
    </row>
    <row r="120" spans="15:51" x14ac:dyDescent="0.25">
      <c r="O120" s="11"/>
      <c r="P120" s="102"/>
      <c r="Q120" s="102"/>
      <c r="AS120" s="100"/>
      <c r="AT120" s="100"/>
      <c r="AU120" s="100"/>
      <c r="AV120" s="100"/>
      <c r="AW120" s="100"/>
      <c r="AX120" s="100"/>
      <c r="AY120" s="100"/>
    </row>
    <row r="121" spans="15:51" x14ac:dyDescent="0.25">
      <c r="O121" s="11"/>
      <c r="P121" s="102"/>
      <c r="Q121" s="102"/>
      <c r="AS121" s="100"/>
      <c r="AT121" s="100"/>
      <c r="AU121" s="100"/>
      <c r="AV121" s="100"/>
      <c r="AW121" s="100"/>
      <c r="AX121" s="100"/>
      <c r="AY121" s="100"/>
    </row>
    <row r="122" spans="15:51" x14ac:dyDescent="0.25">
      <c r="O122" s="11"/>
      <c r="P122" s="102"/>
      <c r="Q122" s="102"/>
      <c r="AS122" s="100"/>
      <c r="AT122" s="100"/>
      <c r="AU122" s="100"/>
      <c r="AV122" s="100"/>
      <c r="AW122" s="100"/>
      <c r="AX122" s="100"/>
      <c r="AY122" s="100"/>
    </row>
    <row r="123" spans="15:51" x14ac:dyDescent="0.25">
      <c r="O123" s="11"/>
      <c r="P123" s="102"/>
      <c r="Q123" s="102"/>
      <c r="AS123" s="100"/>
      <c r="AT123" s="100"/>
      <c r="AU123" s="100"/>
      <c r="AV123" s="100"/>
      <c r="AW123" s="100"/>
      <c r="AX123" s="100"/>
      <c r="AY123" s="100"/>
    </row>
    <row r="124" spans="15:51" x14ac:dyDescent="0.25">
      <c r="O124" s="11"/>
      <c r="P124" s="102"/>
      <c r="Q124" s="102"/>
      <c r="AS124" s="100"/>
      <c r="AT124" s="100"/>
      <c r="AU124" s="100"/>
      <c r="AV124" s="100"/>
      <c r="AW124" s="100"/>
      <c r="AX124" s="100"/>
      <c r="AY124" s="100"/>
    </row>
    <row r="125" spans="15:51" x14ac:dyDescent="0.25">
      <c r="O125" s="11"/>
      <c r="P125" s="102"/>
      <c r="Q125" s="102"/>
      <c r="R125" s="102"/>
      <c r="S125" s="102"/>
      <c r="AS125" s="100"/>
      <c r="AT125" s="100"/>
      <c r="AU125" s="100"/>
      <c r="AV125" s="100"/>
      <c r="AW125" s="100"/>
      <c r="AX125" s="100"/>
      <c r="AY125" s="100"/>
    </row>
    <row r="126" spans="15:51" x14ac:dyDescent="0.25">
      <c r="O126" s="11"/>
      <c r="P126" s="102"/>
      <c r="Q126" s="102"/>
      <c r="R126" s="102"/>
      <c r="S126" s="102"/>
      <c r="T126" s="102"/>
      <c r="AS126" s="100"/>
      <c r="AT126" s="100"/>
      <c r="AU126" s="100"/>
      <c r="AV126" s="100"/>
      <c r="AW126" s="100"/>
      <c r="AX126" s="100"/>
      <c r="AY126" s="100"/>
    </row>
    <row r="127" spans="15:51" x14ac:dyDescent="0.25">
      <c r="O127" s="11"/>
      <c r="P127" s="102"/>
      <c r="Q127" s="102"/>
      <c r="R127" s="102"/>
      <c r="S127" s="102"/>
      <c r="T127" s="102"/>
      <c r="AS127" s="100"/>
      <c r="AT127" s="100"/>
      <c r="AU127" s="100"/>
      <c r="AV127" s="100"/>
      <c r="AW127" s="100"/>
      <c r="AX127" s="100"/>
      <c r="AY127" s="100"/>
    </row>
    <row r="128" spans="15:51" x14ac:dyDescent="0.25">
      <c r="O128" s="11"/>
      <c r="P128" s="102"/>
      <c r="T128" s="102"/>
      <c r="AS128" s="100"/>
      <c r="AT128" s="100"/>
      <c r="AU128" s="100"/>
      <c r="AV128" s="100"/>
      <c r="AW128" s="100"/>
      <c r="AX128" s="100"/>
      <c r="AY128" s="100"/>
    </row>
    <row r="129" spans="15:51" x14ac:dyDescent="0.25">
      <c r="O129" s="102"/>
      <c r="Q129" s="102"/>
      <c r="R129" s="102"/>
      <c r="S129" s="102"/>
      <c r="AS129" s="100"/>
      <c r="AT129" s="100"/>
      <c r="AU129" s="100"/>
      <c r="AV129" s="100"/>
      <c r="AW129" s="100"/>
      <c r="AX129" s="100"/>
    </row>
    <row r="130" spans="15:51" x14ac:dyDescent="0.25">
      <c r="O130" s="11"/>
      <c r="P130" s="102"/>
      <c r="Q130" s="102"/>
      <c r="R130" s="102"/>
      <c r="S130" s="102"/>
      <c r="T130" s="102"/>
      <c r="AS130" s="100"/>
      <c r="AT130" s="100"/>
      <c r="AU130" s="100"/>
      <c r="AV130" s="100"/>
      <c r="AW130" s="100"/>
      <c r="AX130" s="100"/>
    </row>
    <row r="131" spans="15:51" x14ac:dyDescent="0.25">
      <c r="O131" s="11"/>
      <c r="P131" s="102"/>
      <c r="Q131" s="102"/>
      <c r="R131" s="102"/>
      <c r="S131" s="102"/>
      <c r="T131" s="102"/>
      <c r="U131" s="102"/>
      <c r="AS131" s="100"/>
      <c r="AT131" s="100"/>
      <c r="AU131" s="100"/>
      <c r="AV131" s="100"/>
      <c r="AW131" s="100"/>
      <c r="AX131" s="100"/>
    </row>
    <row r="132" spans="15:51" x14ac:dyDescent="0.25">
      <c r="O132" s="11"/>
      <c r="P132" s="102"/>
      <c r="T132" s="102"/>
      <c r="U132" s="102"/>
      <c r="AS132" s="100"/>
      <c r="AT132" s="100"/>
      <c r="AU132" s="100"/>
      <c r="AV132" s="100"/>
      <c r="AW132" s="100"/>
      <c r="AX132" s="100"/>
    </row>
    <row r="140" spans="15:51" x14ac:dyDescent="0.25">
      <c r="AY140" s="100"/>
    </row>
    <row r="144" spans="15:51" x14ac:dyDescent="0.25">
      <c r="AS144" s="100"/>
      <c r="AT144" s="100"/>
      <c r="AU144" s="100"/>
      <c r="AV144" s="100"/>
      <c r="AW144" s="100"/>
      <c r="AX144" s="100"/>
    </row>
  </sheetData>
  <protectedRanges>
    <protectedRange sqref="N88:R88 B93 S90:T96 B85:B90 S86:T87 N91:R96 T78:T85 S49:S50 T63:T69 T51:T61" name="Range2_12_5_1_1"/>
    <protectedRange sqref="L10 L6 D6 D8 AD8 AF8 O8:U8 AJ8:AR8 AF10 L24:N31 N32:N34 E11:E34 G11:G34 AC17:AF34 R11:V34 N10:N23 O11:P34 X11:AF16" name="Range1_16_3_1_1"/>
    <protectedRange sqref="I93 J91:M96 J88:M88 I96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7:H97 F96 E95" name="Range2_2_2_9_2_1_1"/>
    <protectedRange sqref="D93 D96:D97" name="Range2_1_1_1_1_1_9_2_1_1"/>
    <protectedRange sqref="AG11:AG34" name="Range1_18_1_1_1"/>
    <protectedRange sqref="C94 C96" name="Range2_4_1_1_1"/>
    <protectedRange sqref="AS16:AS34" name="Range1_1_1_1"/>
    <protectedRange sqref="P3:U4" name="Range1_16_1_1_1_1"/>
    <protectedRange sqref="C97 C95 C92" name="Range2_1_3_1_1"/>
    <protectedRange sqref="H11:H34" name="Range1_1_1_1_1_1_1"/>
    <protectedRange sqref="B91:B92 J89:R90 D94:D95 I94:I95 Z87:Z88 S88:Y89 AA88:AU89 E96:E97 G98:H99 F97" name="Range2_2_1_10_1_1_1_2"/>
    <protectedRange sqref="C93" name="Range2_2_1_10_2_1_1_1"/>
    <protectedRange sqref="N86:R87 G94:H94 D90 F93 E92" name="Range2_12_1_6_1_1"/>
    <protectedRange sqref="D85:D86 I90:I92 I86:M87 G95:H96 G88:H90 E93:E94 F94:F95 F87:F89 E86:E88" name="Range2_2_12_1_7_1_1"/>
    <protectedRange sqref="D91:D92" name="Range2_1_1_1_1_11_1_2_1_1"/>
    <protectedRange sqref="E89 G91:H91 F90" name="Range2_2_2_9_1_1_1_1"/>
    <protectedRange sqref="D87" name="Range2_1_1_1_1_1_9_1_1_1_1"/>
    <protectedRange sqref="C91 C86" name="Range2_1_1_2_1_1"/>
    <protectedRange sqref="C90" name="Range2_1_2_2_1_1"/>
    <protectedRange sqref="C89" name="Range2_3_2_1_1"/>
    <protectedRange sqref="F85:F86 E85 G87:H87" name="Range2_2_12_1_1_1_1_1"/>
    <protectedRange sqref="C85" name="Range2_1_4_2_1_1_1"/>
    <protectedRange sqref="C87:C88" name="Range2_5_1_1_1"/>
    <protectedRange sqref="E90:E91 F91:F92 G92:H93 I88:I89" name="Range2_2_1_1_1_1"/>
    <protectedRange sqref="D88:D89" name="Range2_1_1_1_1_1_1_1_1"/>
    <protectedRange sqref="AS11:AS15" name="Range1_4_1_1_1_1"/>
    <protectedRange sqref="J11:J15 J26:J34" name="Range1_1_2_1_10_1_1_1_1"/>
    <protectedRange sqref="R103" name="Range2_2_1_10_1_1_1_1_1"/>
    <protectedRange sqref="S38:S44" name="Range2_12_3_1_1_1_1"/>
    <protectedRange sqref="D38:H38 F39:G39 N38:R44" name="Range2_12_1_3_1_1_1_1"/>
    <protectedRange sqref="I38:M38 E39 H39:M39 E40:M44" name="Range2_2_12_1_6_1_1_1_1"/>
    <protectedRange sqref="D39:D44" name="Range2_1_1_1_1_11_1_1_1_1_1_1"/>
    <protectedRange sqref="C39:C44" name="Range2_1_2_1_1_1_1_1"/>
    <protectedRange sqref="C38" name="Range2_3_1_1_1_1_1"/>
    <protectedRange sqref="T75:T77" name="Range2_12_5_1_1_3"/>
    <protectedRange sqref="T71:T74" name="Range2_12_5_1_1_2_2"/>
    <protectedRange sqref="T70" name="Range2_12_5_1_1_2_1_1"/>
    <protectedRange sqref="S70" name="Range2_12_4_1_1_1_4_2_2_1_1"/>
    <protectedRange sqref="B82:B84" name="Range2_12_5_1_1_2"/>
    <protectedRange sqref="B81" name="Range2_12_5_1_1_2_1_4_1_1_1_2_1_1_1_1_1_1_1"/>
    <protectedRange sqref="F84 G86:H86" name="Range2_2_12_1_1_1_1_1_1"/>
    <protectedRange sqref="D84:E84" name="Range2_2_12_1_7_1_1_2_1"/>
    <protectedRange sqref="C84" name="Range2_1_1_2_1_1_1"/>
    <protectedRange sqref="B79:B80" name="Range2_12_5_1_1_2_1"/>
    <protectedRange sqref="B78" name="Range2_12_5_1_1_2_1_2_1"/>
    <protectedRange sqref="B77" name="Range2_12_5_1_1_2_1_2_2"/>
    <protectedRange sqref="S82:S85" name="Range2_12_5_1_1_5"/>
    <protectedRange sqref="N82:R85" name="Range2_12_1_6_1_1_1"/>
    <protectedRange sqref="J82:M85" name="Range2_2_12_1_7_1_1_2"/>
    <protectedRange sqref="S79:S81" name="Range2_12_2_1_1_1_2_1_1_1"/>
    <protectedRange sqref="Q80:R81" name="Range2_12_1_4_1_1_1_1_1_1_1_1_1_1_1_1_1_1_1"/>
    <protectedRange sqref="N80:P81" name="Range2_12_1_2_1_1_1_1_1_1_1_1_1_1_1_1_1_1_1_1"/>
    <protectedRange sqref="J80:M81" name="Range2_2_12_1_4_1_1_1_1_1_1_1_1_1_1_1_1_1_1_1_1"/>
    <protectedRange sqref="Q79:R79" name="Range2_12_1_6_1_1_1_2_3_1_1_3_1_1_1_1_1_1_1"/>
    <protectedRange sqref="N79:P79" name="Range2_12_1_2_3_1_1_1_2_3_1_1_3_1_1_1_1_1_1_1"/>
    <protectedRange sqref="J79:M79" name="Range2_2_12_1_4_3_1_1_1_3_3_1_1_3_1_1_1_1_1_1_1"/>
    <protectedRange sqref="S77:S78" name="Range2_12_4_1_1_1_4_2_2_2_1"/>
    <protectedRange sqref="Q77:R78" name="Range2_12_1_6_1_1_1_2_3_2_1_1_3_2"/>
    <protectedRange sqref="N77:P78" name="Range2_12_1_2_3_1_1_1_2_3_2_1_1_3_2"/>
    <protectedRange sqref="K77:M78" name="Range2_2_12_1_4_3_1_1_1_3_3_2_1_1_3_2"/>
    <protectedRange sqref="J77:J78" name="Range2_2_12_1_4_3_1_1_1_3_2_1_2_2_2"/>
    <protectedRange sqref="I77" name="Range2_2_12_1_4_3_1_1_1_3_3_1_1_3_1_1_1_1_1_1_2_2"/>
    <protectedRange sqref="I79:I85" name="Range2_2_12_1_7_1_1_2_2_1_1"/>
    <protectedRange sqref="I78" name="Range2_2_12_1_4_3_1_1_1_3_3_1_1_3_1_1_1_1_1_1_2_1_1"/>
    <protectedRange sqref="G85:H85" name="Range2_2_12_1_3_1_2_1_1_1_2_1_1_1_1_1_1_2_1_1_1_1_1_1_1_1_1"/>
    <protectedRange sqref="F83 G82:H84" name="Range2_2_12_1_3_3_1_1_1_2_1_1_1_1_1_1_1_1_1_1_1_1_1_1_1_1"/>
    <protectedRange sqref="G79:H79" name="Range2_2_12_1_3_1_2_1_1_1_2_1_1_1_1_1_1_2_1_1_1_1_1_2_1"/>
    <protectedRange sqref="F79:F82" name="Range2_2_12_1_3_1_2_1_1_1_3_1_1_1_1_1_3_1_1_1_1_1_1_1_1_1"/>
    <protectedRange sqref="G80:H81" name="Range2_2_12_1_3_1_2_1_1_1_1_2_1_1_1_1_1_1_1_1_1_1_1"/>
    <protectedRange sqref="D79:E80" name="Range2_2_12_1_3_1_2_1_1_1_3_1_1_1_1_1_1_1_2_1_1_1_1_1_1_1"/>
    <protectedRange sqref="B75" name="Range2_12_5_1_1_2_1_4_1_1_1_2_1_1_1_1_1_1_1_1_1_2_1_1_1_1_1"/>
    <protectedRange sqref="B76" name="Range2_12_5_1_1_2_1_2_2_1_1_1_1_1"/>
    <protectedRange sqref="D83:E83" name="Range2_2_12_1_7_1_1_2_1_1"/>
    <protectedRange sqref="C83" name="Range2_1_1_2_1_1_1_1"/>
    <protectedRange sqref="D82" name="Range2_2_12_1_7_1_1_2_1_1_1_1_1_1"/>
    <protectedRange sqref="E82" name="Range2_2_12_1_1_1_1_1_1_1_1_1_1_1_1"/>
    <protectedRange sqref="C82" name="Range2_1_4_2_1_1_1_1_1_1_1_1_1"/>
    <protectedRange sqref="D81:E81" name="Range2_2_12_1_3_1_2_1_1_1_3_1_1_1_1_1_1_1_2_1_1_1_1_1_1_1_1"/>
    <protectedRange sqref="B74" name="Range2_12_5_1_1_2_1_2_2_1_1_1_1"/>
    <protectedRange sqref="S71:S76" name="Range2_12_5_1_1_5_1"/>
    <protectedRange sqref="N73:R76" name="Range2_12_1_6_1_1_1_1"/>
    <protectedRange sqref="J75:M76 L73:M74" name="Range2_2_12_1_7_1_1_2_2"/>
    <protectedRange sqref="I75:I76" name="Range2_2_12_1_7_1_1_2_2_1_1_1"/>
    <protectedRange sqref="B73" name="Range2_12_5_1_1_2_1_2_2_1_1_1_1_2_1_1_1"/>
    <protectedRange sqref="B72" name="Range2_12_5_1_1_2_1_2_2_1_1_1_1_2_1_1_1_2"/>
    <protectedRange sqref="B71" name="Range2_12_5_1_1_2_1_2_2_1_1_1_1_2_1_1_1_2_1_1"/>
    <protectedRange sqref="B41" name="Range2_12_5_1_1_1_1_1_2"/>
    <protectedRange sqref="G55:H59" name="Range2_2_12_1_3_1_1_1_1_1_4_1_1_2"/>
    <protectedRange sqref="E55:F59" name="Range2_2_12_1_7_1_1_3_1_1_2"/>
    <protectedRange sqref="S55:S61 S63:S69" name="Range2_12_5_1_1_2_3_1_1"/>
    <protectedRange sqref="Q55:R61" name="Range2_12_1_6_1_1_1_1_2_1_2"/>
    <protectedRange sqref="N55:P61" name="Range2_12_1_2_3_1_1_1_1_2_1_2"/>
    <protectedRange sqref="L60:M61 I55:M59" name="Range2_2_12_1_4_3_1_1_1_1_2_1_2"/>
    <protectedRange sqref="D55:D59" name="Range2_2_12_1_3_1_2_1_1_1_2_1_2_1_2"/>
    <protectedRange sqref="Q63:R65" name="Range2_12_1_6_1_1_1_1_2_1_1_1"/>
    <protectedRange sqref="N63:P65" name="Range2_12_1_2_3_1_1_1_1_2_1_1_1"/>
    <protectedRange sqref="L63:M65" name="Range2_2_12_1_4_3_1_1_1_1_2_1_1_1"/>
    <protectedRange sqref="B70" name="Range2_12_5_1_1_2_1_2_2_1_1_1_1_2_1_1_1_2_1_1_1_2"/>
    <protectedRange sqref="N66:R72" name="Range2_12_1_6_1_1_1_1_1"/>
    <protectedRange sqref="J68:M69 L70:M72 L66:M67" name="Range2_2_12_1_7_1_1_2_2_1"/>
    <protectedRange sqref="G68:H69" name="Range2_2_12_1_3_1_2_1_1_1_2_1_1_1_1_1_1_2_1_1_1_1"/>
    <protectedRange sqref="I68:I69" name="Range2_2_12_1_4_3_1_1_1_2_1_2_1_1_3_1_1_1_1_1_1_1_1"/>
    <protectedRange sqref="D68:E69" name="Range2_2_12_1_3_1_2_1_1_1_2_1_1_1_1_3_1_1_1_1_1_1_1"/>
    <protectedRange sqref="F68:F69" name="Range2_2_12_1_3_1_2_1_1_1_3_1_1_1_1_1_3_1_1_1_1_1_1_1"/>
    <protectedRange sqref="G78:H78" name="Range2_2_12_1_3_1_2_1_1_1_1_2_1_1_1_1_1_1_2_1_1_2"/>
    <protectedRange sqref="F78" name="Range2_2_12_1_3_1_2_1_1_1_1_2_1_1_1_1_1_1_1_1_1_1_1_2"/>
    <protectedRange sqref="D78:E78" name="Range2_2_12_1_3_1_2_1_1_1_2_1_1_1_1_3_1_1_1_1_1_1_1_1_1_1_2"/>
    <protectedRange sqref="G77:H77" name="Range2_2_12_1_3_1_2_1_1_1_1_2_1_1_1_1_1_1_2_1_1_1_1"/>
    <protectedRange sqref="F77" name="Range2_2_12_1_3_1_2_1_1_1_1_2_1_1_1_1_1_1_1_1_1_1_1_1_1"/>
    <protectedRange sqref="D77:E77" name="Range2_2_12_1_3_1_2_1_1_1_2_1_1_1_1_3_1_1_1_1_1_1_1_1_1_1_1_1"/>
    <protectedRange sqref="D76" name="Range2_2_12_1_7_1_1_1_1"/>
    <protectedRange sqref="E76:F76" name="Range2_2_12_1_1_1_1_1_2_1"/>
    <protectedRange sqref="C76" name="Range2_1_4_2_1_1_1_1_1"/>
    <protectedRange sqref="G76:H76" name="Range2_2_12_1_3_1_2_1_1_1_2_1_1_1_1_1_1_2_1_1_1_1_1_1_1_1_1_1_1"/>
    <protectedRange sqref="F75:H75" name="Range2_2_12_1_3_3_1_1_1_2_1_1_1_1_1_1_1_1_1_1_1_1_1_1_1_1_1_2"/>
    <protectedRange sqref="D75:E75" name="Range2_2_12_1_7_1_1_2_1_1_1_2"/>
    <protectedRange sqref="C75" name="Range2_1_1_2_1_1_1_1_1_2"/>
    <protectedRange sqref="B68" name="Range2_12_5_1_1_2_1_4_1_1_1_2_1_1_1_1_1_1_1_1_1_2_1_1_1_1_2_1_1_1_2_1_1_1_2_2_2_1"/>
    <protectedRange sqref="B69" name="Range2_12_5_1_1_2_1_2_2_1_1_1_1_2_1_1_1_2_1_1_1_2_2_2_1"/>
    <protectedRange sqref="J74:K74" name="Range2_2_12_1_4_3_1_1_1_3_3_1_1_3_1_1_1_1_1_1_1_1"/>
    <protectedRange sqref="K72:K73" name="Range2_2_12_1_4_3_1_1_1_3_3_2_1_1_3_2_1"/>
    <protectedRange sqref="J72:J73" name="Range2_2_12_1_4_3_1_1_1_3_2_1_2_2_2_1"/>
    <protectedRange sqref="I72" name="Range2_2_12_1_4_3_1_1_1_3_3_1_1_3_1_1_1_1_1_1_2_2_2"/>
    <protectedRange sqref="I74" name="Range2_2_12_1_7_1_1_2_2_1_1_2"/>
    <protectedRange sqref="I73" name="Range2_2_12_1_4_3_1_1_1_3_3_1_1_3_1_1_1_1_1_1_2_1_1_1"/>
    <protectedRange sqref="G74:H74" name="Range2_2_12_1_3_1_2_1_1_1_2_1_1_1_1_1_1_2_1_1_1_1_1_2_1_1"/>
    <protectedRange sqref="F74" name="Range2_2_12_1_3_1_2_1_1_1_3_1_1_1_1_1_3_1_1_1_1_1_1_1_1_1_2"/>
    <protectedRange sqref="D74:E74" name="Range2_2_12_1_3_1_2_1_1_1_3_1_1_1_1_1_1_1_2_1_1_1_1_1_1_1_2"/>
    <protectedRange sqref="J70:K71" name="Range2_2_12_1_7_1_1_2_2_2"/>
    <protectedRange sqref="I70:I71" name="Range2_2_12_1_7_1_1_2_2_1_1_1_2"/>
    <protectedRange sqref="G73:H73" name="Range2_2_12_1_3_1_2_1_1_1_1_2_1_1_1_1_1_1_2_1_1_2_1"/>
    <protectedRange sqref="F73" name="Range2_2_12_1_3_1_2_1_1_1_1_2_1_1_1_1_1_1_1_1_1_1_1_2_1"/>
    <protectedRange sqref="D73:E73" name="Range2_2_12_1_3_1_2_1_1_1_2_1_1_1_1_3_1_1_1_1_1_1_1_1_1_1_2_1"/>
    <protectedRange sqref="G72:H72" name="Range2_2_12_1_3_1_2_1_1_1_1_2_1_1_1_1_1_1_2_1_1_1_1_1"/>
    <protectedRange sqref="F72" name="Range2_2_12_1_3_1_2_1_1_1_1_2_1_1_1_1_1_1_1_1_1_1_1_1_1_1"/>
    <protectedRange sqref="D72:E72" name="Range2_2_12_1_3_1_2_1_1_1_2_1_1_1_1_3_1_1_1_1_1_1_1_1_1_1_1_1_1"/>
    <protectedRange sqref="D71" name="Range2_2_12_1_7_1_1_1_1_1"/>
    <protectedRange sqref="E71:F71" name="Range2_2_12_1_1_1_1_1_2_1_1"/>
    <protectedRange sqref="C71" name="Range2_1_4_2_1_1_1_1_1_1"/>
    <protectedRange sqref="G71:H71" name="Range2_2_12_1_3_1_2_1_1_1_2_1_1_1_1_1_1_2_1_1_1_1_1_1_1_1_1_1_1_1"/>
    <protectedRange sqref="F70:H70" name="Range2_2_12_1_3_3_1_1_1_2_1_1_1_1_1_1_1_1_1_1_1_1_1_1_1_1_1_2_1"/>
    <protectedRange sqref="D70:E70" name="Range2_2_12_1_7_1_1_2_1_1_1_2_1"/>
    <protectedRange sqref="C70" name="Range2_1_1_2_1_1_1_1_1_2_1"/>
    <protectedRange sqref="B64" name="Range2_12_5_1_1_2_1_4_1_1_1_2_1_1_1_1_1_1_1_1_1_2_1_1_1_1_2_1_1_1_2_1_1_1_2_2_2_1_1"/>
    <protectedRange sqref="B65" name="Range2_12_5_1_1_2_1_2_2_1_1_1_1_2_1_1_1_2_1_1_1_2_2_2_1_1"/>
    <protectedRange sqref="B61" name="Range2_12_5_1_1_2_1_4_1_1_1_2_1_1_1_1_1_1_1_1_1_2_1_1_1_1_2_1_1_1_2_1_1_1_2_2_2_1_1_1"/>
    <protectedRange sqref="B62" name="Range2_12_5_1_1_2_1_2_2_1_1_1_1_2_1_1_1_2_1_1_1_2_2_2_1_1_1"/>
    <protectedRange sqref="S45" name="Range2_12_3_1_1_1_1_2"/>
    <protectedRange sqref="N45:R45" name="Range2_12_1_3_1_1_1_1_2"/>
    <protectedRange sqref="E45:G45 I45:M45" name="Range2_2_12_1_6_1_1_1_1_2"/>
    <protectedRange sqref="D45" name="Range2_1_1_1_1_11_1_1_1_1_1_1_2"/>
    <protectedRange sqref="E46:F46" name="Range2_2_12_1_3_1_1_1_1_1_4_1_1"/>
    <protectedRange sqref="C46:D46" name="Range2_2_12_1_7_1_1_3_1_1"/>
    <protectedRange sqref="R48:R50 Q46:Q47 S51:S53" name="Range2_12_5_1_1_2_3_1"/>
    <protectedRange sqref="O46:P46" name="Range2_12_1_6_1_1_1_1_2_1"/>
    <protectedRange sqref="L46:N46" name="Range2_12_1_2_3_1_1_1_1_2_1"/>
    <protectedRange sqref="G46:K46" name="Range2_2_12_1_4_3_1_1_1_1_2_1"/>
    <protectedRange sqref="S54" name="Range2_12_4_1_1_1_4_2_2_1_1_1"/>
    <protectedRange sqref="F48:G50 E47:F47 G51:H54" name="Range2_2_12_1_3_1_1_1_1_1_4_1_1_1"/>
    <protectedRange sqref="D48:E50 C47:D47 E51:F54" name="Range2_2_12_1_7_1_1_3_1_1_1"/>
    <protectedRange sqref="P48:Q50 O47:P47 Q51:R53" name="Range2_12_1_6_1_1_1_1_2_1_1"/>
    <protectedRange sqref="M48:O50 L47:N47 N51:P53" name="Range2_12_1_2_3_1_1_1_1_2_1_1"/>
    <protectedRange sqref="H48:L50 G47:K47 I51:M53" name="Range2_2_12_1_4_3_1_1_1_1_2_1_1"/>
    <protectedRange sqref="C48:C50 D51:D54" name="Range2_2_12_1_3_1_2_1_1_1_2_1_2_1_1"/>
    <protectedRange sqref="Q54:R54" name="Range2_12_1_6_1_1_1_2_3_2_1_1_1_1_1"/>
    <protectedRange sqref="N54:P54" name="Range2_12_1_2_3_1_1_1_2_3_2_1_1_1_1_1"/>
    <protectedRange sqref="K54:M54" name="Range2_2_12_1_4_3_1_1_1_3_3_2_1_1_1_1_1"/>
    <protectedRange sqref="J54" name="Range2_2_12_1_4_3_1_1_1_3_2_1_2_1_1_1"/>
    <protectedRange sqref="I54" name="Range2_2_12_1_4_2_1_1_1_4_1_2_1_1_1_2_1_1_1"/>
    <protectedRange sqref="C45" name="Range2_1_2_1_1_1_1_1_1_2"/>
    <protectedRange sqref="Q11:Q34" name="Range1_16_3_1_1_1"/>
    <protectedRange sqref="T62" name="Range2_12_5_1_1_1"/>
    <protectedRange sqref="S62" name="Range2_12_5_1_1_2_3_1_1_1"/>
    <protectedRange sqref="Q62:R62" name="Range2_12_1_6_1_1_1_1_2_1_1_1_1"/>
    <protectedRange sqref="N62:P62" name="Range2_12_1_2_3_1_1_1_1_2_1_1_1_1"/>
    <protectedRange sqref="L62:M62" name="Range2_2_12_1_4_3_1_1_1_1_2_1_1_1_1"/>
    <protectedRange sqref="J60:K61" name="Range2_2_12_1_7_1_1_2_2_3"/>
    <protectedRange sqref="G60:H61" name="Range2_2_12_1_3_1_2_1_1_1_2_1_1_1_1_1_1_2_1_1_1"/>
    <protectedRange sqref="I60:I61" name="Range2_2_12_1_4_3_1_1_1_2_1_2_1_1_3_1_1_1_1_1_1_1"/>
    <protectedRange sqref="D60:E61" name="Range2_2_12_1_3_1_2_1_1_1_2_1_1_1_1_3_1_1_1_1_1_1"/>
    <protectedRange sqref="F60:F61" name="Range2_2_12_1_3_1_2_1_1_1_3_1_1_1_1_1_3_1_1_1_1_1_1"/>
    <protectedRange sqref="AG10" name="Range1_18_1_1_1_1"/>
    <protectedRange sqref="F11:F34" name="Range1_16_3_1_1_2"/>
    <protectedRange sqref="W11:W34" name="Range1_16_3_1_1_4"/>
    <protectedRange sqref="X17:AB34" name="Range1_16_3_1_1_6"/>
    <protectedRange sqref="G62:H66" name="Range2_2_12_1_3_1_1_1_1_1_4_1_1_1_1_2"/>
    <protectedRange sqref="E62:F66" name="Range2_2_12_1_7_1_1_3_1_1_1_1_2"/>
    <protectedRange sqref="I62:K66" name="Range2_2_12_1_4_3_1_1_1_1_2_1_1_1_2"/>
    <protectedRange sqref="D62:D66" name="Range2_2_12_1_3_1_2_1_1_1_2_1_2_1_1_1_2"/>
    <protectedRange sqref="J67:K67" name="Range2_2_12_1_7_1_1_2_2_1_2"/>
    <protectedRange sqref="I67" name="Range2_2_12_1_7_1_1_2_2_1_1_1_1_1"/>
    <protectedRange sqref="G67:H67" name="Range2_2_12_1_3_3_1_1_1_2_1_1_1_1_1_1_1_1_1_1_1_1_1_1_1_1_1_1_1"/>
    <protectedRange sqref="F67" name="Range2_2_12_1_3_1_2_1_1_1_3_1_1_1_1_1_3_1_1_1_1_1_1_1_1_1_1_1"/>
    <protectedRange sqref="D67" name="Range2_2_12_1_7_1_1_2_1_1_1_1_1_1_1_1"/>
    <protectedRange sqref="E67" name="Range2_2_12_1_1_1_1_1_1_1_1_1_1_1_1_1_1"/>
    <protectedRange sqref="C67" name="Range2_1_4_2_1_1_1_1_1_1_1_1_1_1_1"/>
    <protectedRange sqref="AR11:AR34" name="Range1_16_3_1_1_5"/>
    <protectedRange sqref="H45" name="Range2_12_5_1_1_1_2_1_1_1_1_1_1_1_1_1_1_1_1"/>
    <protectedRange sqref="B59" name="Range2_12_5_1_1_1_2_2_1_1_1_1_1_1_1_1_1_1_1_2_1_1_1_1_1_1_1_1_1_3_1_3_1_1"/>
    <protectedRange sqref="B60" name="Range2_12_5_1_1_2_1_4_1_1_1_2_1_1_1_1_1_1_1_1_1_2_1_1_1_1_2_1_1_1_2_1_1_1_2_2_2_1_1_4_1"/>
    <protectedRange sqref="B58" name="Range2_12_5_1_1_2_1_4_1_1_1_2_1_1_1_1_1_1_1_1_1_2_1_1_1_1_2_1_1_1_2_1_1_1_2_2_2_1_1_1_1_1_1_1_1_1_1_2_1"/>
    <protectedRange sqref="Q10" name="Range1_16_3_1_1_1_1"/>
    <protectedRange sqref="B46" name="Range2_12_5_1_1_1_2_2_1_1_1_1_1_1_1_1_1_1_1_2_1_1_1_1_1_1_1_1_1_3_1_3_1_1_2_1_1"/>
    <protectedRange sqref="B47" name="Range2_12_5_1_1_1_2_2_1_1_1_1_1_1_1_1_1_1_1_2_1_1_1_2_1_1_1_2_1_1_1_3_1_1_1_1_1_1_1_1"/>
    <protectedRange sqref="B50" name="Range2_12_5_1_1_1_1_1_2_1_1_2_1_1_1"/>
    <protectedRange sqref="B51" name="Range2_12_5_1_1_1_2_2_1_1_1_1_1_1_1_1_1_1_1_2_1_1_1_1_1_1"/>
    <protectedRange sqref="B42" name="Range2_12_5_1_1_1_1_1_2_1_3_1"/>
    <protectedRange sqref="B43" name="Range2_12_5_1_1_1_2_1_1_1_1_1_1_1_1_1_1_1_2_1_1_1_1_1_1"/>
    <protectedRange sqref="B44" name="Range2_12_5_1_1_1_2_2_1_1_1_1_1_1_1_1_1_1_1_1_1_1_1"/>
    <protectedRange sqref="B45" name="Range2_12_5_1_1_1_2_2_1_1_1_1_1_1_1_1_1_1_1_2_1_1_1_1_1_1_1_1_1_1_1_1_1_1_1_1_1_1"/>
    <protectedRange sqref="B49" name="Range2_12_5_1_1_1_2_1_1_1_1_1_1_1_1_1_1_1_2_1_2_1_1_1"/>
    <protectedRange sqref="B48" name="Range2_12_5_1_1_1_2_2_1_1_1_1_1_1_1_1_1_1_1_2_1_1_1_2_1_1_1_2_1_1_1_3_1_1_1_1_1_1_1_1_1"/>
    <protectedRange sqref="B52" name="Range2_12_5_1_1_1_1_1_2_1_1_1_2_1_1_1"/>
    <protectedRange sqref="B53" name="Range2_12_5_1_1_1_1_1_2_1_1_2_1_1_2"/>
    <protectedRange sqref="B54" name="Range2_12_5_1_1_1_2_2_1_1_1_1_1_1_1_1_1_1_1_2_1_1_1_1"/>
    <protectedRange sqref="B55" name="Range2_12_5_1_1_1_2_2_1_1_1_1_1_1_1_1_1_1_1_2_1_1_1_1_1_1_1_1_1_3_1_3_1_2_1"/>
    <protectedRange sqref="B56" name="Range2_12_5_1_1_1_1_1_2_1_2_1_1"/>
    <protectedRange sqref="P5:U5" name="Range1_16_1_1_1_1_2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7:AE34 X11:AE16">
    <cfRule type="containsText" dxfId="681" priority="17" operator="containsText" text="N/A">
      <formula>NOT(ISERROR(SEARCH("N/A",X11)))</formula>
    </cfRule>
    <cfRule type="cellIs" dxfId="680" priority="35" operator="equal">
      <formula>0</formula>
    </cfRule>
  </conditionalFormatting>
  <conditionalFormatting sqref="AC17:AE34 X11:AE16">
    <cfRule type="cellIs" dxfId="679" priority="34" operator="greaterThanOrEqual">
      <formula>1185</formula>
    </cfRule>
  </conditionalFormatting>
  <conditionalFormatting sqref="AC17:AE34 X11:AE16">
    <cfRule type="cellIs" dxfId="678" priority="33" operator="between">
      <formula>0.1</formula>
      <formula>1184</formula>
    </cfRule>
  </conditionalFormatting>
  <conditionalFormatting sqref="X8 AJ16:AJ34 AK16 AJ11:AO15 AL16:AL34 AN16:AO34">
    <cfRule type="cellIs" dxfId="677" priority="32" operator="equal">
      <formula>0</formula>
    </cfRule>
  </conditionalFormatting>
  <conditionalFormatting sqref="X8 AJ16:AJ34 AK16 AJ11:AO15 AL16:AL34 AN16:AO34">
    <cfRule type="cellIs" dxfId="676" priority="31" operator="greaterThan">
      <formula>1179</formula>
    </cfRule>
  </conditionalFormatting>
  <conditionalFormatting sqref="X8 AJ16:AJ34 AK16 AJ11:AO15 AL16:AL34 AN16:AO34">
    <cfRule type="cellIs" dxfId="675" priority="30" operator="greaterThan">
      <formula>99</formula>
    </cfRule>
  </conditionalFormatting>
  <conditionalFormatting sqref="X8 AJ16:AJ34 AK16 AJ11:AO15 AL16:AL34 AN16:AO34">
    <cfRule type="cellIs" dxfId="674" priority="29" operator="greaterThan">
      <formula>0.99</formula>
    </cfRule>
  </conditionalFormatting>
  <conditionalFormatting sqref="AB8">
    <cfRule type="cellIs" dxfId="673" priority="28" operator="equal">
      <formula>0</formula>
    </cfRule>
  </conditionalFormatting>
  <conditionalFormatting sqref="AB8">
    <cfRule type="cellIs" dxfId="672" priority="27" operator="greaterThan">
      <formula>1179</formula>
    </cfRule>
  </conditionalFormatting>
  <conditionalFormatting sqref="AB8">
    <cfRule type="cellIs" dxfId="671" priority="26" operator="greaterThan">
      <formula>99</formula>
    </cfRule>
  </conditionalFormatting>
  <conditionalFormatting sqref="AB8">
    <cfRule type="cellIs" dxfId="670" priority="25" operator="greaterThan">
      <formula>0.99</formula>
    </cfRule>
  </conditionalFormatting>
  <conditionalFormatting sqref="AQ11:AQ34">
    <cfRule type="cellIs" dxfId="669" priority="24" operator="equal">
      <formula>0</formula>
    </cfRule>
  </conditionalFormatting>
  <conditionalFormatting sqref="AQ11:AQ34">
    <cfRule type="cellIs" dxfId="668" priority="23" operator="greaterThan">
      <formula>1179</formula>
    </cfRule>
  </conditionalFormatting>
  <conditionalFormatting sqref="AQ11:AQ34">
    <cfRule type="cellIs" dxfId="667" priority="22" operator="greaterThan">
      <formula>99</formula>
    </cfRule>
  </conditionalFormatting>
  <conditionalFormatting sqref="AQ11:AQ34">
    <cfRule type="cellIs" dxfId="666" priority="21" operator="greaterThan">
      <formula>0.99</formula>
    </cfRule>
  </conditionalFormatting>
  <conditionalFormatting sqref="AI11:AI34">
    <cfRule type="cellIs" dxfId="665" priority="20" operator="greaterThan">
      <formula>$AI$8</formula>
    </cfRule>
  </conditionalFormatting>
  <conditionalFormatting sqref="AH11:AH34">
    <cfRule type="cellIs" dxfId="664" priority="18" operator="greaterThan">
      <formula>$AH$8</formula>
    </cfRule>
    <cfRule type="cellIs" dxfId="663" priority="19" operator="greaterThan">
      <formula>$AH$8</formula>
    </cfRule>
  </conditionalFormatting>
  <conditionalFormatting sqref="AP11:AP34">
    <cfRule type="cellIs" dxfId="662" priority="16" operator="equal">
      <formula>0</formula>
    </cfRule>
  </conditionalFormatting>
  <conditionalFormatting sqref="AP11:AP34">
    <cfRule type="cellIs" dxfId="661" priority="15" operator="greaterThan">
      <formula>1179</formula>
    </cfRule>
  </conditionalFormatting>
  <conditionalFormatting sqref="AP11:AP34">
    <cfRule type="cellIs" dxfId="660" priority="14" operator="greaterThan">
      <formula>99</formula>
    </cfRule>
  </conditionalFormatting>
  <conditionalFormatting sqref="AP11:AP34">
    <cfRule type="cellIs" dxfId="659" priority="13" operator="greaterThan">
      <formula>0.99</formula>
    </cfRule>
  </conditionalFormatting>
  <conditionalFormatting sqref="X17:AB34">
    <cfRule type="containsText" dxfId="658" priority="9" operator="containsText" text="N/A">
      <formula>NOT(ISERROR(SEARCH("N/A",X17)))</formula>
    </cfRule>
    <cfRule type="cellIs" dxfId="657" priority="12" operator="equal">
      <formula>0</formula>
    </cfRule>
  </conditionalFormatting>
  <conditionalFormatting sqref="X17:AB34">
    <cfRule type="cellIs" dxfId="656" priority="11" operator="greaterThanOrEqual">
      <formula>1185</formula>
    </cfRule>
  </conditionalFormatting>
  <conditionalFormatting sqref="X17:AB34">
    <cfRule type="cellIs" dxfId="655" priority="10" operator="between">
      <formula>0.1</formula>
      <formula>1184</formula>
    </cfRule>
  </conditionalFormatting>
  <conditionalFormatting sqref="AM16:AM34">
    <cfRule type="cellIs" dxfId="654" priority="8" operator="equal">
      <formula>0</formula>
    </cfRule>
  </conditionalFormatting>
  <conditionalFormatting sqref="AM16:AM34">
    <cfRule type="cellIs" dxfId="653" priority="7" operator="greaterThan">
      <formula>1179</formula>
    </cfRule>
  </conditionalFormatting>
  <conditionalFormatting sqref="AM16:AM34">
    <cfRule type="cellIs" dxfId="652" priority="6" operator="greaterThan">
      <formula>99</formula>
    </cfRule>
  </conditionalFormatting>
  <conditionalFormatting sqref="AM16:AM34">
    <cfRule type="cellIs" dxfId="651" priority="5" operator="greaterThan">
      <formula>0.99</formula>
    </cfRule>
  </conditionalFormatting>
  <conditionalFormatting sqref="AK17:AK34">
    <cfRule type="cellIs" dxfId="650" priority="4" operator="equal">
      <formula>0</formula>
    </cfRule>
  </conditionalFormatting>
  <conditionalFormatting sqref="AK17:AK34">
    <cfRule type="cellIs" dxfId="649" priority="3" operator="greaterThan">
      <formula>1179</formula>
    </cfRule>
  </conditionalFormatting>
  <conditionalFormatting sqref="AK17:AK34">
    <cfRule type="cellIs" dxfId="648" priority="2" operator="greaterThan">
      <formula>99</formula>
    </cfRule>
  </conditionalFormatting>
  <conditionalFormatting sqref="AK17:AK34">
    <cfRule type="cellIs" dxfId="647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$AY$10:$AY$35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JUNE 1</vt:lpstr>
      <vt:lpstr>JUNE 2</vt:lpstr>
      <vt:lpstr>JUNE 3</vt:lpstr>
      <vt:lpstr>JUNE 4</vt:lpstr>
      <vt:lpstr>JUNE 5</vt:lpstr>
      <vt:lpstr>JUNE 6</vt:lpstr>
      <vt:lpstr>JUNE 7</vt:lpstr>
      <vt:lpstr>JUNE 8</vt:lpstr>
      <vt:lpstr>JUNE 9</vt:lpstr>
      <vt:lpstr>JUNE 10</vt:lpstr>
      <vt:lpstr>JUNE 11</vt:lpstr>
      <vt:lpstr>JUNE 12</vt:lpstr>
      <vt:lpstr>JUNE 13</vt:lpstr>
      <vt:lpstr>JUNE 14</vt:lpstr>
      <vt:lpstr>JUNE 15</vt:lpstr>
      <vt:lpstr>JUNE 16</vt:lpstr>
      <vt:lpstr>JUNE 17</vt:lpstr>
      <vt:lpstr>JUNE 18</vt:lpstr>
      <vt:lpstr>JUNE 19</vt:lpstr>
      <vt:lpstr>JUNE 20</vt:lpstr>
      <vt:lpstr>JUNE 21</vt:lpstr>
      <vt:lpstr>JUNE 22</vt:lpstr>
      <vt:lpstr>JUNE 23</vt:lpstr>
      <vt:lpstr>JUNE 24</vt:lpstr>
      <vt:lpstr>JUNE 25</vt:lpstr>
      <vt:lpstr>JUNE 26</vt:lpstr>
      <vt:lpstr>JUNE 27</vt:lpstr>
      <vt:lpstr>JUNE 28</vt:lpstr>
      <vt:lpstr>JUNE 29</vt:lpstr>
      <vt:lpstr>JUNE 30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villamorbooster</dc:creator>
  <cp:lastModifiedBy>Pnom Server</cp:lastModifiedBy>
  <dcterms:created xsi:type="dcterms:W3CDTF">2014-06-30T06:13:27Z</dcterms:created>
  <dcterms:modified xsi:type="dcterms:W3CDTF">2015-08-14T11:08:37Z</dcterms:modified>
</cp:coreProperties>
</file>