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700" windowWidth="19875" windowHeight="5370" tabRatio="890" firstSheet="14" activeTab="30"/>
  </bookViews>
  <sheets>
    <sheet name="JULY 1" sheetId="136" r:id="rId1"/>
    <sheet name="JULY 2" sheetId="177" r:id="rId2"/>
    <sheet name="JULY 3" sheetId="171" r:id="rId3"/>
    <sheet name="JULY 4" sheetId="179" r:id="rId4"/>
    <sheet name="JULY 5" sheetId="181" r:id="rId5"/>
    <sheet name="JULY 6" sheetId="182" r:id="rId6"/>
    <sheet name="JULY 7" sheetId="184" r:id="rId7"/>
    <sheet name="JULY 8" sheetId="185" r:id="rId8"/>
    <sheet name="JULY 9" sheetId="186" r:id="rId9"/>
    <sheet name="JULY 10" sheetId="187" r:id="rId10"/>
    <sheet name="JULY 11" sheetId="188" r:id="rId11"/>
    <sheet name="JULY 12" sheetId="189" r:id="rId12"/>
    <sheet name="JULY 13" sheetId="190" r:id="rId13"/>
    <sheet name="JULY 14" sheetId="191" r:id="rId14"/>
    <sheet name="JULY 15" sheetId="192" r:id="rId15"/>
    <sheet name="JULY 16" sheetId="193" r:id="rId16"/>
    <sheet name="JULY 17" sheetId="194" r:id="rId17"/>
    <sheet name="JULY 18" sheetId="195" r:id="rId18"/>
    <sheet name="JULY 19" sheetId="196" r:id="rId19"/>
    <sheet name="JULY 20" sheetId="197" r:id="rId20"/>
    <sheet name="JULY 21" sheetId="198" r:id="rId21"/>
    <sheet name="JULY 22" sheetId="199" r:id="rId22"/>
    <sheet name="JULY 23" sheetId="200" r:id="rId23"/>
    <sheet name="JULY 24" sheetId="201" r:id="rId24"/>
    <sheet name="JULY 25" sheetId="202" r:id="rId25"/>
    <sheet name="JULY 26" sheetId="203" r:id="rId26"/>
    <sheet name="JULY 27" sheetId="204" r:id="rId27"/>
    <sheet name="JULY 28" sheetId="205" r:id="rId28"/>
    <sheet name="JULY 29" sheetId="206" r:id="rId29"/>
    <sheet name="JULY 30" sheetId="207" r:id="rId30"/>
    <sheet name="JULY 31" sheetId="208" r:id="rId31"/>
  </sheets>
  <externalReferences>
    <externalReference r:id="rId32"/>
    <externalReference r:id="rId33"/>
  </externalReferences>
  <definedNames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_2pm___10pm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  <definedName name="R._MALLARI___R._REGENCIA">#REF!</definedName>
  </definedNames>
  <calcPr calcId="144525"/>
</workbook>
</file>

<file path=xl/calcChain.xml><?xml version="1.0" encoding="utf-8"?>
<calcChain xmlns="http://schemas.openxmlformats.org/spreadsheetml/2006/main">
  <c r="AP10" i="208" l="1"/>
  <c r="AG10" i="208"/>
  <c r="Q10" i="208"/>
  <c r="AP10" i="207" l="1"/>
  <c r="AG10" i="207"/>
  <c r="Q10" i="207"/>
  <c r="AP10" i="206" l="1"/>
  <c r="AG10" i="206" l="1"/>
  <c r="Q10" i="206"/>
  <c r="AP10" i="205"/>
  <c r="AG10" i="205"/>
  <c r="Q10" i="205"/>
  <c r="AP10" i="204" l="1"/>
  <c r="AG10" i="204"/>
  <c r="Q10" i="204" l="1"/>
  <c r="AP10" i="203" l="1"/>
  <c r="AG10" i="203"/>
  <c r="Q10" i="203"/>
  <c r="AP10" i="202"/>
  <c r="AG10" i="202"/>
  <c r="Q10" i="202"/>
  <c r="AP10" i="201"/>
  <c r="AG10" i="201"/>
  <c r="Q10" i="201"/>
  <c r="AP10" i="200"/>
  <c r="AG10" i="200"/>
  <c r="Q10" i="200"/>
  <c r="Q10" i="199" l="1"/>
  <c r="E35" i="199" l="1"/>
  <c r="V21" i="199" l="1"/>
  <c r="V20" i="199"/>
  <c r="AP10" i="199"/>
  <c r="AG10" i="199"/>
  <c r="AP10" i="198" l="1"/>
  <c r="AG10" i="198"/>
  <c r="Q10" i="198"/>
  <c r="AR35" i="208" l="1"/>
  <c r="P35" i="208"/>
  <c r="AQ34" i="208"/>
  <c r="AH34" i="208"/>
  <c r="V34" i="208"/>
  <c r="R34" i="208"/>
  <c r="S34" i="208" s="1"/>
  <c r="J34" i="208"/>
  <c r="I34" i="208" s="1"/>
  <c r="G34" i="208"/>
  <c r="E34" i="208"/>
  <c r="AQ33" i="208"/>
  <c r="AH33" i="208"/>
  <c r="V33" i="208"/>
  <c r="R33" i="208"/>
  <c r="S33" i="208" s="1"/>
  <c r="J33" i="208"/>
  <c r="I33" i="208" s="1"/>
  <c r="G33" i="208"/>
  <c r="E33" i="208"/>
  <c r="AW32" i="208"/>
  <c r="AQ32" i="208"/>
  <c r="AH32" i="208"/>
  <c r="V32" i="208"/>
  <c r="R32" i="208"/>
  <c r="S32" i="208" s="1"/>
  <c r="K32" i="208"/>
  <c r="J32" i="208"/>
  <c r="I32" i="208"/>
  <c r="G32" i="208"/>
  <c r="E32" i="208"/>
  <c r="AQ31" i="208"/>
  <c r="AH31" i="208"/>
  <c r="V31" i="208"/>
  <c r="R31" i="208"/>
  <c r="K31" i="208"/>
  <c r="J31" i="208"/>
  <c r="I31" i="208" s="1"/>
  <c r="G31" i="208"/>
  <c r="E31" i="208"/>
  <c r="AQ30" i="208"/>
  <c r="AH30" i="208"/>
  <c r="V30" i="208"/>
  <c r="R30" i="208"/>
  <c r="K30" i="208"/>
  <c r="J30" i="208"/>
  <c r="I30" i="208"/>
  <c r="G30" i="208"/>
  <c r="E30" i="208"/>
  <c r="AQ29" i="208"/>
  <c r="AH29" i="208"/>
  <c r="V29" i="208"/>
  <c r="R29" i="208"/>
  <c r="S29" i="208" s="1"/>
  <c r="K29" i="208"/>
  <c r="J29" i="208"/>
  <c r="I29" i="208" s="1"/>
  <c r="G29" i="208"/>
  <c r="E29" i="208"/>
  <c r="AQ28" i="208"/>
  <c r="AH28" i="208"/>
  <c r="V28" i="208"/>
  <c r="R28" i="208"/>
  <c r="K28" i="208"/>
  <c r="J28" i="208"/>
  <c r="I28" i="208"/>
  <c r="G28" i="208"/>
  <c r="E28" i="208"/>
  <c r="AQ27" i="208"/>
  <c r="AH27" i="208"/>
  <c r="V27" i="208"/>
  <c r="R27" i="208"/>
  <c r="S27" i="208" s="1"/>
  <c r="K27" i="208"/>
  <c r="J27" i="208"/>
  <c r="I27" i="208" s="1"/>
  <c r="G27" i="208"/>
  <c r="E27" i="208"/>
  <c r="AQ26" i="208"/>
  <c r="AH26" i="208"/>
  <c r="V26" i="208"/>
  <c r="S26" i="208"/>
  <c r="R26" i="208"/>
  <c r="K26" i="208"/>
  <c r="J26" i="208"/>
  <c r="I26" i="208"/>
  <c r="G26" i="208"/>
  <c r="E26" i="208"/>
  <c r="AQ25" i="208"/>
  <c r="AH25" i="208"/>
  <c r="V25" i="208"/>
  <c r="R25" i="208"/>
  <c r="J25" i="208"/>
  <c r="K25" i="208" s="1"/>
  <c r="I25" i="208"/>
  <c r="G25" i="208"/>
  <c r="E25" i="208"/>
  <c r="AQ24" i="208"/>
  <c r="AH24" i="208"/>
  <c r="V24" i="208"/>
  <c r="S24" i="208"/>
  <c r="R24" i="208"/>
  <c r="J24" i="208"/>
  <c r="K24" i="208" s="1"/>
  <c r="G24" i="208"/>
  <c r="E24" i="208"/>
  <c r="AQ23" i="208"/>
  <c r="AH23" i="208"/>
  <c r="V23" i="208"/>
  <c r="R23" i="208"/>
  <c r="J23" i="208"/>
  <c r="K23" i="208" s="1"/>
  <c r="G23" i="208"/>
  <c r="AQ22" i="208"/>
  <c r="AH22" i="208"/>
  <c r="V22" i="208"/>
  <c r="R22" i="208"/>
  <c r="J22" i="208"/>
  <c r="I22" i="208" s="1"/>
  <c r="G22" i="208"/>
  <c r="E22" i="208"/>
  <c r="AQ21" i="208"/>
  <c r="AH21" i="208"/>
  <c r="R21" i="208"/>
  <c r="J21" i="208"/>
  <c r="I21" i="208" s="1"/>
  <c r="G21" i="208"/>
  <c r="E21" i="208"/>
  <c r="AQ20" i="208"/>
  <c r="AH20" i="208"/>
  <c r="R20" i="208"/>
  <c r="J20" i="208"/>
  <c r="K20" i="208" s="1"/>
  <c r="G20" i="208"/>
  <c r="E20" i="208"/>
  <c r="AQ19" i="208"/>
  <c r="AH19" i="208"/>
  <c r="V19" i="208"/>
  <c r="R19" i="208"/>
  <c r="J19" i="208"/>
  <c r="K19" i="208" s="1"/>
  <c r="G19" i="208"/>
  <c r="E19" i="208"/>
  <c r="AQ18" i="208"/>
  <c r="AH18" i="208"/>
  <c r="V18" i="208"/>
  <c r="R18" i="208"/>
  <c r="J18" i="208"/>
  <c r="K18" i="208" s="1"/>
  <c r="G18" i="208"/>
  <c r="E18" i="208"/>
  <c r="AQ17" i="208"/>
  <c r="AH17" i="208"/>
  <c r="V17" i="208"/>
  <c r="R17" i="208"/>
  <c r="J17" i="208"/>
  <c r="K17" i="208" s="1"/>
  <c r="G17" i="208"/>
  <c r="E17" i="208"/>
  <c r="AQ16" i="208"/>
  <c r="AH16" i="208"/>
  <c r="V16" i="208"/>
  <c r="R16" i="208"/>
  <c r="J16" i="208"/>
  <c r="K16" i="208" s="1"/>
  <c r="G16" i="208"/>
  <c r="E16" i="208"/>
  <c r="AQ15" i="208"/>
  <c r="AH15" i="208"/>
  <c r="V15" i="208"/>
  <c r="R15" i="208"/>
  <c r="T15" i="208" s="1"/>
  <c r="J15" i="208"/>
  <c r="K15" i="208" s="1"/>
  <c r="G15" i="208"/>
  <c r="E15" i="208"/>
  <c r="AQ14" i="208"/>
  <c r="AH14" i="208"/>
  <c r="V14" i="208"/>
  <c r="R14" i="208"/>
  <c r="T14" i="208" s="1"/>
  <c r="J14" i="208"/>
  <c r="K14" i="208" s="1"/>
  <c r="G14" i="208"/>
  <c r="E14" i="208"/>
  <c r="AQ13" i="208"/>
  <c r="AH13" i="208"/>
  <c r="V13" i="208"/>
  <c r="R13" i="208"/>
  <c r="T13" i="208" s="1"/>
  <c r="J13" i="208"/>
  <c r="K13" i="208" s="1"/>
  <c r="G13" i="208"/>
  <c r="E13" i="208"/>
  <c r="AQ12" i="208"/>
  <c r="AH12" i="208"/>
  <c r="V12" i="208"/>
  <c r="R12" i="208"/>
  <c r="T12" i="208" s="1"/>
  <c r="J12" i="208"/>
  <c r="K12" i="208" s="1"/>
  <c r="G12" i="208"/>
  <c r="E12" i="208"/>
  <c r="AH11" i="208"/>
  <c r="V11" i="208"/>
  <c r="R11" i="208"/>
  <c r="J11" i="208"/>
  <c r="K11" i="208" s="1"/>
  <c r="G11" i="208"/>
  <c r="E11" i="208"/>
  <c r="AQ11" i="208"/>
  <c r="AG8" i="208"/>
  <c r="Q35" i="208"/>
  <c r="AR35" i="207"/>
  <c r="P35" i="207"/>
  <c r="AQ34" i="207"/>
  <c r="AH34" i="207"/>
  <c r="V34" i="207"/>
  <c r="R34" i="207"/>
  <c r="T34" i="207" s="1"/>
  <c r="J34" i="207"/>
  <c r="I34" i="207" s="1"/>
  <c r="G34" i="207"/>
  <c r="E34" i="207"/>
  <c r="AQ33" i="207"/>
  <c r="AH33" i="207"/>
  <c r="V33" i="207"/>
  <c r="R33" i="207"/>
  <c r="T33" i="207" s="1"/>
  <c r="J33" i="207"/>
  <c r="K33" i="207" s="1"/>
  <c r="G33" i="207"/>
  <c r="E33" i="207"/>
  <c r="AW32" i="207"/>
  <c r="AQ32" i="207"/>
  <c r="AH32" i="207"/>
  <c r="V32" i="207"/>
  <c r="R32" i="207"/>
  <c r="J32" i="207"/>
  <c r="I32" i="207" s="1"/>
  <c r="G32" i="207"/>
  <c r="E32" i="207"/>
  <c r="AQ31" i="207"/>
  <c r="AH31" i="207"/>
  <c r="V31" i="207"/>
  <c r="R31" i="207"/>
  <c r="J31" i="207"/>
  <c r="I31" i="207" s="1"/>
  <c r="G31" i="207"/>
  <c r="E31" i="207"/>
  <c r="AQ30" i="207"/>
  <c r="AH30" i="207"/>
  <c r="V30" i="207"/>
  <c r="R30" i="207"/>
  <c r="J30" i="207"/>
  <c r="I30" i="207" s="1"/>
  <c r="G30" i="207"/>
  <c r="E30" i="207"/>
  <c r="AQ29" i="207"/>
  <c r="AH29" i="207"/>
  <c r="V29" i="207"/>
  <c r="R29" i="207"/>
  <c r="J29" i="207"/>
  <c r="I29" i="207" s="1"/>
  <c r="G29" i="207"/>
  <c r="E29" i="207"/>
  <c r="AQ28" i="207"/>
  <c r="AH28" i="207"/>
  <c r="V28" i="207"/>
  <c r="R28" i="207"/>
  <c r="J28" i="207"/>
  <c r="I28" i="207" s="1"/>
  <c r="G28" i="207"/>
  <c r="E28" i="207"/>
  <c r="AQ27" i="207"/>
  <c r="AH27" i="207"/>
  <c r="V27" i="207"/>
  <c r="R27" i="207"/>
  <c r="J27" i="207"/>
  <c r="I27" i="207" s="1"/>
  <c r="G27" i="207"/>
  <c r="E27" i="207"/>
  <c r="AQ26" i="207"/>
  <c r="AH26" i="207"/>
  <c r="V26" i="207"/>
  <c r="R26" i="207"/>
  <c r="J26" i="207"/>
  <c r="I26" i="207" s="1"/>
  <c r="G26" i="207"/>
  <c r="E26" i="207"/>
  <c r="AQ25" i="207"/>
  <c r="AH25" i="207"/>
  <c r="V25" i="207"/>
  <c r="R25" i="207"/>
  <c r="J25" i="207"/>
  <c r="I25" i="207" s="1"/>
  <c r="G25" i="207"/>
  <c r="E25" i="207"/>
  <c r="AQ24" i="207"/>
  <c r="AH24" i="207"/>
  <c r="V24" i="207"/>
  <c r="R24" i="207"/>
  <c r="J24" i="207"/>
  <c r="I24" i="207" s="1"/>
  <c r="G24" i="207"/>
  <c r="E24" i="207"/>
  <c r="AQ23" i="207"/>
  <c r="AH23" i="207"/>
  <c r="V23" i="207"/>
  <c r="R23" i="207"/>
  <c r="T23" i="207" s="1"/>
  <c r="J23" i="207"/>
  <c r="I23" i="207" s="1"/>
  <c r="G23" i="207"/>
  <c r="AQ22" i="207"/>
  <c r="AH22" i="207"/>
  <c r="V22" i="207"/>
  <c r="R22" i="207"/>
  <c r="S22" i="207" s="1"/>
  <c r="J22" i="207"/>
  <c r="I22" i="207" s="1"/>
  <c r="G22" i="207"/>
  <c r="E22" i="207"/>
  <c r="AQ21" i="207"/>
  <c r="AH21" i="207"/>
  <c r="R21" i="207"/>
  <c r="S21" i="207" s="1"/>
  <c r="J21" i="207"/>
  <c r="K21" i="207" s="1"/>
  <c r="G21" i="207"/>
  <c r="E21" i="207"/>
  <c r="AQ20" i="207"/>
  <c r="AH20" i="207"/>
  <c r="R20" i="207"/>
  <c r="T20" i="207" s="1"/>
  <c r="J20" i="207"/>
  <c r="K20" i="207" s="1"/>
  <c r="G20" i="207"/>
  <c r="E20" i="207"/>
  <c r="AQ19" i="207"/>
  <c r="AH19" i="207"/>
  <c r="V19" i="207"/>
  <c r="S19" i="207"/>
  <c r="R19" i="207"/>
  <c r="T19" i="207" s="1"/>
  <c r="J19" i="207"/>
  <c r="K19" i="207" s="1"/>
  <c r="G19" i="207"/>
  <c r="E19" i="207"/>
  <c r="AQ18" i="207"/>
  <c r="AH18" i="207"/>
  <c r="V18" i="207"/>
  <c r="R18" i="207"/>
  <c r="T18" i="207" s="1"/>
  <c r="J18" i="207"/>
  <c r="I18" i="207" s="1"/>
  <c r="G18" i="207"/>
  <c r="E18" i="207"/>
  <c r="AQ17" i="207"/>
  <c r="AH17" i="207"/>
  <c r="V17" i="207"/>
  <c r="R17" i="207"/>
  <c r="T17" i="207" s="1"/>
  <c r="J17" i="207"/>
  <c r="K17" i="207" s="1"/>
  <c r="G17" i="207"/>
  <c r="E17" i="207"/>
  <c r="AQ16" i="207"/>
  <c r="AH16" i="207"/>
  <c r="V16" i="207"/>
  <c r="R16" i="207"/>
  <c r="T16" i="207" s="1"/>
  <c r="J16" i="207"/>
  <c r="K16" i="207" s="1"/>
  <c r="I16" i="207"/>
  <c r="G16" i="207"/>
  <c r="E16" i="207"/>
  <c r="AQ15" i="207"/>
  <c r="AH15" i="207"/>
  <c r="V15" i="207"/>
  <c r="R15" i="207"/>
  <c r="T15" i="207" s="1"/>
  <c r="J15" i="207"/>
  <c r="I15" i="207" s="1"/>
  <c r="G15" i="207"/>
  <c r="E15" i="207"/>
  <c r="AQ14" i="207"/>
  <c r="AH14" i="207"/>
  <c r="V14" i="207"/>
  <c r="R14" i="207"/>
  <c r="T14" i="207" s="1"/>
  <c r="K14" i="207"/>
  <c r="J14" i="207"/>
  <c r="I14" i="207"/>
  <c r="G14" i="207"/>
  <c r="E14" i="207"/>
  <c r="AQ13" i="207"/>
  <c r="AH13" i="207"/>
  <c r="V13" i="207"/>
  <c r="R13" i="207"/>
  <c r="T13" i="207" s="1"/>
  <c r="J13" i="207"/>
  <c r="K13" i="207" s="1"/>
  <c r="G13" i="207"/>
  <c r="E13" i="207"/>
  <c r="AQ12" i="207"/>
  <c r="AH12" i="207"/>
  <c r="V12" i="207"/>
  <c r="R12" i="207"/>
  <c r="T12" i="207" s="1"/>
  <c r="K12" i="207"/>
  <c r="J12" i="207"/>
  <c r="I12" i="207"/>
  <c r="G12" i="207"/>
  <c r="E12" i="207"/>
  <c r="AH11" i="207"/>
  <c r="V11" i="207"/>
  <c r="R11" i="207"/>
  <c r="K11" i="207"/>
  <c r="J11" i="207"/>
  <c r="I11" i="207"/>
  <c r="G11" i="207"/>
  <c r="E11" i="207"/>
  <c r="AQ11" i="207"/>
  <c r="AG8" i="207"/>
  <c r="Q35" i="207"/>
  <c r="AR35" i="206"/>
  <c r="P35" i="206"/>
  <c r="AQ34" i="206"/>
  <c r="AH34" i="206"/>
  <c r="V34" i="206"/>
  <c r="R34" i="206"/>
  <c r="T34" i="206" s="1"/>
  <c r="AI34" i="206" s="1"/>
  <c r="J34" i="206"/>
  <c r="K34" i="206" s="1"/>
  <c r="G34" i="206"/>
  <c r="E34" i="206"/>
  <c r="AQ33" i="206"/>
  <c r="AH33" i="206"/>
  <c r="V33" i="206"/>
  <c r="R33" i="206"/>
  <c r="T33" i="206" s="1"/>
  <c r="J33" i="206"/>
  <c r="K33" i="206" s="1"/>
  <c r="I33" i="206"/>
  <c r="G33" i="206"/>
  <c r="E33" i="206"/>
  <c r="AW32" i="206"/>
  <c r="AQ32" i="206"/>
  <c r="AH32" i="206"/>
  <c r="V32" i="206"/>
  <c r="R32" i="206"/>
  <c r="J32" i="206"/>
  <c r="I32" i="206" s="1"/>
  <c r="G32" i="206"/>
  <c r="E32" i="206"/>
  <c r="AQ31" i="206"/>
  <c r="AH31" i="206"/>
  <c r="V31" i="206"/>
  <c r="R31" i="206"/>
  <c r="J31" i="206"/>
  <c r="I31" i="206" s="1"/>
  <c r="G31" i="206"/>
  <c r="E31" i="206"/>
  <c r="AQ30" i="206"/>
  <c r="AH30" i="206"/>
  <c r="V30" i="206"/>
  <c r="R30" i="206"/>
  <c r="J30" i="206"/>
  <c r="I30" i="206" s="1"/>
  <c r="G30" i="206"/>
  <c r="E30" i="206"/>
  <c r="AQ29" i="206"/>
  <c r="AH29" i="206"/>
  <c r="V29" i="206"/>
  <c r="R29" i="206"/>
  <c r="J29" i="206"/>
  <c r="I29" i="206" s="1"/>
  <c r="G29" i="206"/>
  <c r="E29" i="206"/>
  <c r="AQ28" i="206"/>
  <c r="AH28" i="206"/>
  <c r="V28" i="206"/>
  <c r="R28" i="206"/>
  <c r="J28" i="206"/>
  <c r="I28" i="206" s="1"/>
  <c r="G28" i="206"/>
  <c r="E28" i="206"/>
  <c r="AQ27" i="206"/>
  <c r="AH27" i="206"/>
  <c r="V27" i="206"/>
  <c r="R27" i="206"/>
  <c r="J27" i="206"/>
  <c r="I27" i="206" s="1"/>
  <c r="G27" i="206"/>
  <c r="E27" i="206"/>
  <c r="AQ26" i="206"/>
  <c r="AH26" i="206"/>
  <c r="V26" i="206"/>
  <c r="R26" i="206"/>
  <c r="J26" i="206"/>
  <c r="I26" i="206" s="1"/>
  <c r="G26" i="206"/>
  <c r="E26" i="206"/>
  <c r="AQ25" i="206"/>
  <c r="AH25" i="206"/>
  <c r="V25" i="206"/>
  <c r="R25" i="206"/>
  <c r="J25" i="206"/>
  <c r="I25" i="206" s="1"/>
  <c r="G25" i="206"/>
  <c r="E25" i="206"/>
  <c r="AQ24" i="206"/>
  <c r="AH24" i="206"/>
  <c r="V24" i="206"/>
  <c r="R24" i="206"/>
  <c r="J24" i="206"/>
  <c r="I24" i="206" s="1"/>
  <c r="G24" i="206"/>
  <c r="E24" i="206"/>
  <c r="AQ23" i="206"/>
  <c r="AH23" i="206"/>
  <c r="V23" i="206"/>
  <c r="R23" i="206"/>
  <c r="J23" i="206"/>
  <c r="I23" i="206" s="1"/>
  <c r="G23" i="206"/>
  <c r="AQ22" i="206"/>
  <c r="AH22" i="206"/>
  <c r="V22" i="206"/>
  <c r="R22" i="206"/>
  <c r="J22" i="206"/>
  <c r="K22" i="206" s="1"/>
  <c r="G22" i="206"/>
  <c r="E22" i="206"/>
  <c r="AQ21" i="206"/>
  <c r="AH21" i="206"/>
  <c r="R21" i="206"/>
  <c r="J21" i="206"/>
  <c r="K21" i="206" s="1"/>
  <c r="G21" i="206"/>
  <c r="E21" i="206"/>
  <c r="AQ20" i="206"/>
  <c r="AH20" i="206"/>
  <c r="R20" i="206"/>
  <c r="T20" i="206" s="1"/>
  <c r="K20" i="206"/>
  <c r="J20" i="206"/>
  <c r="I20" i="206" s="1"/>
  <c r="G20" i="206"/>
  <c r="E20" i="206"/>
  <c r="AQ19" i="206"/>
  <c r="AH19" i="206"/>
  <c r="V19" i="206"/>
  <c r="R19" i="206"/>
  <c r="T19" i="206" s="1"/>
  <c r="J19" i="206"/>
  <c r="K19" i="206" s="1"/>
  <c r="G19" i="206"/>
  <c r="E19" i="206"/>
  <c r="AQ18" i="206"/>
  <c r="AH18" i="206"/>
  <c r="V18" i="206"/>
  <c r="R18" i="206"/>
  <c r="T18" i="206" s="1"/>
  <c r="J18" i="206"/>
  <c r="K18" i="206" s="1"/>
  <c r="G18" i="206"/>
  <c r="E18" i="206"/>
  <c r="AQ17" i="206"/>
  <c r="AH17" i="206"/>
  <c r="V17" i="206"/>
  <c r="R17" i="206"/>
  <c r="T17" i="206" s="1"/>
  <c r="J17" i="206"/>
  <c r="I17" i="206" s="1"/>
  <c r="G17" i="206"/>
  <c r="E17" i="206"/>
  <c r="AQ16" i="206"/>
  <c r="AH16" i="206"/>
  <c r="V16" i="206"/>
  <c r="R16" i="206"/>
  <c r="T16" i="206" s="1"/>
  <c r="K16" i="206"/>
  <c r="J16" i="206"/>
  <c r="I16" i="206" s="1"/>
  <c r="G16" i="206"/>
  <c r="E16" i="206"/>
  <c r="AQ15" i="206"/>
  <c r="AH15" i="206"/>
  <c r="V15" i="206"/>
  <c r="R15" i="206"/>
  <c r="T15" i="206" s="1"/>
  <c r="K15" i="206"/>
  <c r="J15" i="206"/>
  <c r="I15" i="206" s="1"/>
  <c r="G15" i="206"/>
  <c r="E15" i="206"/>
  <c r="AQ14" i="206"/>
  <c r="AH14" i="206"/>
  <c r="V14" i="206"/>
  <c r="R14" i="206"/>
  <c r="T14" i="206" s="1"/>
  <c r="K14" i="206"/>
  <c r="J14" i="206"/>
  <c r="I14" i="206" s="1"/>
  <c r="G14" i="206"/>
  <c r="E14" i="206"/>
  <c r="AQ13" i="206"/>
  <c r="AH13" i="206"/>
  <c r="V13" i="206"/>
  <c r="R13" i="206"/>
  <c r="T13" i="206" s="1"/>
  <c r="K13" i="206"/>
  <c r="J13" i="206"/>
  <c r="I13" i="206"/>
  <c r="G13" i="206"/>
  <c r="E13" i="206"/>
  <c r="AQ12" i="206"/>
  <c r="AH12" i="206"/>
  <c r="V12" i="206"/>
  <c r="R12" i="206"/>
  <c r="T12" i="206" s="1"/>
  <c r="J12" i="206"/>
  <c r="I12" i="206" s="1"/>
  <c r="G12" i="206"/>
  <c r="E12" i="206"/>
  <c r="AH11" i="206"/>
  <c r="V11" i="206"/>
  <c r="R11" i="206"/>
  <c r="J11" i="206"/>
  <c r="I11" i="206" s="1"/>
  <c r="G11" i="206"/>
  <c r="E11" i="206"/>
  <c r="AQ11" i="206"/>
  <c r="AG35" i="206"/>
  <c r="Q35" i="206"/>
  <c r="AR35" i="205"/>
  <c r="P35" i="205"/>
  <c r="AQ34" i="205"/>
  <c r="AH34" i="205"/>
  <c r="V34" i="205"/>
  <c r="R34" i="205"/>
  <c r="S34" i="205" s="1"/>
  <c r="J34" i="205"/>
  <c r="I34" i="205" s="1"/>
  <c r="G34" i="205"/>
  <c r="E34" i="205"/>
  <c r="AQ33" i="205"/>
  <c r="AH33" i="205"/>
  <c r="V33" i="205"/>
  <c r="R33" i="205"/>
  <c r="S33" i="205" s="1"/>
  <c r="J33" i="205"/>
  <c r="I33" i="205" s="1"/>
  <c r="G33" i="205"/>
  <c r="E33" i="205"/>
  <c r="AW32" i="205"/>
  <c r="AQ32" i="205"/>
  <c r="AH32" i="205"/>
  <c r="V32" i="205"/>
  <c r="R32" i="205"/>
  <c r="T32" i="205" s="1"/>
  <c r="J32" i="205"/>
  <c r="I32" i="205" s="1"/>
  <c r="G32" i="205"/>
  <c r="E32" i="205"/>
  <c r="AQ31" i="205"/>
  <c r="AH31" i="205"/>
  <c r="V31" i="205"/>
  <c r="R31" i="205"/>
  <c r="T31" i="205" s="1"/>
  <c r="J31" i="205"/>
  <c r="K31" i="205" s="1"/>
  <c r="G31" i="205"/>
  <c r="E31" i="205"/>
  <c r="AQ30" i="205"/>
  <c r="AH30" i="205"/>
  <c r="V30" i="205"/>
  <c r="R30" i="205"/>
  <c r="T30" i="205" s="1"/>
  <c r="J30" i="205"/>
  <c r="I30" i="205" s="1"/>
  <c r="G30" i="205"/>
  <c r="E30" i="205"/>
  <c r="AQ29" i="205"/>
  <c r="AH29" i="205"/>
  <c r="V29" i="205"/>
  <c r="R29" i="205"/>
  <c r="T29" i="205" s="1"/>
  <c r="J29" i="205"/>
  <c r="K29" i="205" s="1"/>
  <c r="G29" i="205"/>
  <c r="E29" i="205"/>
  <c r="AQ28" i="205"/>
  <c r="AH28" i="205"/>
  <c r="V28" i="205"/>
  <c r="R28" i="205"/>
  <c r="T28" i="205" s="1"/>
  <c r="J28" i="205"/>
  <c r="I28" i="205" s="1"/>
  <c r="G28" i="205"/>
  <c r="E28" i="205"/>
  <c r="AQ27" i="205"/>
  <c r="AH27" i="205"/>
  <c r="V27" i="205"/>
  <c r="R27" i="205"/>
  <c r="T27" i="205" s="1"/>
  <c r="J27" i="205"/>
  <c r="K27" i="205" s="1"/>
  <c r="G27" i="205"/>
  <c r="E27" i="205"/>
  <c r="AQ26" i="205"/>
  <c r="AH26" i="205"/>
  <c r="V26" i="205"/>
  <c r="R26" i="205"/>
  <c r="T26" i="205" s="1"/>
  <c r="J26" i="205"/>
  <c r="I26" i="205" s="1"/>
  <c r="G26" i="205"/>
  <c r="E26" i="205"/>
  <c r="AQ25" i="205"/>
  <c r="AH25" i="205"/>
  <c r="V25" i="205"/>
  <c r="R25" i="205"/>
  <c r="T25" i="205" s="1"/>
  <c r="J25" i="205"/>
  <c r="K25" i="205" s="1"/>
  <c r="G25" i="205"/>
  <c r="E25" i="205"/>
  <c r="AQ24" i="205"/>
  <c r="AH24" i="205"/>
  <c r="V24" i="205"/>
  <c r="R24" i="205"/>
  <c r="T24" i="205" s="1"/>
  <c r="J24" i="205"/>
  <c r="I24" i="205" s="1"/>
  <c r="G24" i="205"/>
  <c r="E24" i="205"/>
  <c r="AQ23" i="205"/>
  <c r="AH23" i="205"/>
  <c r="V23" i="205"/>
  <c r="R23" i="205"/>
  <c r="T23" i="205" s="1"/>
  <c r="K23" i="205"/>
  <c r="J23" i="205"/>
  <c r="I23" i="205" s="1"/>
  <c r="G23" i="205"/>
  <c r="AQ22" i="205"/>
  <c r="AH22" i="205"/>
  <c r="V22" i="205"/>
  <c r="R22" i="205"/>
  <c r="S22" i="205" s="1"/>
  <c r="J22" i="205"/>
  <c r="I22" i="205" s="1"/>
  <c r="G22" i="205"/>
  <c r="E22" i="205"/>
  <c r="AQ21" i="205"/>
  <c r="AH21" i="205"/>
  <c r="R21" i="205"/>
  <c r="T21" i="205" s="1"/>
  <c r="J21" i="205"/>
  <c r="I21" i="205" s="1"/>
  <c r="G21" i="205"/>
  <c r="E21" i="205"/>
  <c r="AQ20" i="205"/>
  <c r="AH20" i="205"/>
  <c r="R20" i="205"/>
  <c r="T20" i="205" s="1"/>
  <c r="J20" i="205"/>
  <c r="K20" i="205" s="1"/>
  <c r="G20" i="205"/>
  <c r="E20" i="205"/>
  <c r="AQ19" i="205"/>
  <c r="AH19" i="205"/>
  <c r="V19" i="205"/>
  <c r="R19" i="205"/>
  <c r="T19" i="205" s="1"/>
  <c r="J19" i="205"/>
  <c r="K19" i="205" s="1"/>
  <c r="G19" i="205"/>
  <c r="E19" i="205"/>
  <c r="AQ18" i="205"/>
  <c r="AH18" i="205"/>
  <c r="V18" i="205"/>
  <c r="R18" i="205"/>
  <c r="T18" i="205" s="1"/>
  <c r="J18" i="205"/>
  <c r="K18" i="205" s="1"/>
  <c r="G18" i="205"/>
  <c r="E18" i="205"/>
  <c r="AQ17" i="205"/>
  <c r="AH17" i="205"/>
  <c r="V17" i="205"/>
  <c r="R17" i="205"/>
  <c r="T17" i="205" s="1"/>
  <c r="J17" i="205"/>
  <c r="K17" i="205" s="1"/>
  <c r="G17" i="205"/>
  <c r="E17" i="205"/>
  <c r="AQ16" i="205"/>
  <c r="AH16" i="205"/>
  <c r="V16" i="205"/>
  <c r="R16" i="205"/>
  <c r="T16" i="205" s="1"/>
  <c r="J16" i="205"/>
  <c r="K16" i="205" s="1"/>
  <c r="G16" i="205"/>
  <c r="E16" i="205"/>
  <c r="AQ15" i="205"/>
  <c r="AH15" i="205"/>
  <c r="V15" i="205"/>
  <c r="R15" i="205"/>
  <c r="T15" i="205" s="1"/>
  <c r="J15" i="205"/>
  <c r="K15" i="205" s="1"/>
  <c r="G15" i="205"/>
  <c r="E15" i="205"/>
  <c r="AQ14" i="205"/>
  <c r="AH14" i="205"/>
  <c r="V14" i="205"/>
  <c r="R14" i="205"/>
  <c r="T14" i="205" s="1"/>
  <c r="J14" i="205"/>
  <c r="K14" i="205" s="1"/>
  <c r="G14" i="205"/>
  <c r="E14" i="205"/>
  <c r="AQ13" i="205"/>
  <c r="AH13" i="205"/>
  <c r="V13" i="205"/>
  <c r="R13" i="205"/>
  <c r="T13" i="205" s="1"/>
  <c r="J13" i="205"/>
  <c r="K13" i="205" s="1"/>
  <c r="G13" i="205"/>
  <c r="E13" i="205"/>
  <c r="AQ12" i="205"/>
  <c r="AH12" i="205"/>
  <c r="V12" i="205"/>
  <c r="R12" i="205"/>
  <c r="T12" i="205" s="1"/>
  <c r="J12" i="205"/>
  <c r="K12" i="205" s="1"/>
  <c r="G12" i="205"/>
  <c r="E12" i="205"/>
  <c r="AH11" i="205"/>
  <c r="V11" i="205"/>
  <c r="R11" i="205"/>
  <c r="J11" i="205"/>
  <c r="K11" i="205" s="1"/>
  <c r="G11" i="205"/>
  <c r="E11" i="205"/>
  <c r="AQ11" i="205"/>
  <c r="AG8" i="205"/>
  <c r="Q35" i="205"/>
  <c r="AR35" i="204"/>
  <c r="P35" i="204"/>
  <c r="AQ34" i="204"/>
  <c r="AH34" i="204"/>
  <c r="V34" i="204"/>
  <c r="T34" i="204"/>
  <c r="R34" i="204"/>
  <c r="S34" i="204" s="1"/>
  <c r="J34" i="204"/>
  <c r="I34" i="204" s="1"/>
  <c r="G34" i="204"/>
  <c r="E34" i="204"/>
  <c r="AQ33" i="204"/>
  <c r="AH33" i="204"/>
  <c r="V33" i="204"/>
  <c r="T33" i="204"/>
  <c r="R33" i="204"/>
  <c r="S33" i="204" s="1"/>
  <c r="J33" i="204"/>
  <c r="I33" i="204" s="1"/>
  <c r="G33" i="204"/>
  <c r="E33" i="204"/>
  <c r="AW32" i="204"/>
  <c r="AQ32" i="204"/>
  <c r="AH32" i="204"/>
  <c r="V32" i="204"/>
  <c r="R32" i="204"/>
  <c r="T32" i="204" s="1"/>
  <c r="K32" i="204"/>
  <c r="J32" i="204"/>
  <c r="I32" i="204" s="1"/>
  <c r="G32" i="204"/>
  <c r="E32" i="204"/>
  <c r="AQ31" i="204"/>
  <c r="AH31" i="204"/>
  <c r="V31" i="204"/>
  <c r="T31" i="204"/>
  <c r="S31" i="204"/>
  <c r="R31" i="204"/>
  <c r="J31" i="204"/>
  <c r="K31" i="204" s="1"/>
  <c r="I31" i="204"/>
  <c r="G31" i="204"/>
  <c r="E31" i="204"/>
  <c r="AQ30" i="204"/>
  <c r="AH30" i="204"/>
  <c r="V30" i="204"/>
  <c r="R30" i="204"/>
  <c r="S30" i="204" s="1"/>
  <c r="J30" i="204"/>
  <c r="K30" i="204" s="1"/>
  <c r="I30" i="204"/>
  <c r="G30" i="204"/>
  <c r="E30" i="204"/>
  <c r="AQ29" i="204"/>
  <c r="AH29" i="204"/>
  <c r="V29" i="204"/>
  <c r="S29" i="204"/>
  <c r="R29" i="204"/>
  <c r="T29" i="204" s="1"/>
  <c r="AI29" i="204" s="1"/>
  <c r="J29" i="204"/>
  <c r="K29" i="204" s="1"/>
  <c r="G29" i="204"/>
  <c r="E29" i="204"/>
  <c r="AQ28" i="204"/>
  <c r="AH28" i="204"/>
  <c r="V28" i="204"/>
  <c r="S28" i="204"/>
  <c r="R28" i="204"/>
  <c r="T28" i="204" s="1"/>
  <c r="AI28" i="204" s="1"/>
  <c r="J28" i="204"/>
  <c r="K28" i="204" s="1"/>
  <c r="G28" i="204"/>
  <c r="E28" i="204"/>
  <c r="AQ27" i="204"/>
  <c r="AH27" i="204"/>
  <c r="V27" i="204"/>
  <c r="R27" i="204"/>
  <c r="T27" i="204" s="1"/>
  <c r="J27" i="204"/>
  <c r="K27" i="204" s="1"/>
  <c r="G27" i="204"/>
  <c r="E27" i="204"/>
  <c r="AQ26" i="204"/>
  <c r="AH26" i="204"/>
  <c r="V26" i="204"/>
  <c r="R26" i="204"/>
  <c r="T26" i="204" s="1"/>
  <c r="J26" i="204"/>
  <c r="K26" i="204" s="1"/>
  <c r="G26" i="204"/>
  <c r="E26" i="204"/>
  <c r="AQ25" i="204"/>
  <c r="AH25" i="204"/>
  <c r="V25" i="204"/>
  <c r="R25" i="204"/>
  <c r="T25" i="204" s="1"/>
  <c r="J25" i="204"/>
  <c r="K25" i="204" s="1"/>
  <c r="G25" i="204"/>
  <c r="E25" i="204"/>
  <c r="AQ24" i="204"/>
  <c r="AH24" i="204"/>
  <c r="V24" i="204"/>
  <c r="R24" i="204"/>
  <c r="T24" i="204" s="1"/>
  <c r="AI24" i="204" s="1"/>
  <c r="J24" i="204"/>
  <c r="K24" i="204" s="1"/>
  <c r="G24" i="204"/>
  <c r="E24" i="204"/>
  <c r="AQ23" i="204"/>
  <c r="AH23" i="204"/>
  <c r="V23" i="204"/>
  <c r="R23" i="204"/>
  <c r="T23" i="204" s="1"/>
  <c r="J23" i="204"/>
  <c r="K23" i="204" s="1"/>
  <c r="G23" i="204"/>
  <c r="AQ22" i="204"/>
  <c r="AH22" i="204"/>
  <c r="V22" i="204"/>
  <c r="R22" i="204"/>
  <c r="S22" i="204" s="1"/>
  <c r="J22" i="204"/>
  <c r="I22" i="204" s="1"/>
  <c r="G22" i="204"/>
  <c r="E22" i="204"/>
  <c r="AQ21" i="204"/>
  <c r="AH21" i="204"/>
  <c r="R21" i="204"/>
  <c r="T21" i="204" s="1"/>
  <c r="K21" i="204"/>
  <c r="J21" i="204"/>
  <c r="I21" i="204" s="1"/>
  <c r="G21" i="204"/>
  <c r="E21" i="204"/>
  <c r="AQ20" i="204"/>
  <c r="AH20" i="204"/>
  <c r="R20" i="204"/>
  <c r="T20" i="204" s="1"/>
  <c r="J20" i="204"/>
  <c r="K20" i="204" s="1"/>
  <c r="G20" i="204"/>
  <c r="E20" i="204"/>
  <c r="AQ19" i="204"/>
  <c r="AH19" i="204"/>
  <c r="V19" i="204"/>
  <c r="R19" i="204"/>
  <c r="T19" i="204" s="1"/>
  <c r="J19" i="204"/>
  <c r="K19" i="204" s="1"/>
  <c r="G19" i="204"/>
  <c r="E19" i="204"/>
  <c r="AQ18" i="204"/>
  <c r="AH18" i="204"/>
  <c r="V18" i="204"/>
  <c r="R18" i="204"/>
  <c r="T18" i="204" s="1"/>
  <c r="J18" i="204"/>
  <c r="K18" i="204" s="1"/>
  <c r="G18" i="204"/>
  <c r="E18" i="204"/>
  <c r="AQ17" i="204"/>
  <c r="AH17" i="204"/>
  <c r="V17" i="204"/>
  <c r="R17" i="204"/>
  <c r="T17" i="204" s="1"/>
  <c r="J17" i="204"/>
  <c r="K17" i="204" s="1"/>
  <c r="G17" i="204"/>
  <c r="E17" i="204"/>
  <c r="AQ16" i="204"/>
  <c r="AH16" i="204"/>
  <c r="AI16" i="204" s="1"/>
  <c r="V16" i="204"/>
  <c r="R16" i="204"/>
  <c r="T16" i="204" s="1"/>
  <c r="J16" i="204"/>
  <c r="K16" i="204" s="1"/>
  <c r="G16" i="204"/>
  <c r="E16" i="204"/>
  <c r="AQ15" i="204"/>
  <c r="AH15" i="204"/>
  <c r="V15" i="204"/>
  <c r="R15" i="204"/>
  <c r="T15" i="204" s="1"/>
  <c r="J15" i="204"/>
  <c r="K15" i="204" s="1"/>
  <c r="G15" i="204"/>
  <c r="E15" i="204"/>
  <c r="AQ14" i="204"/>
  <c r="AH14" i="204"/>
  <c r="V14" i="204"/>
  <c r="R14" i="204"/>
  <c r="T14" i="204" s="1"/>
  <c r="J14" i="204"/>
  <c r="K14" i="204" s="1"/>
  <c r="G14" i="204"/>
  <c r="E14" i="204"/>
  <c r="AQ13" i="204"/>
  <c r="AH13" i="204"/>
  <c r="V13" i="204"/>
  <c r="R13" i="204"/>
  <c r="T13" i="204" s="1"/>
  <c r="J13" i="204"/>
  <c r="K13" i="204" s="1"/>
  <c r="G13" i="204"/>
  <c r="E13" i="204"/>
  <c r="AQ12" i="204"/>
  <c r="AH12" i="204"/>
  <c r="V12" i="204"/>
  <c r="R12" i="204"/>
  <c r="T12" i="204" s="1"/>
  <c r="J12" i="204"/>
  <c r="K12" i="204" s="1"/>
  <c r="G12" i="204"/>
  <c r="E12" i="204"/>
  <c r="AH11" i="204"/>
  <c r="V11" i="204"/>
  <c r="R11" i="204"/>
  <c r="J11" i="204"/>
  <c r="K11" i="204" s="1"/>
  <c r="G11" i="204"/>
  <c r="E11" i="204"/>
  <c r="AQ11" i="204"/>
  <c r="AG35" i="204"/>
  <c r="Q35" i="204"/>
  <c r="AG8" i="204"/>
  <c r="AR35" i="203"/>
  <c r="P35" i="203"/>
  <c r="AQ34" i="203"/>
  <c r="AH34" i="203"/>
  <c r="V34" i="203"/>
  <c r="R34" i="203"/>
  <c r="T34" i="203" s="1"/>
  <c r="J34" i="203"/>
  <c r="K34" i="203" s="1"/>
  <c r="G34" i="203"/>
  <c r="E34" i="203"/>
  <c r="AQ33" i="203"/>
  <c r="AH33" i="203"/>
  <c r="V33" i="203"/>
  <c r="R33" i="203"/>
  <c r="T33" i="203" s="1"/>
  <c r="J33" i="203"/>
  <c r="I33" i="203" s="1"/>
  <c r="G33" i="203"/>
  <c r="E33" i="203"/>
  <c r="AW32" i="203"/>
  <c r="AQ32" i="203"/>
  <c r="AH32" i="203"/>
  <c r="V32" i="203"/>
  <c r="R32" i="203"/>
  <c r="T32" i="203" s="1"/>
  <c r="J32" i="203"/>
  <c r="I32" i="203" s="1"/>
  <c r="G32" i="203"/>
  <c r="E32" i="203"/>
  <c r="AQ31" i="203"/>
  <c r="AH31" i="203"/>
  <c r="V31" i="203"/>
  <c r="R31" i="203"/>
  <c r="T31" i="203" s="1"/>
  <c r="J31" i="203"/>
  <c r="I31" i="203" s="1"/>
  <c r="G31" i="203"/>
  <c r="E31" i="203"/>
  <c r="AQ30" i="203"/>
  <c r="AH30" i="203"/>
  <c r="V30" i="203"/>
  <c r="R30" i="203"/>
  <c r="T30" i="203" s="1"/>
  <c r="J30" i="203"/>
  <c r="I30" i="203" s="1"/>
  <c r="G30" i="203"/>
  <c r="E30" i="203"/>
  <c r="AQ29" i="203"/>
  <c r="AH29" i="203"/>
  <c r="V29" i="203"/>
  <c r="R29" i="203"/>
  <c r="T29" i="203" s="1"/>
  <c r="J29" i="203"/>
  <c r="I29" i="203" s="1"/>
  <c r="G29" i="203"/>
  <c r="E29" i="203"/>
  <c r="AQ28" i="203"/>
  <c r="AH28" i="203"/>
  <c r="V28" i="203"/>
  <c r="R28" i="203"/>
  <c r="T28" i="203" s="1"/>
  <c r="J28" i="203"/>
  <c r="I28" i="203" s="1"/>
  <c r="G28" i="203"/>
  <c r="E28" i="203"/>
  <c r="AQ27" i="203"/>
  <c r="AH27" i="203"/>
  <c r="V27" i="203"/>
  <c r="R27" i="203"/>
  <c r="T27" i="203" s="1"/>
  <c r="J27" i="203"/>
  <c r="I27" i="203" s="1"/>
  <c r="G27" i="203"/>
  <c r="E27" i="203"/>
  <c r="AQ26" i="203"/>
  <c r="AH26" i="203"/>
  <c r="V26" i="203"/>
  <c r="R26" i="203"/>
  <c r="T26" i="203" s="1"/>
  <c r="J26" i="203"/>
  <c r="I26" i="203" s="1"/>
  <c r="G26" i="203"/>
  <c r="E26" i="203"/>
  <c r="AQ25" i="203"/>
  <c r="AH25" i="203"/>
  <c r="V25" i="203"/>
  <c r="R25" i="203"/>
  <c r="T25" i="203" s="1"/>
  <c r="J25" i="203"/>
  <c r="I25" i="203" s="1"/>
  <c r="G25" i="203"/>
  <c r="E25" i="203"/>
  <c r="AQ24" i="203"/>
  <c r="AH24" i="203"/>
  <c r="V24" i="203"/>
  <c r="R24" i="203"/>
  <c r="T24" i="203" s="1"/>
  <c r="J24" i="203"/>
  <c r="I24" i="203" s="1"/>
  <c r="G24" i="203"/>
  <c r="E24" i="203"/>
  <c r="AQ23" i="203"/>
  <c r="AH23" i="203"/>
  <c r="V23" i="203"/>
  <c r="R23" i="203"/>
  <c r="T23" i="203" s="1"/>
  <c r="J23" i="203"/>
  <c r="I23" i="203" s="1"/>
  <c r="G23" i="203"/>
  <c r="AQ22" i="203"/>
  <c r="AH22" i="203"/>
  <c r="V22" i="203"/>
  <c r="R22" i="203"/>
  <c r="T22" i="203" s="1"/>
  <c r="K22" i="203"/>
  <c r="J22" i="203"/>
  <c r="I22" i="203"/>
  <c r="G22" i="203"/>
  <c r="E22" i="203"/>
  <c r="AQ21" i="203"/>
  <c r="AH21" i="203"/>
  <c r="R21" i="203"/>
  <c r="S21" i="203" s="1"/>
  <c r="J21" i="203"/>
  <c r="K21" i="203" s="1"/>
  <c r="G21" i="203"/>
  <c r="E21" i="203"/>
  <c r="AQ20" i="203"/>
  <c r="AH20" i="203"/>
  <c r="R20" i="203"/>
  <c r="T20" i="203" s="1"/>
  <c r="J20" i="203"/>
  <c r="K20" i="203" s="1"/>
  <c r="I20" i="203"/>
  <c r="G20" i="203"/>
  <c r="E20" i="203"/>
  <c r="AQ19" i="203"/>
  <c r="AH19" i="203"/>
  <c r="V19" i="203"/>
  <c r="R19" i="203"/>
  <c r="T19" i="203" s="1"/>
  <c r="J19" i="203"/>
  <c r="I19" i="203" s="1"/>
  <c r="G19" i="203"/>
  <c r="E19" i="203"/>
  <c r="AQ18" i="203"/>
  <c r="AH18" i="203"/>
  <c r="V18" i="203"/>
  <c r="R18" i="203"/>
  <c r="T18" i="203" s="1"/>
  <c r="J18" i="203"/>
  <c r="K18" i="203" s="1"/>
  <c r="I18" i="203"/>
  <c r="G18" i="203"/>
  <c r="E18" i="203"/>
  <c r="AQ17" i="203"/>
  <c r="AH17" i="203"/>
  <c r="V17" i="203"/>
  <c r="R17" i="203"/>
  <c r="T17" i="203" s="1"/>
  <c r="J17" i="203"/>
  <c r="I17" i="203" s="1"/>
  <c r="G17" i="203"/>
  <c r="E17" i="203"/>
  <c r="AQ16" i="203"/>
  <c r="AH16" i="203"/>
  <c r="V16" i="203"/>
  <c r="R16" i="203"/>
  <c r="T16" i="203" s="1"/>
  <c r="K16" i="203"/>
  <c r="J16" i="203"/>
  <c r="I16" i="203" s="1"/>
  <c r="G16" i="203"/>
  <c r="E16" i="203"/>
  <c r="AQ15" i="203"/>
  <c r="AH15" i="203"/>
  <c r="V15" i="203"/>
  <c r="R15" i="203"/>
  <c r="T15" i="203" s="1"/>
  <c r="J15" i="203"/>
  <c r="K15" i="203" s="1"/>
  <c r="I15" i="203"/>
  <c r="G15" i="203"/>
  <c r="E15" i="203"/>
  <c r="AQ14" i="203"/>
  <c r="AH14" i="203"/>
  <c r="V14" i="203"/>
  <c r="R14" i="203"/>
  <c r="T14" i="203" s="1"/>
  <c r="J14" i="203"/>
  <c r="K14" i="203" s="1"/>
  <c r="I14" i="203"/>
  <c r="G14" i="203"/>
  <c r="E14" i="203"/>
  <c r="AQ13" i="203"/>
  <c r="AH13" i="203"/>
  <c r="V13" i="203"/>
  <c r="R13" i="203"/>
  <c r="T13" i="203" s="1"/>
  <c r="J13" i="203"/>
  <c r="I13" i="203" s="1"/>
  <c r="G13" i="203"/>
  <c r="E13" i="203"/>
  <c r="AQ12" i="203"/>
  <c r="AH12" i="203"/>
  <c r="V12" i="203"/>
  <c r="R12" i="203"/>
  <c r="T12" i="203" s="1"/>
  <c r="K12" i="203"/>
  <c r="J12" i="203"/>
  <c r="I12" i="203"/>
  <c r="G12" i="203"/>
  <c r="E12" i="203"/>
  <c r="AH11" i="203"/>
  <c r="V11" i="203"/>
  <c r="R11" i="203"/>
  <c r="K11" i="203"/>
  <c r="J11" i="203"/>
  <c r="I11" i="203"/>
  <c r="G11" i="203"/>
  <c r="E11" i="203"/>
  <c r="AQ11" i="203"/>
  <c r="AG8" i="203"/>
  <c r="Q35" i="203"/>
  <c r="AR35" i="202"/>
  <c r="P35" i="202"/>
  <c r="AQ34" i="202"/>
  <c r="AH34" i="202"/>
  <c r="V34" i="202"/>
  <c r="R34" i="202"/>
  <c r="T34" i="202" s="1"/>
  <c r="J34" i="202"/>
  <c r="I34" i="202" s="1"/>
  <c r="G34" i="202"/>
  <c r="E34" i="202"/>
  <c r="AQ33" i="202"/>
  <c r="AH33" i="202"/>
  <c r="V33" i="202"/>
  <c r="R33" i="202"/>
  <c r="T33" i="202" s="1"/>
  <c r="J33" i="202"/>
  <c r="I33" i="202" s="1"/>
  <c r="G33" i="202"/>
  <c r="E33" i="202"/>
  <c r="AW32" i="202"/>
  <c r="AQ32" i="202"/>
  <c r="AH32" i="202"/>
  <c r="V32" i="202"/>
  <c r="R32" i="202"/>
  <c r="T32" i="202" s="1"/>
  <c r="K32" i="202"/>
  <c r="J32" i="202"/>
  <c r="I32" i="202" s="1"/>
  <c r="G32" i="202"/>
  <c r="E32" i="202"/>
  <c r="AQ31" i="202"/>
  <c r="AH31" i="202"/>
  <c r="V31" i="202"/>
  <c r="R31" i="202"/>
  <c r="T31" i="202" s="1"/>
  <c r="K31" i="202"/>
  <c r="J31" i="202"/>
  <c r="I31" i="202" s="1"/>
  <c r="G31" i="202"/>
  <c r="E31" i="202"/>
  <c r="AQ30" i="202"/>
  <c r="AH30" i="202"/>
  <c r="V30" i="202"/>
  <c r="R30" i="202"/>
  <c r="T30" i="202" s="1"/>
  <c r="K30" i="202"/>
  <c r="J30" i="202"/>
  <c r="I30" i="202" s="1"/>
  <c r="G30" i="202"/>
  <c r="E30" i="202"/>
  <c r="AQ29" i="202"/>
  <c r="AH29" i="202"/>
  <c r="V29" i="202"/>
  <c r="R29" i="202"/>
  <c r="T29" i="202" s="1"/>
  <c r="K29" i="202"/>
  <c r="J29" i="202"/>
  <c r="I29" i="202" s="1"/>
  <c r="G29" i="202"/>
  <c r="E29" i="202"/>
  <c r="AQ28" i="202"/>
  <c r="AH28" i="202"/>
  <c r="V28" i="202"/>
  <c r="R28" i="202"/>
  <c r="T28" i="202" s="1"/>
  <c r="K28" i="202"/>
  <c r="J28" i="202"/>
  <c r="I28" i="202" s="1"/>
  <c r="G28" i="202"/>
  <c r="E28" i="202"/>
  <c r="AQ27" i="202"/>
  <c r="AH27" i="202"/>
  <c r="V27" i="202"/>
  <c r="R27" i="202"/>
  <c r="T27" i="202" s="1"/>
  <c r="K27" i="202"/>
  <c r="J27" i="202"/>
  <c r="I27" i="202" s="1"/>
  <c r="G27" i="202"/>
  <c r="E27" i="202"/>
  <c r="AQ26" i="202"/>
  <c r="AH26" i="202"/>
  <c r="V26" i="202"/>
  <c r="R26" i="202"/>
  <c r="T26" i="202" s="1"/>
  <c r="K26" i="202"/>
  <c r="J26" i="202"/>
  <c r="I26" i="202" s="1"/>
  <c r="G26" i="202"/>
  <c r="E26" i="202"/>
  <c r="AQ25" i="202"/>
  <c r="AH25" i="202"/>
  <c r="V25" i="202"/>
  <c r="R25" i="202"/>
  <c r="T25" i="202" s="1"/>
  <c r="K25" i="202"/>
  <c r="J25" i="202"/>
  <c r="I25" i="202" s="1"/>
  <c r="G25" i="202"/>
  <c r="E25" i="202"/>
  <c r="AQ24" i="202"/>
  <c r="AH24" i="202"/>
  <c r="V24" i="202"/>
  <c r="R24" i="202"/>
  <c r="T24" i="202" s="1"/>
  <c r="K24" i="202"/>
  <c r="J24" i="202"/>
  <c r="I24" i="202" s="1"/>
  <c r="G24" i="202"/>
  <c r="E24" i="202"/>
  <c r="AQ23" i="202"/>
  <c r="AH23" i="202"/>
  <c r="V23" i="202"/>
  <c r="R23" i="202"/>
  <c r="T23" i="202" s="1"/>
  <c r="K23" i="202"/>
  <c r="J23" i="202"/>
  <c r="I23" i="202" s="1"/>
  <c r="G23" i="202"/>
  <c r="AQ22" i="202"/>
  <c r="AH22" i="202"/>
  <c r="V22" i="202"/>
  <c r="R22" i="202"/>
  <c r="S22" i="202" s="1"/>
  <c r="J22" i="202"/>
  <c r="I22" i="202" s="1"/>
  <c r="G22" i="202"/>
  <c r="E22" i="202"/>
  <c r="AQ21" i="202"/>
  <c r="AH21" i="202"/>
  <c r="S21" i="202"/>
  <c r="R21" i="202"/>
  <c r="T21" i="202" s="1"/>
  <c r="J21" i="202"/>
  <c r="K21" i="202" s="1"/>
  <c r="I21" i="202"/>
  <c r="G21" i="202"/>
  <c r="E21" i="202"/>
  <c r="AQ20" i="202"/>
  <c r="AH20" i="202"/>
  <c r="R20" i="202"/>
  <c r="T20" i="202" s="1"/>
  <c r="AI20" i="202" s="1"/>
  <c r="K20" i="202"/>
  <c r="J20" i="202"/>
  <c r="I20" i="202" s="1"/>
  <c r="G20" i="202"/>
  <c r="E20" i="202"/>
  <c r="AQ19" i="202"/>
  <c r="AH19" i="202"/>
  <c r="V19" i="202"/>
  <c r="R19" i="202"/>
  <c r="T19" i="202" s="1"/>
  <c r="K19" i="202"/>
  <c r="J19" i="202"/>
  <c r="I19" i="202" s="1"/>
  <c r="G19" i="202"/>
  <c r="E19" i="202"/>
  <c r="AQ18" i="202"/>
  <c r="AH18" i="202"/>
  <c r="V18" i="202"/>
  <c r="R18" i="202"/>
  <c r="T18" i="202" s="1"/>
  <c r="K18" i="202"/>
  <c r="J18" i="202"/>
  <c r="I18" i="202" s="1"/>
  <c r="G18" i="202"/>
  <c r="E18" i="202"/>
  <c r="AQ17" i="202"/>
  <c r="AH17" i="202"/>
  <c r="V17" i="202"/>
  <c r="R17" i="202"/>
  <c r="T17" i="202" s="1"/>
  <c r="J17" i="202"/>
  <c r="I17" i="202" s="1"/>
  <c r="G17" i="202"/>
  <c r="E17" i="202"/>
  <c r="AQ16" i="202"/>
  <c r="AH16" i="202"/>
  <c r="V16" i="202"/>
  <c r="R16" i="202"/>
  <c r="T16" i="202" s="1"/>
  <c r="J16" i="202"/>
  <c r="I16" i="202" s="1"/>
  <c r="G16" i="202"/>
  <c r="E16" i="202"/>
  <c r="AQ15" i="202"/>
  <c r="AH15" i="202"/>
  <c r="V15" i="202"/>
  <c r="R15" i="202"/>
  <c r="T15" i="202" s="1"/>
  <c r="J15" i="202"/>
  <c r="I15" i="202" s="1"/>
  <c r="G15" i="202"/>
  <c r="E15" i="202"/>
  <c r="AQ14" i="202"/>
  <c r="AH14" i="202"/>
  <c r="V14" i="202"/>
  <c r="R14" i="202"/>
  <c r="T14" i="202" s="1"/>
  <c r="J14" i="202"/>
  <c r="I14" i="202" s="1"/>
  <c r="G14" i="202"/>
  <c r="E14" i="202"/>
  <c r="AQ13" i="202"/>
  <c r="AH13" i="202"/>
  <c r="V13" i="202"/>
  <c r="R13" i="202"/>
  <c r="T13" i="202" s="1"/>
  <c r="J13" i="202"/>
  <c r="I13" i="202" s="1"/>
  <c r="G13" i="202"/>
  <c r="E13" i="202"/>
  <c r="AQ12" i="202"/>
  <c r="AH12" i="202"/>
  <c r="V12" i="202"/>
  <c r="R12" i="202"/>
  <c r="T12" i="202" s="1"/>
  <c r="J12" i="202"/>
  <c r="I12" i="202" s="1"/>
  <c r="G12" i="202"/>
  <c r="E12" i="202"/>
  <c r="AH11" i="202"/>
  <c r="V11" i="202"/>
  <c r="R11" i="202"/>
  <c r="K11" i="202"/>
  <c r="J11" i="202"/>
  <c r="I11" i="202" s="1"/>
  <c r="G11" i="202"/>
  <c r="E11" i="202"/>
  <c r="AQ11" i="202"/>
  <c r="AG35" i="202"/>
  <c r="Q35" i="202"/>
  <c r="AG8" i="202"/>
  <c r="AR35" i="201"/>
  <c r="P35" i="201"/>
  <c r="AQ34" i="201"/>
  <c r="AH34" i="201"/>
  <c r="V34" i="201"/>
  <c r="R34" i="201"/>
  <c r="S34" i="201" s="1"/>
  <c r="J34" i="201"/>
  <c r="I34" i="201" s="1"/>
  <c r="G34" i="201"/>
  <c r="E34" i="201"/>
  <c r="AQ33" i="201"/>
  <c r="AH33" i="201"/>
  <c r="V33" i="201"/>
  <c r="R33" i="201"/>
  <c r="S33" i="201" s="1"/>
  <c r="K33" i="201"/>
  <c r="J33" i="201"/>
  <c r="I33" i="201" s="1"/>
  <c r="G33" i="201"/>
  <c r="E33" i="201"/>
  <c r="AW32" i="201"/>
  <c r="AQ32" i="201"/>
  <c r="AH32" i="201"/>
  <c r="V32" i="201"/>
  <c r="R32" i="201"/>
  <c r="T32" i="201" s="1"/>
  <c r="J32" i="201"/>
  <c r="K32" i="201" s="1"/>
  <c r="G32" i="201"/>
  <c r="E32" i="201"/>
  <c r="AQ31" i="201"/>
  <c r="AH31" i="201"/>
  <c r="V31" i="201"/>
  <c r="R31" i="201"/>
  <c r="T31" i="201" s="1"/>
  <c r="J31" i="201"/>
  <c r="K31" i="201" s="1"/>
  <c r="G31" i="201"/>
  <c r="E31" i="201"/>
  <c r="AQ30" i="201"/>
  <c r="AH30" i="201"/>
  <c r="V30" i="201"/>
  <c r="R30" i="201"/>
  <c r="T30" i="201" s="1"/>
  <c r="J30" i="201"/>
  <c r="K30" i="201" s="1"/>
  <c r="G30" i="201"/>
  <c r="E30" i="201"/>
  <c r="AQ29" i="201"/>
  <c r="AH29" i="201"/>
  <c r="V29" i="201"/>
  <c r="R29" i="201"/>
  <c r="T29" i="201" s="1"/>
  <c r="J29" i="201"/>
  <c r="K29" i="201" s="1"/>
  <c r="G29" i="201"/>
  <c r="E29" i="201"/>
  <c r="AQ28" i="201"/>
  <c r="AH28" i="201"/>
  <c r="V28" i="201"/>
  <c r="R28" i="201"/>
  <c r="T28" i="201" s="1"/>
  <c r="J28" i="201"/>
  <c r="K28" i="201" s="1"/>
  <c r="G28" i="201"/>
  <c r="E28" i="201"/>
  <c r="AQ27" i="201"/>
  <c r="AH27" i="201"/>
  <c r="V27" i="201"/>
  <c r="R27" i="201"/>
  <c r="T27" i="201" s="1"/>
  <c r="J27" i="201"/>
  <c r="K27" i="201" s="1"/>
  <c r="G27" i="201"/>
  <c r="E27" i="201"/>
  <c r="AQ26" i="201"/>
  <c r="AH26" i="201"/>
  <c r="V26" i="201"/>
  <c r="R26" i="201"/>
  <c r="T26" i="201" s="1"/>
  <c r="J26" i="201"/>
  <c r="K26" i="201" s="1"/>
  <c r="G26" i="201"/>
  <c r="E26" i="201"/>
  <c r="AQ25" i="201"/>
  <c r="AH25" i="201"/>
  <c r="V25" i="201"/>
  <c r="R25" i="201"/>
  <c r="T25" i="201" s="1"/>
  <c r="J25" i="201"/>
  <c r="K25" i="201" s="1"/>
  <c r="G25" i="201"/>
  <c r="E25" i="201"/>
  <c r="AQ24" i="201"/>
  <c r="AH24" i="201"/>
  <c r="V24" i="201"/>
  <c r="R24" i="201"/>
  <c r="T24" i="201" s="1"/>
  <c r="J24" i="201"/>
  <c r="K24" i="201" s="1"/>
  <c r="G24" i="201"/>
  <c r="E24" i="201"/>
  <c r="AQ23" i="201"/>
  <c r="AH23" i="201"/>
  <c r="V23" i="201"/>
  <c r="R23" i="201"/>
  <c r="T23" i="201" s="1"/>
  <c r="J23" i="201"/>
  <c r="K23" i="201" s="1"/>
  <c r="G23" i="201"/>
  <c r="AQ22" i="201"/>
  <c r="AH22" i="201"/>
  <c r="V22" i="201"/>
  <c r="R22" i="201"/>
  <c r="S22" i="201" s="1"/>
  <c r="J22" i="201"/>
  <c r="K22" i="201" s="1"/>
  <c r="G22" i="201"/>
  <c r="E22" i="201"/>
  <c r="AQ21" i="201"/>
  <c r="AH21" i="201"/>
  <c r="R21" i="201"/>
  <c r="S21" i="201" s="1"/>
  <c r="J21" i="201"/>
  <c r="K21" i="201" s="1"/>
  <c r="G21" i="201"/>
  <c r="E21" i="201"/>
  <c r="AQ20" i="201"/>
  <c r="AH20" i="201"/>
  <c r="R20" i="201"/>
  <c r="S20" i="201" s="1"/>
  <c r="J20" i="201"/>
  <c r="K20" i="201" s="1"/>
  <c r="G20" i="201"/>
  <c r="E20" i="201"/>
  <c r="AQ19" i="201"/>
  <c r="AH19" i="201"/>
  <c r="V19" i="201"/>
  <c r="R19" i="201"/>
  <c r="T19" i="201" s="1"/>
  <c r="J19" i="201"/>
  <c r="K19" i="201" s="1"/>
  <c r="I19" i="201"/>
  <c r="G19" i="201"/>
  <c r="E19" i="201"/>
  <c r="AQ18" i="201"/>
  <c r="AH18" i="201"/>
  <c r="V18" i="201"/>
  <c r="R18" i="201"/>
  <c r="T18" i="201" s="1"/>
  <c r="J18" i="201"/>
  <c r="K18" i="201" s="1"/>
  <c r="G18" i="201"/>
  <c r="E18" i="201"/>
  <c r="AQ17" i="201"/>
  <c r="AH17" i="201"/>
  <c r="V17" i="201"/>
  <c r="R17" i="201"/>
  <c r="S17" i="201" s="1"/>
  <c r="J17" i="201"/>
  <c r="K17" i="201" s="1"/>
  <c r="G17" i="201"/>
  <c r="E17" i="201"/>
  <c r="AQ16" i="201"/>
  <c r="AH16" i="201"/>
  <c r="V16" i="201"/>
  <c r="S16" i="201"/>
  <c r="R16" i="201"/>
  <c r="T16" i="201" s="1"/>
  <c r="J16" i="201"/>
  <c r="K16" i="201" s="1"/>
  <c r="G16" i="201"/>
  <c r="E16" i="201"/>
  <c r="AQ15" i="201"/>
  <c r="AH15" i="201"/>
  <c r="V15" i="201"/>
  <c r="R15" i="201"/>
  <c r="T15" i="201" s="1"/>
  <c r="J15" i="201"/>
  <c r="K15" i="201" s="1"/>
  <c r="I15" i="201"/>
  <c r="G15" i="201"/>
  <c r="E15" i="201"/>
  <c r="AQ14" i="201"/>
  <c r="AH14" i="201"/>
  <c r="V14" i="201"/>
  <c r="R14" i="201"/>
  <c r="T14" i="201" s="1"/>
  <c r="J14" i="201"/>
  <c r="K14" i="201" s="1"/>
  <c r="I14" i="201"/>
  <c r="G14" i="201"/>
  <c r="E14" i="201"/>
  <c r="AQ13" i="201"/>
  <c r="AH13" i="201"/>
  <c r="V13" i="201"/>
  <c r="R13" i="201"/>
  <c r="S13" i="201" s="1"/>
  <c r="J13" i="201"/>
  <c r="K13" i="201" s="1"/>
  <c r="I13" i="201"/>
  <c r="G13" i="201"/>
  <c r="E13" i="201"/>
  <c r="AQ12" i="201"/>
  <c r="AH12" i="201"/>
  <c r="V12" i="201"/>
  <c r="R12" i="201"/>
  <c r="T12" i="201" s="1"/>
  <c r="J12" i="201"/>
  <c r="K12" i="201" s="1"/>
  <c r="I12" i="201"/>
  <c r="G12" i="201"/>
  <c r="E12" i="201"/>
  <c r="AH11" i="201"/>
  <c r="V11" i="201"/>
  <c r="R11" i="201"/>
  <c r="J11" i="201"/>
  <c r="K11" i="201" s="1"/>
  <c r="G11" i="201"/>
  <c r="E11" i="201"/>
  <c r="AQ11" i="201"/>
  <c r="AG8" i="201"/>
  <c r="Q35" i="201"/>
  <c r="AR35" i="200"/>
  <c r="P35" i="200"/>
  <c r="AQ34" i="200"/>
  <c r="AH34" i="200"/>
  <c r="V34" i="200"/>
  <c r="R34" i="200"/>
  <c r="T34" i="200" s="1"/>
  <c r="J34" i="200"/>
  <c r="I34" i="200" s="1"/>
  <c r="G34" i="200"/>
  <c r="E34" i="200"/>
  <c r="AQ33" i="200"/>
  <c r="AH33" i="200"/>
  <c r="V33" i="200"/>
  <c r="R33" i="200"/>
  <c r="T33" i="200" s="1"/>
  <c r="J33" i="200"/>
  <c r="I33" i="200" s="1"/>
  <c r="G33" i="200"/>
  <c r="E33" i="200"/>
  <c r="AW32" i="200"/>
  <c r="AQ32" i="200"/>
  <c r="AH32" i="200"/>
  <c r="V32" i="200"/>
  <c r="R32" i="200"/>
  <c r="T32" i="200" s="1"/>
  <c r="J32" i="200"/>
  <c r="I32" i="200" s="1"/>
  <c r="G32" i="200"/>
  <c r="E32" i="200"/>
  <c r="AQ31" i="200"/>
  <c r="AH31" i="200"/>
  <c r="V31" i="200"/>
  <c r="R31" i="200"/>
  <c r="T31" i="200" s="1"/>
  <c r="K31" i="200"/>
  <c r="J31" i="200"/>
  <c r="I31" i="200" s="1"/>
  <c r="G31" i="200"/>
  <c r="E31" i="200"/>
  <c r="AQ30" i="200"/>
  <c r="AH30" i="200"/>
  <c r="V30" i="200"/>
  <c r="R30" i="200"/>
  <c r="S30" i="200" s="1"/>
  <c r="J30" i="200"/>
  <c r="I30" i="200" s="1"/>
  <c r="G30" i="200"/>
  <c r="E30" i="200"/>
  <c r="AQ29" i="200"/>
  <c r="AH29" i="200"/>
  <c r="V29" i="200"/>
  <c r="R29" i="200"/>
  <c r="T29" i="200" s="1"/>
  <c r="K29" i="200"/>
  <c r="J29" i="200"/>
  <c r="I29" i="200" s="1"/>
  <c r="G29" i="200"/>
  <c r="E29" i="200"/>
  <c r="AQ28" i="200"/>
  <c r="AH28" i="200"/>
  <c r="V28" i="200"/>
  <c r="R28" i="200"/>
  <c r="T28" i="200" s="1"/>
  <c r="J28" i="200"/>
  <c r="I28" i="200" s="1"/>
  <c r="G28" i="200"/>
  <c r="E28" i="200"/>
  <c r="AQ27" i="200"/>
  <c r="AH27" i="200"/>
  <c r="V27" i="200"/>
  <c r="R27" i="200"/>
  <c r="S27" i="200" s="1"/>
  <c r="K27" i="200"/>
  <c r="J27" i="200"/>
  <c r="I27" i="200" s="1"/>
  <c r="G27" i="200"/>
  <c r="E27" i="200"/>
  <c r="AQ26" i="200"/>
  <c r="AH26" i="200"/>
  <c r="V26" i="200"/>
  <c r="R26" i="200"/>
  <c r="T26" i="200" s="1"/>
  <c r="J26" i="200"/>
  <c r="I26" i="200" s="1"/>
  <c r="G26" i="200"/>
  <c r="E26" i="200"/>
  <c r="AQ25" i="200"/>
  <c r="AH25" i="200"/>
  <c r="V25" i="200"/>
  <c r="R25" i="200"/>
  <c r="T25" i="200" s="1"/>
  <c r="K25" i="200"/>
  <c r="J25" i="200"/>
  <c r="I25" i="200" s="1"/>
  <c r="G25" i="200"/>
  <c r="E25" i="200"/>
  <c r="AQ24" i="200"/>
  <c r="AH24" i="200"/>
  <c r="V24" i="200"/>
  <c r="R24" i="200"/>
  <c r="T24" i="200" s="1"/>
  <c r="J24" i="200"/>
  <c r="I24" i="200" s="1"/>
  <c r="G24" i="200"/>
  <c r="E24" i="200"/>
  <c r="AQ23" i="200"/>
  <c r="AH23" i="200"/>
  <c r="V23" i="200"/>
  <c r="R23" i="200"/>
  <c r="T23" i="200" s="1"/>
  <c r="J23" i="200"/>
  <c r="I23" i="200" s="1"/>
  <c r="G23" i="200"/>
  <c r="AQ22" i="200"/>
  <c r="AH22" i="200"/>
  <c r="V22" i="200"/>
  <c r="R22" i="200"/>
  <c r="S22" i="200" s="1"/>
  <c r="J22" i="200"/>
  <c r="I22" i="200" s="1"/>
  <c r="G22" i="200"/>
  <c r="E22" i="200"/>
  <c r="AQ21" i="200"/>
  <c r="AH21" i="200"/>
  <c r="R21" i="200"/>
  <c r="T21" i="200" s="1"/>
  <c r="J21" i="200"/>
  <c r="K21" i="200" s="1"/>
  <c r="G21" i="200"/>
  <c r="E21" i="200"/>
  <c r="AQ20" i="200"/>
  <c r="AH20" i="200"/>
  <c r="R20" i="200"/>
  <c r="T20" i="200" s="1"/>
  <c r="J20" i="200"/>
  <c r="I20" i="200" s="1"/>
  <c r="G20" i="200"/>
  <c r="E20" i="200"/>
  <c r="AQ19" i="200"/>
  <c r="AH19" i="200"/>
  <c r="V19" i="200"/>
  <c r="R19" i="200"/>
  <c r="T19" i="200" s="1"/>
  <c r="J19" i="200"/>
  <c r="I19" i="200" s="1"/>
  <c r="G19" i="200"/>
  <c r="E19" i="200"/>
  <c r="AQ18" i="200"/>
  <c r="AH18" i="200"/>
  <c r="V18" i="200"/>
  <c r="R18" i="200"/>
  <c r="T18" i="200" s="1"/>
  <c r="J18" i="200"/>
  <c r="I18" i="200" s="1"/>
  <c r="G18" i="200"/>
  <c r="E18" i="200"/>
  <c r="AQ17" i="200"/>
  <c r="AH17" i="200"/>
  <c r="V17" i="200"/>
  <c r="R17" i="200"/>
  <c r="T17" i="200" s="1"/>
  <c r="J17" i="200"/>
  <c r="I17" i="200" s="1"/>
  <c r="G17" i="200"/>
  <c r="E17" i="200"/>
  <c r="AQ16" i="200"/>
  <c r="AH16" i="200"/>
  <c r="V16" i="200"/>
  <c r="R16" i="200"/>
  <c r="T16" i="200" s="1"/>
  <c r="J16" i="200"/>
  <c r="I16" i="200" s="1"/>
  <c r="G16" i="200"/>
  <c r="E16" i="200"/>
  <c r="AQ15" i="200"/>
  <c r="AH15" i="200"/>
  <c r="V15" i="200"/>
  <c r="R15" i="200"/>
  <c r="T15" i="200" s="1"/>
  <c r="J15" i="200"/>
  <c r="I15" i="200" s="1"/>
  <c r="G15" i="200"/>
  <c r="E15" i="200"/>
  <c r="AQ14" i="200"/>
  <c r="AH14" i="200"/>
  <c r="V14" i="200"/>
  <c r="R14" i="200"/>
  <c r="T14" i="200" s="1"/>
  <c r="J14" i="200"/>
  <c r="I14" i="200" s="1"/>
  <c r="G14" i="200"/>
  <c r="E14" i="200"/>
  <c r="AQ13" i="200"/>
  <c r="AH13" i="200"/>
  <c r="V13" i="200"/>
  <c r="R13" i="200"/>
  <c r="T13" i="200" s="1"/>
  <c r="J13" i="200"/>
  <c r="I13" i="200" s="1"/>
  <c r="G13" i="200"/>
  <c r="E13" i="200"/>
  <c r="AQ12" i="200"/>
  <c r="AH12" i="200"/>
  <c r="V12" i="200"/>
  <c r="R12" i="200"/>
  <c r="T12" i="200" s="1"/>
  <c r="J12" i="200"/>
  <c r="I12" i="200" s="1"/>
  <c r="G12" i="200"/>
  <c r="E12" i="200"/>
  <c r="AH11" i="200"/>
  <c r="V11" i="200"/>
  <c r="R11" i="200"/>
  <c r="K11" i="200"/>
  <c r="J11" i="200"/>
  <c r="I11" i="200" s="1"/>
  <c r="G11" i="200"/>
  <c r="E11" i="200"/>
  <c r="AQ11" i="200"/>
  <c r="AG35" i="200"/>
  <c r="Q35" i="200"/>
  <c r="AG8" i="200"/>
  <c r="AR35" i="199"/>
  <c r="P35" i="199"/>
  <c r="AQ34" i="199"/>
  <c r="AH34" i="199"/>
  <c r="V34" i="199"/>
  <c r="R34" i="199"/>
  <c r="S34" i="199" s="1"/>
  <c r="J34" i="199"/>
  <c r="K34" i="199" s="1"/>
  <c r="G34" i="199"/>
  <c r="E34" i="199"/>
  <c r="AQ33" i="199"/>
  <c r="AH33" i="199"/>
  <c r="V33" i="199"/>
  <c r="R33" i="199"/>
  <c r="S33" i="199" s="1"/>
  <c r="J33" i="199"/>
  <c r="K33" i="199" s="1"/>
  <c r="I33" i="199"/>
  <c r="G33" i="199"/>
  <c r="E33" i="199"/>
  <c r="AW32" i="199"/>
  <c r="AQ32" i="199"/>
  <c r="AH32" i="199"/>
  <c r="V32" i="199"/>
  <c r="S32" i="199"/>
  <c r="R32" i="199"/>
  <c r="T32" i="199" s="1"/>
  <c r="J32" i="199"/>
  <c r="K32" i="199" s="1"/>
  <c r="I32" i="199"/>
  <c r="G32" i="199"/>
  <c r="E32" i="199"/>
  <c r="AQ31" i="199"/>
  <c r="AH31" i="199"/>
  <c r="V31" i="199"/>
  <c r="R31" i="199"/>
  <c r="T31" i="199" s="1"/>
  <c r="K31" i="199"/>
  <c r="J31" i="199"/>
  <c r="I31" i="199" s="1"/>
  <c r="G31" i="199"/>
  <c r="E31" i="199"/>
  <c r="AQ30" i="199"/>
  <c r="AH30" i="199"/>
  <c r="V30" i="199"/>
  <c r="R30" i="199"/>
  <c r="T30" i="199" s="1"/>
  <c r="J30" i="199"/>
  <c r="I30" i="199" s="1"/>
  <c r="G30" i="199"/>
  <c r="E30" i="199"/>
  <c r="AQ29" i="199"/>
  <c r="AH29" i="199"/>
  <c r="V29" i="199"/>
  <c r="R29" i="199"/>
  <c r="T29" i="199" s="1"/>
  <c r="J29" i="199"/>
  <c r="K29" i="199" s="1"/>
  <c r="G29" i="199"/>
  <c r="E29" i="199"/>
  <c r="AQ28" i="199"/>
  <c r="AH28" i="199"/>
  <c r="V28" i="199"/>
  <c r="R28" i="199"/>
  <c r="T28" i="199" s="1"/>
  <c r="K28" i="199"/>
  <c r="J28" i="199"/>
  <c r="I28" i="199" s="1"/>
  <c r="G28" i="199"/>
  <c r="E28" i="199"/>
  <c r="AQ27" i="199"/>
  <c r="AH27" i="199"/>
  <c r="V27" i="199"/>
  <c r="R27" i="199"/>
  <c r="T27" i="199" s="1"/>
  <c r="K27" i="199"/>
  <c r="J27" i="199"/>
  <c r="I27" i="199"/>
  <c r="G27" i="199"/>
  <c r="E27" i="199"/>
  <c r="AQ26" i="199"/>
  <c r="AH26" i="199"/>
  <c r="V26" i="199"/>
  <c r="R26" i="199"/>
  <c r="T26" i="199" s="1"/>
  <c r="J26" i="199"/>
  <c r="I26" i="199" s="1"/>
  <c r="G26" i="199"/>
  <c r="E26" i="199"/>
  <c r="AQ25" i="199"/>
  <c r="AH25" i="199"/>
  <c r="V25" i="199"/>
  <c r="R25" i="199"/>
  <c r="T25" i="199" s="1"/>
  <c r="J25" i="199"/>
  <c r="I25" i="199" s="1"/>
  <c r="G25" i="199"/>
  <c r="E25" i="199"/>
  <c r="AQ24" i="199"/>
  <c r="AH24" i="199"/>
  <c r="V24" i="199"/>
  <c r="R24" i="199"/>
  <c r="T24" i="199" s="1"/>
  <c r="J24" i="199"/>
  <c r="K24" i="199" s="1"/>
  <c r="G24" i="199"/>
  <c r="E24" i="199"/>
  <c r="AQ23" i="199"/>
  <c r="AH23" i="199"/>
  <c r="V23" i="199"/>
  <c r="R23" i="199"/>
  <c r="T23" i="199" s="1"/>
  <c r="J23" i="199"/>
  <c r="I23" i="199" s="1"/>
  <c r="G23" i="199"/>
  <c r="AQ22" i="199"/>
  <c r="AH22" i="199"/>
  <c r="V22" i="199"/>
  <c r="R22" i="199"/>
  <c r="S22" i="199" s="1"/>
  <c r="J22" i="199"/>
  <c r="I22" i="199" s="1"/>
  <c r="G22" i="199"/>
  <c r="E22" i="199"/>
  <c r="AQ21" i="199"/>
  <c r="AH21" i="199"/>
  <c r="R21" i="199"/>
  <c r="S21" i="199" s="1"/>
  <c r="J21" i="199"/>
  <c r="I21" i="199" s="1"/>
  <c r="G21" i="199"/>
  <c r="E21" i="199"/>
  <c r="AQ20" i="199"/>
  <c r="AH20" i="199"/>
  <c r="R20" i="199"/>
  <c r="T20" i="199" s="1"/>
  <c r="J20" i="199"/>
  <c r="K20" i="199" s="1"/>
  <c r="G20" i="199"/>
  <c r="E20" i="199"/>
  <c r="AQ19" i="199"/>
  <c r="AH19" i="199"/>
  <c r="V19" i="199"/>
  <c r="R19" i="199"/>
  <c r="T19" i="199" s="1"/>
  <c r="J19" i="199"/>
  <c r="K19" i="199" s="1"/>
  <c r="G19" i="199"/>
  <c r="E19" i="199"/>
  <c r="AQ18" i="199"/>
  <c r="AH18" i="199"/>
  <c r="V18" i="199"/>
  <c r="R18" i="199"/>
  <c r="S18" i="199" s="1"/>
  <c r="J18" i="199"/>
  <c r="K18" i="199" s="1"/>
  <c r="G18" i="199"/>
  <c r="E18" i="199"/>
  <c r="AQ17" i="199"/>
  <c r="AH17" i="199"/>
  <c r="V17" i="199"/>
  <c r="R17" i="199"/>
  <c r="T17" i="199" s="1"/>
  <c r="J17" i="199"/>
  <c r="K17" i="199" s="1"/>
  <c r="G17" i="199"/>
  <c r="E17" i="199"/>
  <c r="AQ16" i="199"/>
  <c r="AH16" i="199"/>
  <c r="V16" i="199"/>
  <c r="R16" i="199"/>
  <c r="T16" i="199" s="1"/>
  <c r="J16" i="199"/>
  <c r="K16" i="199" s="1"/>
  <c r="G16" i="199"/>
  <c r="E16" i="199"/>
  <c r="AQ15" i="199"/>
  <c r="AH15" i="199"/>
  <c r="V15" i="199"/>
  <c r="R15" i="199"/>
  <c r="T15" i="199" s="1"/>
  <c r="J15" i="199"/>
  <c r="K15" i="199" s="1"/>
  <c r="G15" i="199"/>
  <c r="E15" i="199"/>
  <c r="AQ14" i="199"/>
  <c r="AH14" i="199"/>
  <c r="V14" i="199"/>
  <c r="R14" i="199"/>
  <c r="S14" i="199" s="1"/>
  <c r="J14" i="199"/>
  <c r="K14" i="199" s="1"/>
  <c r="G14" i="199"/>
  <c r="E14" i="199"/>
  <c r="AQ13" i="199"/>
  <c r="AH13" i="199"/>
  <c r="V13" i="199"/>
  <c r="R13" i="199"/>
  <c r="T13" i="199" s="1"/>
  <c r="J13" i="199"/>
  <c r="K13" i="199" s="1"/>
  <c r="G13" i="199"/>
  <c r="E13" i="199"/>
  <c r="AQ12" i="199"/>
  <c r="AH12" i="199"/>
  <c r="V12" i="199"/>
  <c r="R12" i="199"/>
  <c r="T12" i="199" s="1"/>
  <c r="J12" i="199"/>
  <c r="K12" i="199" s="1"/>
  <c r="G12" i="199"/>
  <c r="E12" i="199"/>
  <c r="AH11" i="199"/>
  <c r="V11" i="199"/>
  <c r="R11" i="199"/>
  <c r="J11" i="199"/>
  <c r="K11" i="199" s="1"/>
  <c r="G11" i="199"/>
  <c r="E11" i="199"/>
  <c r="AP35" i="199"/>
  <c r="AG8" i="199"/>
  <c r="Q35" i="199"/>
  <c r="AR35" i="198"/>
  <c r="P35" i="198"/>
  <c r="AQ34" i="198"/>
  <c r="AH34" i="198"/>
  <c r="V34" i="198"/>
  <c r="R34" i="198"/>
  <c r="J34" i="198"/>
  <c r="I34" i="198" s="1"/>
  <c r="G34" i="198"/>
  <c r="E34" i="198"/>
  <c r="AQ33" i="198"/>
  <c r="AH33" i="198"/>
  <c r="V33" i="198"/>
  <c r="R33" i="198"/>
  <c r="J33" i="198"/>
  <c r="I33" i="198" s="1"/>
  <c r="G33" i="198"/>
  <c r="E33" i="198"/>
  <c r="AW32" i="198"/>
  <c r="AQ32" i="198"/>
  <c r="AH32" i="198"/>
  <c r="V32" i="198"/>
  <c r="R32" i="198"/>
  <c r="K32" i="198"/>
  <c r="J32" i="198"/>
  <c r="I32" i="198" s="1"/>
  <c r="G32" i="198"/>
  <c r="E32" i="198"/>
  <c r="AQ31" i="198"/>
  <c r="AH31" i="198"/>
  <c r="V31" i="198"/>
  <c r="R31" i="198"/>
  <c r="J31" i="198"/>
  <c r="I31" i="198" s="1"/>
  <c r="G31" i="198"/>
  <c r="E31" i="198"/>
  <c r="AQ30" i="198"/>
  <c r="AH30" i="198"/>
  <c r="V30" i="198"/>
  <c r="R30" i="198"/>
  <c r="S30" i="198" s="1"/>
  <c r="K30" i="198"/>
  <c r="J30" i="198"/>
  <c r="I30" i="198" s="1"/>
  <c r="G30" i="198"/>
  <c r="E30" i="198"/>
  <c r="AQ29" i="198"/>
  <c r="AH29" i="198"/>
  <c r="V29" i="198"/>
  <c r="R29" i="198"/>
  <c r="J29" i="198"/>
  <c r="I29" i="198" s="1"/>
  <c r="G29" i="198"/>
  <c r="E29" i="198"/>
  <c r="AQ28" i="198"/>
  <c r="AH28" i="198"/>
  <c r="V28" i="198"/>
  <c r="R28" i="198"/>
  <c r="K28" i="198"/>
  <c r="J28" i="198"/>
  <c r="I28" i="198" s="1"/>
  <c r="G28" i="198"/>
  <c r="E28" i="198"/>
  <c r="AQ27" i="198"/>
  <c r="AH27" i="198"/>
  <c r="V27" i="198"/>
  <c r="R27" i="198"/>
  <c r="J27" i="198"/>
  <c r="I27" i="198" s="1"/>
  <c r="G27" i="198"/>
  <c r="E27" i="198"/>
  <c r="AQ26" i="198"/>
  <c r="AH26" i="198"/>
  <c r="V26" i="198"/>
  <c r="R26" i="198"/>
  <c r="K26" i="198"/>
  <c r="J26" i="198"/>
  <c r="I26" i="198" s="1"/>
  <c r="G26" i="198"/>
  <c r="E26" i="198"/>
  <c r="AQ25" i="198"/>
  <c r="AH25" i="198"/>
  <c r="V25" i="198"/>
  <c r="R25" i="198"/>
  <c r="K25" i="198"/>
  <c r="J25" i="198"/>
  <c r="I25" i="198"/>
  <c r="G25" i="198"/>
  <c r="E25" i="198"/>
  <c r="AQ24" i="198"/>
  <c r="AH24" i="198"/>
  <c r="V24" i="198"/>
  <c r="R24" i="198"/>
  <c r="J24" i="198"/>
  <c r="I24" i="198" s="1"/>
  <c r="G24" i="198"/>
  <c r="E24" i="198"/>
  <c r="AQ23" i="198"/>
  <c r="AH23" i="198"/>
  <c r="V23" i="198"/>
  <c r="R23" i="198"/>
  <c r="J23" i="198"/>
  <c r="K23" i="198" s="1"/>
  <c r="G23" i="198"/>
  <c r="AQ22" i="198"/>
  <c r="AH22" i="198"/>
  <c r="V22" i="198"/>
  <c r="R22" i="198"/>
  <c r="J22" i="198"/>
  <c r="I22" i="198" s="1"/>
  <c r="G22" i="198"/>
  <c r="E22" i="198"/>
  <c r="AQ21" i="198"/>
  <c r="AH21" i="198"/>
  <c r="R21" i="198"/>
  <c r="K21" i="198"/>
  <c r="J21" i="198"/>
  <c r="I21" i="198" s="1"/>
  <c r="G21" i="198"/>
  <c r="E21" i="198"/>
  <c r="AQ20" i="198"/>
  <c r="AH20" i="198"/>
  <c r="R20" i="198"/>
  <c r="J20" i="198"/>
  <c r="K20" i="198" s="1"/>
  <c r="G20" i="198"/>
  <c r="E20" i="198"/>
  <c r="AQ19" i="198"/>
  <c r="AH19" i="198"/>
  <c r="V19" i="198"/>
  <c r="R19" i="198"/>
  <c r="J19" i="198"/>
  <c r="K19" i="198" s="1"/>
  <c r="G19" i="198"/>
  <c r="E19" i="198"/>
  <c r="AQ18" i="198"/>
  <c r="AH18" i="198"/>
  <c r="V18" i="198"/>
  <c r="R18" i="198"/>
  <c r="J18" i="198"/>
  <c r="K18" i="198" s="1"/>
  <c r="G18" i="198"/>
  <c r="E18" i="198"/>
  <c r="AQ17" i="198"/>
  <c r="AH17" i="198"/>
  <c r="V17" i="198"/>
  <c r="R17" i="198"/>
  <c r="J17" i="198"/>
  <c r="K17" i="198" s="1"/>
  <c r="G17" i="198"/>
  <c r="E17" i="198"/>
  <c r="AQ16" i="198"/>
  <c r="AH16" i="198"/>
  <c r="V16" i="198"/>
  <c r="R16" i="198"/>
  <c r="J16" i="198"/>
  <c r="K16" i="198" s="1"/>
  <c r="G16" i="198"/>
  <c r="E16" i="198"/>
  <c r="AQ15" i="198"/>
  <c r="AH15" i="198"/>
  <c r="V15" i="198"/>
  <c r="R15" i="198"/>
  <c r="J15" i="198"/>
  <c r="K15" i="198" s="1"/>
  <c r="G15" i="198"/>
  <c r="E15" i="198"/>
  <c r="AQ14" i="198"/>
  <c r="AH14" i="198"/>
  <c r="V14" i="198"/>
  <c r="R14" i="198"/>
  <c r="J14" i="198"/>
  <c r="K14" i="198" s="1"/>
  <c r="G14" i="198"/>
  <c r="E14" i="198"/>
  <c r="AQ13" i="198"/>
  <c r="AH13" i="198"/>
  <c r="V13" i="198"/>
  <c r="R13" i="198"/>
  <c r="J13" i="198"/>
  <c r="K13" i="198" s="1"/>
  <c r="G13" i="198"/>
  <c r="E13" i="198"/>
  <c r="AQ12" i="198"/>
  <c r="AH12" i="198"/>
  <c r="V12" i="198"/>
  <c r="R12" i="198"/>
  <c r="J12" i="198"/>
  <c r="K12" i="198" s="1"/>
  <c r="G12" i="198"/>
  <c r="E12" i="198"/>
  <c r="AH11" i="198"/>
  <c r="V11" i="198"/>
  <c r="R11" i="198"/>
  <c r="J11" i="198"/>
  <c r="K11" i="198" s="1"/>
  <c r="G11" i="198"/>
  <c r="E11" i="198"/>
  <c r="AQ11" i="198"/>
  <c r="AG8" i="198"/>
  <c r="Q35" i="198"/>
  <c r="AP10" i="197"/>
  <c r="AQ11" i="197" s="1"/>
  <c r="AG10" i="197"/>
  <c r="AG8" i="197" s="1"/>
  <c r="Q10" i="197"/>
  <c r="Q35" i="197" s="1"/>
  <c r="AR35" i="197"/>
  <c r="AP35" i="197"/>
  <c r="P35" i="197"/>
  <c r="AQ34" i="197"/>
  <c r="AH34" i="197"/>
  <c r="V34" i="197"/>
  <c r="R34" i="197"/>
  <c r="J34" i="197"/>
  <c r="I34" i="197" s="1"/>
  <c r="G34" i="197"/>
  <c r="E34" i="197"/>
  <c r="AQ33" i="197"/>
  <c r="AH33" i="197"/>
  <c r="V33" i="197"/>
  <c r="R33" i="197"/>
  <c r="J33" i="197"/>
  <c r="I33" i="197" s="1"/>
  <c r="G33" i="197"/>
  <c r="E33" i="197"/>
  <c r="AW32" i="197"/>
  <c r="AQ32" i="197"/>
  <c r="AH32" i="197"/>
  <c r="V32" i="197"/>
  <c r="R32" i="197"/>
  <c r="K32" i="197"/>
  <c r="J32" i="197"/>
  <c r="I32" i="197" s="1"/>
  <c r="G32" i="197"/>
  <c r="E32" i="197"/>
  <c r="AQ31" i="197"/>
  <c r="AH31" i="197"/>
  <c r="V31" i="197"/>
  <c r="R31" i="197"/>
  <c r="K31" i="197"/>
  <c r="J31" i="197"/>
  <c r="I31" i="197" s="1"/>
  <c r="G31" i="197"/>
  <c r="E31" i="197"/>
  <c r="AQ30" i="197"/>
  <c r="AH30" i="197"/>
  <c r="V30" i="197"/>
  <c r="R30" i="197"/>
  <c r="J30" i="197"/>
  <c r="I30" i="197" s="1"/>
  <c r="G30" i="197"/>
  <c r="E30" i="197"/>
  <c r="AQ29" i="197"/>
  <c r="AH29" i="197"/>
  <c r="V29" i="197"/>
  <c r="R29" i="197"/>
  <c r="K29" i="197"/>
  <c r="J29" i="197"/>
  <c r="I29" i="197" s="1"/>
  <c r="G29" i="197"/>
  <c r="E29" i="197"/>
  <c r="AQ28" i="197"/>
  <c r="AH28" i="197"/>
  <c r="V28" i="197"/>
  <c r="R28" i="197"/>
  <c r="K28" i="197"/>
  <c r="J28" i="197"/>
  <c r="I28" i="197" s="1"/>
  <c r="G28" i="197"/>
  <c r="E28" i="197"/>
  <c r="AQ27" i="197"/>
  <c r="AH27" i="197"/>
  <c r="V27" i="197"/>
  <c r="R27" i="197"/>
  <c r="J27" i="197"/>
  <c r="I27" i="197" s="1"/>
  <c r="G27" i="197"/>
  <c r="E27" i="197"/>
  <c r="AQ26" i="197"/>
  <c r="AH26" i="197"/>
  <c r="V26" i="197"/>
  <c r="R26" i="197"/>
  <c r="J26" i="197"/>
  <c r="I26" i="197" s="1"/>
  <c r="G26" i="197"/>
  <c r="E26" i="197"/>
  <c r="AQ25" i="197"/>
  <c r="AH25" i="197"/>
  <c r="V25" i="197"/>
  <c r="R25" i="197"/>
  <c r="J25" i="197"/>
  <c r="I25" i="197" s="1"/>
  <c r="G25" i="197"/>
  <c r="E25" i="197"/>
  <c r="AQ24" i="197"/>
  <c r="AH24" i="197"/>
  <c r="V24" i="197"/>
  <c r="R24" i="197"/>
  <c r="J24" i="197"/>
  <c r="I24" i="197" s="1"/>
  <c r="G24" i="197"/>
  <c r="E24" i="197"/>
  <c r="AQ23" i="197"/>
  <c r="AH23" i="197"/>
  <c r="V23" i="197"/>
  <c r="R23" i="197"/>
  <c r="J23" i="197"/>
  <c r="I23" i="197" s="1"/>
  <c r="G23" i="197"/>
  <c r="AQ22" i="197"/>
  <c r="AH22" i="197"/>
  <c r="V22" i="197"/>
  <c r="R22" i="197"/>
  <c r="T22" i="197" s="1"/>
  <c r="J22" i="197"/>
  <c r="I22" i="197" s="1"/>
  <c r="G22" i="197"/>
  <c r="E22" i="197"/>
  <c r="AQ21" i="197"/>
  <c r="AH21" i="197"/>
  <c r="R21" i="197"/>
  <c r="T21" i="197" s="1"/>
  <c r="J21" i="197"/>
  <c r="K21" i="197" s="1"/>
  <c r="G21" i="197"/>
  <c r="E21" i="197"/>
  <c r="AQ20" i="197"/>
  <c r="AH20" i="197"/>
  <c r="R20" i="197"/>
  <c r="T20" i="197" s="1"/>
  <c r="J20" i="197"/>
  <c r="K20" i="197" s="1"/>
  <c r="G20" i="197"/>
  <c r="E20" i="197"/>
  <c r="AQ19" i="197"/>
  <c r="AH19" i="197"/>
  <c r="V19" i="197"/>
  <c r="R19" i="197"/>
  <c r="T19" i="197" s="1"/>
  <c r="J19" i="197"/>
  <c r="I19" i="197" s="1"/>
  <c r="G19" i="197"/>
  <c r="E19" i="197"/>
  <c r="AQ18" i="197"/>
  <c r="AH18" i="197"/>
  <c r="V18" i="197"/>
  <c r="R18" i="197"/>
  <c r="T18" i="197" s="1"/>
  <c r="J18" i="197"/>
  <c r="I18" i="197" s="1"/>
  <c r="G18" i="197"/>
  <c r="E18" i="197"/>
  <c r="AQ17" i="197"/>
  <c r="AH17" i="197"/>
  <c r="V17" i="197"/>
  <c r="R17" i="197"/>
  <c r="T17" i="197" s="1"/>
  <c r="J17" i="197"/>
  <c r="I17" i="197" s="1"/>
  <c r="G17" i="197"/>
  <c r="E17" i="197"/>
  <c r="AQ16" i="197"/>
  <c r="AH16" i="197"/>
  <c r="V16" i="197"/>
  <c r="R16" i="197"/>
  <c r="T16" i="197" s="1"/>
  <c r="J16" i="197"/>
  <c r="K16" i="197" s="1"/>
  <c r="G16" i="197"/>
  <c r="E16" i="197"/>
  <c r="AQ15" i="197"/>
  <c r="AH15" i="197"/>
  <c r="V15" i="197"/>
  <c r="R15" i="197"/>
  <c r="T15" i="197" s="1"/>
  <c r="J15" i="197"/>
  <c r="K15" i="197" s="1"/>
  <c r="I15" i="197"/>
  <c r="G15" i="197"/>
  <c r="E15" i="197"/>
  <c r="AQ14" i="197"/>
  <c r="AH14" i="197"/>
  <c r="V14" i="197"/>
  <c r="R14" i="197"/>
  <c r="T14" i="197" s="1"/>
  <c r="J14" i="197"/>
  <c r="K14" i="197" s="1"/>
  <c r="I14" i="197"/>
  <c r="G14" i="197"/>
  <c r="E14" i="197"/>
  <c r="AQ13" i="197"/>
  <c r="AH13" i="197"/>
  <c r="V13" i="197"/>
  <c r="R13" i="197"/>
  <c r="T13" i="197" s="1"/>
  <c r="J13" i="197"/>
  <c r="K13" i="197" s="1"/>
  <c r="G13" i="197"/>
  <c r="E13" i="197"/>
  <c r="AQ12" i="197"/>
  <c r="AH12" i="197"/>
  <c r="V12" i="197"/>
  <c r="R12" i="197"/>
  <c r="S12" i="197" s="1"/>
  <c r="K12" i="197"/>
  <c r="J12" i="197"/>
  <c r="I12" i="197" s="1"/>
  <c r="G12" i="197"/>
  <c r="E12" i="197"/>
  <c r="AH11" i="197"/>
  <c r="V11" i="197"/>
  <c r="R11" i="197"/>
  <c r="K11" i="197"/>
  <c r="J11" i="197"/>
  <c r="I11" i="197" s="1"/>
  <c r="G11" i="197"/>
  <c r="E11" i="197"/>
  <c r="AP10" i="196"/>
  <c r="AQ11" i="196" s="1"/>
  <c r="AG10" i="196"/>
  <c r="AG8" i="196" s="1"/>
  <c r="Q10" i="196"/>
  <c r="Q35" i="196" s="1"/>
  <c r="AR35" i="196"/>
  <c r="P35" i="196"/>
  <c r="AQ34" i="196"/>
  <c r="AH34" i="196"/>
  <c r="V34" i="196"/>
  <c r="R34" i="196"/>
  <c r="S34" i="196" s="1"/>
  <c r="J34" i="196"/>
  <c r="I34" i="196" s="1"/>
  <c r="G34" i="196"/>
  <c r="E34" i="196"/>
  <c r="AQ33" i="196"/>
  <c r="AH33" i="196"/>
  <c r="V33" i="196"/>
  <c r="R33" i="196"/>
  <c r="S33" i="196" s="1"/>
  <c r="J33" i="196"/>
  <c r="I33" i="196" s="1"/>
  <c r="G33" i="196"/>
  <c r="E33" i="196"/>
  <c r="AW32" i="196"/>
  <c r="AQ32" i="196"/>
  <c r="AH32" i="196"/>
  <c r="V32" i="196"/>
  <c r="R32" i="196"/>
  <c r="T32" i="196" s="1"/>
  <c r="J32" i="196"/>
  <c r="I32" i="196" s="1"/>
  <c r="G32" i="196"/>
  <c r="E32" i="196"/>
  <c r="AQ31" i="196"/>
  <c r="AH31" i="196"/>
  <c r="V31" i="196"/>
  <c r="R31" i="196"/>
  <c r="T31" i="196" s="1"/>
  <c r="K31" i="196"/>
  <c r="J31" i="196"/>
  <c r="I31" i="196" s="1"/>
  <c r="G31" i="196"/>
  <c r="E31" i="196"/>
  <c r="AQ30" i="196"/>
  <c r="AH30" i="196"/>
  <c r="V30" i="196"/>
  <c r="R30" i="196"/>
  <c r="T30" i="196" s="1"/>
  <c r="J30" i="196"/>
  <c r="K30" i="196" s="1"/>
  <c r="I30" i="196"/>
  <c r="G30" i="196"/>
  <c r="E30" i="196"/>
  <c r="AQ29" i="196"/>
  <c r="AH29" i="196"/>
  <c r="V29" i="196"/>
  <c r="R29" i="196"/>
  <c r="T29" i="196" s="1"/>
  <c r="J29" i="196"/>
  <c r="K29" i="196" s="1"/>
  <c r="I29" i="196"/>
  <c r="G29" i="196"/>
  <c r="E29" i="196"/>
  <c r="AQ28" i="196"/>
  <c r="AH28" i="196"/>
  <c r="V28" i="196"/>
  <c r="R28" i="196"/>
  <c r="T28" i="196" s="1"/>
  <c r="J28" i="196"/>
  <c r="K28" i="196" s="1"/>
  <c r="I28" i="196"/>
  <c r="G28" i="196"/>
  <c r="E28" i="196"/>
  <c r="AQ27" i="196"/>
  <c r="AH27" i="196"/>
  <c r="V27" i="196"/>
  <c r="R27" i="196"/>
  <c r="T27" i="196" s="1"/>
  <c r="J27" i="196"/>
  <c r="K27" i="196" s="1"/>
  <c r="I27" i="196"/>
  <c r="G27" i="196"/>
  <c r="E27" i="196"/>
  <c r="AQ26" i="196"/>
  <c r="AH26" i="196"/>
  <c r="V26" i="196"/>
  <c r="R26" i="196"/>
  <c r="T26" i="196" s="1"/>
  <c r="J26" i="196"/>
  <c r="K26" i="196" s="1"/>
  <c r="G26" i="196"/>
  <c r="E26" i="196"/>
  <c r="AQ25" i="196"/>
  <c r="AH25" i="196"/>
  <c r="V25" i="196"/>
  <c r="R25" i="196"/>
  <c r="T25" i="196" s="1"/>
  <c r="J25" i="196"/>
  <c r="K25" i="196" s="1"/>
  <c r="G25" i="196"/>
  <c r="E25" i="196"/>
  <c r="AQ24" i="196"/>
  <c r="AH24" i="196"/>
  <c r="V24" i="196"/>
  <c r="R24" i="196"/>
  <c r="T24" i="196" s="1"/>
  <c r="J24" i="196"/>
  <c r="K24" i="196" s="1"/>
  <c r="G24" i="196"/>
  <c r="E24" i="196"/>
  <c r="AQ23" i="196"/>
  <c r="AH23" i="196"/>
  <c r="V23" i="196"/>
  <c r="R23" i="196"/>
  <c r="T23" i="196" s="1"/>
  <c r="J23" i="196"/>
  <c r="K23" i="196" s="1"/>
  <c r="G23" i="196"/>
  <c r="AQ22" i="196"/>
  <c r="AH22" i="196"/>
  <c r="V22" i="196"/>
  <c r="R22" i="196"/>
  <c r="S22" i="196" s="1"/>
  <c r="J22" i="196"/>
  <c r="I22" i="196" s="1"/>
  <c r="G22" i="196"/>
  <c r="E22" i="196"/>
  <c r="AQ21" i="196"/>
  <c r="AH21" i="196"/>
  <c r="R21" i="196"/>
  <c r="S21" i="196" s="1"/>
  <c r="J21" i="196"/>
  <c r="K21" i="196" s="1"/>
  <c r="I21" i="196"/>
  <c r="G21" i="196"/>
  <c r="E21" i="196"/>
  <c r="AQ20" i="196"/>
  <c r="AH20" i="196"/>
  <c r="R20" i="196"/>
  <c r="T20" i="196" s="1"/>
  <c r="AI20" i="196" s="1"/>
  <c r="J20" i="196"/>
  <c r="K20" i="196" s="1"/>
  <c r="G20" i="196"/>
  <c r="E20" i="196"/>
  <c r="AQ19" i="196"/>
  <c r="AH19" i="196"/>
  <c r="V19" i="196"/>
  <c r="R19" i="196"/>
  <c r="T19" i="196" s="1"/>
  <c r="J19" i="196"/>
  <c r="K19" i="196" s="1"/>
  <c r="G19" i="196"/>
  <c r="E19" i="196"/>
  <c r="AQ18" i="196"/>
  <c r="AH18" i="196"/>
  <c r="V18" i="196"/>
  <c r="R18" i="196"/>
  <c r="T18" i="196" s="1"/>
  <c r="J18" i="196"/>
  <c r="K18" i="196" s="1"/>
  <c r="G18" i="196"/>
  <c r="E18" i="196"/>
  <c r="AQ17" i="196"/>
  <c r="AH17" i="196"/>
  <c r="V17" i="196"/>
  <c r="R17" i="196"/>
  <c r="J17" i="196"/>
  <c r="K17" i="196" s="1"/>
  <c r="G17" i="196"/>
  <c r="E17" i="196"/>
  <c r="AQ16" i="196"/>
  <c r="AH16" i="196"/>
  <c r="V16" i="196"/>
  <c r="R16" i="196"/>
  <c r="J16" i="196"/>
  <c r="K16" i="196" s="1"/>
  <c r="G16" i="196"/>
  <c r="E16" i="196"/>
  <c r="AQ15" i="196"/>
  <c r="AH15" i="196"/>
  <c r="V15" i="196"/>
  <c r="R15" i="196"/>
  <c r="T15" i="196" s="1"/>
  <c r="J15" i="196"/>
  <c r="K15" i="196" s="1"/>
  <c r="G15" i="196"/>
  <c r="E15" i="196"/>
  <c r="AQ14" i="196"/>
  <c r="AH14" i="196"/>
  <c r="V14" i="196"/>
  <c r="R14" i="196"/>
  <c r="T14" i="196" s="1"/>
  <c r="J14" i="196"/>
  <c r="K14" i="196" s="1"/>
  <c r="G14" i="196"/>
  <c r="E14" i="196"/>
  <c r="AQ13" i="196"/>
  <c r="AH13" i="196"/>
  <c r="V13" i="196"/>
  <c r="R13" i="196"/>
  <c r="T13" i="196" s="1"/>
  <c r="J13" i="196"/>
  <c r="K13" i="196" s="1"/>
  <c r="G13" i="196"/>
  <c r="E13" i="196"/>
  <c r="AQ12" i="196"/>
  <c r="AH12" i="196"/>
  <c r="V12" i="196"/>
  <c r="R12" i="196"/>
  <c r="T12" i="196" s="1"/>
  <c r="J12" i="196"/>
  <c r="K12" i="196" s="1"/>
  <c r="G12" i="196"/>
  <c r="E12" i="196"/>
  <c r="V11" i="196"/>
  <c r="J11" i="196"/>
  <c r="K11" i="196" s="1"/>
  <c r="G11" i="196"/>
  <c r="E11" i="196"/>
  <c r="AI34" i="208" l="1"/>
  <c r="T34" i="208"/>
  <c r="T33" i="208"/>
  <c r="AI33" i="208" s="1"/>
  <c r="T32" i="208"/>
  <c r="AI32" i="208" s="1"/>
  <c r="T31" i="208"/>
  <c r="AI31" i="208" s="1"/>
  <c r="S31" i="208"/>
  <c r="T30" i="208"/>
  <c r="AI30" i="208" s="1"/>
  <c r="S30" i="208"/>
  <c r="T29" i="208"/>
  <c r="AI29" i="208" s="1"/>
  <c r="T28" i="208"/>
  <c r="AI28" i="208" s="1"/>
  <c r="S28" i="208"/>
  <c r="T27" i="208"/>
  <c r="AI27" i="208" s="1"/>
  <c r="K21" i="208"/>
  <c r="T26" i="208"/>
  <c r="AI26" i="208" s="1"/>
  <c r="T25" i="208"/>
  <c r="AI25" i="208"/>
  <c r="S25" i="208"/>
  <c r="I24" i="208"/>
  <c r="T24" i="208"/>
  <c r="AI24" i="208" s="1"/>
  <c r="I23" i="208"/>
  <c r="T23" i="208"/>
  <c r="AI23" i="208" s="1"/>
  <c r="S23" i="208"/>
  <c r="S22" i="208"/>
  <c r="T22" i="208"/>
  <c r="AI22" i="208" s="1"/>
  <c r="S21" i="208"/>
  <c r="T21" i="208"/>
  <c r="AI21" i="208" s="1"/>
  <c r="T20" i="208"/>
  <c r="AI20" i="208" s="1"/>
  <c r="T19" i="208"/>
  <c r="AI19" i="208" s="1"/>
  <c r="T18" i="208"/>
  <c r="T17" i="208"/>
  <c r="T16" i="208"/>
  <c r="AQ35" i="208"/>
  <c r="AH35" i="208"/>
  <c r="AI15" i="208"/>
  <c r="AI16" i="208"/>
  <c r="R35" i="208"/>
  <c r="AI12" i="208"/>
  <c r="S34" i="207"/>
  <c r="S33" i="207"/>
  <c r="AI34" i="207"/>
  <c r="AI33" i="207"/>
  <c r="T32" i="207"/>
  <c r="AI32" i="207" s="1"/>
  <c r="T31" i="207"/>
  <c r="T30" i="207"/>
  <c r="T29" i="207"/>
  <c r="T28" i="207"/>
  <c r="AI29" i="207"/>
  <c r="I13" i="207"/>
  <c r="K15" i="207"/>
  <c r="I33" i="207"/>
  <c r="K34" i="207"/>
  <c r="I20" i="207"/>
  <c r="AI28" i="207"/>
  <c r="T27" i="207"/>
  <c r="T26" i="207"/>
  <c r="T25" i="207"/>
  <c r="T24" i="207"/>
  <c r="AI25" i="207"/>
  <c r="AI24" i="207"/>
  <c r="T22" i="207"/>
  <c r="AI22" i="207" s="1"/>
  <c r="T21" i="207"/>
  <c r="AI21" i="207" s="1"/>
  <c r="AI19" i="207"/>
  <c r="S20" i="207"/>
  <c r="AI20" i="207"/>
  <c r="AI18" i="207"/>
  <c r="AI17" i="207"/>
  <c r="S18" i="207"/>
  <c r="S17" i="207"/>
  <c r="K22" i="207"/>
  <c r="I19" i="207"/>
  <c r="K18" i="207"/>
  <c r="I17" i="207"/>
  <c r="AQ35" i="207"/>
  <c r="AI16" i="207"/>
  <c r="AI14" i="207"/>
  <c r="AI15" i="207"/>
  <c r="AI13" i="207"/>
  <c r="AH35" i="207"/>
  <c r="AI12" i="207"/>
  <c r="S16" i="207"/>
  <c r="S15" i="207"/>
  <c r="R35" i="207"/>
  <c r="S14" i="207"/>
  <c r="S13" i="207"/>
  <c r="S12" i="207"/>
  <c r="AI33" i="206"/>
  <c r="S34" i="206"/>
  <c r="S33" i="206"/>
  <c r="S32" i="206"/>
  <c r="T32" i="206"/>
  <c r="AI32" i="206" s="1"/>
  <c r="S31" i="206"/>
  <c r="T31" i="206"/>
  <c r="AI31" i="206" s="1"/>
  <c r="S30" i="206"/>
  <c r="T30" i="206"/>
  <c r="AI30" i="206" s="1"/>
  <c r="S29" i="206"/>
  <c r="T29" i="206"/>
  <c r="AI29" i="206" s="1"/>
  <c r="S28" i="206"/>
  <c r="T28" i="206"/>
  <c r="AI28" i="206" s="1"/>
  <c r="S27" i="206"/>
  <c r="T27" i="206"/>
  <c r="AI27" i="206" s="1"/>
  <c r="S26" i="206"/>
  <c r="T26" i="206"/>
  <c r="AI26" i="206" s="1"/>
  <c r="S25" i="206"/>
  <c r="T24" i="206"/>
  <c r="T25" i="206"/>
  <c r="AI25" i="206" s="1"/>
  <c r="K11" i="206"/>
  <c r="K12" i="206"/>
  <c r="I34" i="206"/>
  <c r="I18" i="206"/>
  <c r="I22" i="206"/>
  <c r="S24" i="206"/>
  <c r="AI24" i="206"/>
  <c r="S23" i="206"/>
  <c r="T23" i="206"/>
  <c r="AI23" i="206" s="1"/>
  <c r="T21" i="206"/>
  <c r="S22" i="206"/>
  <c r="T22" i="206"/>
  <c r="AI22" i="206" s="1"/>
  <c r="AQ35" i="206"/>
  <c r="AI21" i="206"/>
  <c r="AH35" i="206"/>
  <c r="AI20" i="206"/>
  <c r="AI17" i="206"/>
  <c r="AI18" i="206"/>
  <c r="AI13" i="206"/>
  <c r="AI14" i="206"/>
  <c r="R35" i="206"/>
  <c r="I21" i="206"/>
  <c r="I19" i="206"/>
  <c r="K17" i="206"/>
  <c r="AQ35" i="205"/>
  <c r="AI32" i="205"/>
  <c r="AI31" i="205"/>
  <c r="AI30" i="205"/>
  <c r="AI29" i="205"/>
  <c r="AI28" i="205"/>
  <c r="AI27" i="205"/>
  <c r="AI26" i="205"/>
  <c r="AI25" i="205"/>
  <c r="AI24" i="205"/>
  <c r="AI23" i="205"/>
  <c r="AI20" i="205"/>
  <c r="AH35" i="205"/>
  <c r="T34" i="205"/>
  <c r="AI34" i="205" s="1"/>
  <c r="T33" i="205"/>
  <c r="AI33" i="205" s="1"/>
  <c r="S31" i="205"/>
  <c r="S32" i="205"/>
  <c r="S30" i="205"/>
  <c r="S29" i="205"/>
  <c r="S27" i="205"/>
  <c r="S28" i="205"/>
  <c r="S25" i="205"/>
  <c r="S26" i="205"/>
  <c r="S24" i="205"/>
  <c r="S23" i="205"/>
  <c r="T22" i="205"/>
  <c r="AI22" i="205" s="1"/>
  <c r="S21" i="205"/>
  <c r="AI21" i="205"/>
  <c r="AI19" i="205"/>
  <c r="AI16" i="205"/>
  <c r="AI15" i="205"/>
  <c r="R35" i="205"/>
  <c r="AI12" i="205"/>
  <c r="K32" i="205"/>
  <c r="I31" i="205"/>
  <c r="K30" i="205"/>
  <c r="I29" i="205"/>
  <c r="K28" i="205"/>
  <c r="I27" i="205"/>
  <c r="K26" i="205"/>
  <c r="I25" i="205"/>
  <c r="K24" i="205"/>
  <c r="K21" i="205"/>
  <c r="AQ35" i="204"/>
  <c r="AI32" i="204"/>
  <c r="AI31" i="204"/>
  <c r="AI27" i="204"/>
  <c r="AI26" i="204"/>
  <c r="AI25" i="204"/>
  <c r="AI23" i="204"/>
  <c r="AI20" i="204"/>
  <c r="AH35" i="204"/>
  <c r="AI34" i="204"/>
  <c r="AI33" i="204"/>
  <c r="S32" i="204"/>
  <c r="T30" i="204"/>
  <c r="AI30" i="204" s="1"/>
  <c r="S27" i="204"/>
  <c r="S25" i="204"/>
  <c r="S26" i="204"/>
  <c r="S23" i="204"/>
  <c r="S24" i="204"/>
  <c r="T22" i="204"/>
  <c r="AI22" i="204"/>
  <c r="S21" i="204"/>
  <c r="AI21" i="204"/>
  <c r="AI17" i="204"/>
  <c r="AI13" i="204"/>
  <c r="R35" i="204"/>
  <c r="AI12" i="204"/>
  <c r="I29" i="204"/>
  <c r="I28" i="204"/>
  <c r="I27" i="204"/>
  <c r="I26" i="204"/>
  <c r="I25" i="204"/>
  <c r="I24" i="204"/>
  <c r="I23" i="204"/>
  <c r="AI34" i="203"/>
  <c r="AI33" i="203"/>
  <c r="S34" i="203"/>
  <c r="S33" i="203"/>
  <c r="AI32" i="203"/>
  <c r="AI31" i="203"/>
  <c r="AI28" i="203"/>
  <c r="AI27" i="203"/>
  <c r="AI24" i="203"/>
  <c r="S22" i="203"/>
  <c r="AI23" i="203"/>
  <c r="AI22" i="203"/>
  <c r="T21" i="203"/>
  <c r="AI21" i="203" s="1"/>
  <c r="S20" i="203"/>
  <c r="AI20" i="203"/>
  <c r="AI19" i="203"/>
  <c r="S19" i="203"/>
  <c r="AI18" i="203"/>
  <c r="S18" i="203"/>
  <c r="AI17" i="203"/>
  <c r="S17" i="203"/>
  <c r="K13" i="203"/>
  <c r="K17" i="203"/>
  <c r="K19" i="203"/>
  <c r="K33" i="203"/>
  <c r="I34" i="203"/>
  <c r="AI16" i="203"/>
  <c r="S16" i="203"/>
  <c r="AI15" i="203"/>
  <c r="S15" i="203"/>
  <c r="AI14" i="203"/>
  <c r="S14" i="203"/>
  <c r="AH35" i="203"/>
  <c r="AI13" i="203"/>
  <c r="R35" i="203"/>
  <c r="S13" i="203"/>
  <c r="AQ35" i="203"/>
  <c r="AI12" i="203"/>
  <c r="S12" i="203"/>
  <c r="AI34" i="202"/>
  <c r="S34" i="202"/>
  <c r="AI33" i="202"/>
  <c r="S33" i="202"/>
  <c r="AI32" i="202"/>
  <c r="S31" i="202"/>
  <c r="S32" i="202"/>
  <c r="AI31" i="202"/>
  <c r="AI30" i="202"/>
  <c r="S30" i="202"/>
  <c r="AI29" i="202"/>
  <c r="S29" i="202"/>
  <c r="AI28" i="202"/>
  <c r="S28" i="202"/>
  <c r="AI27" i="202"/>
  <c r="S27" i="202"/>
  <c r="AI26" i="202"/>
  <c r="S26" i="202"/>
  <c r="AI25" i="202"/>
  <c r="S25" i="202"/>
  <c r="AI24" i="202"/>
  <c r="S24" i="202"/>
  <c r="AI23" i="202"/>
  <c r="T22" i="202"/>
  <c r="AI22" i="202" s="1"/>
  <c r="S23" i="202"/>
  <c r="AI21" i="202"/>
  <c r="K17" i="202"/>
  <c r="K12" i="202"/>
  <c r="K13" i="202"/>
  <c r="K14" i="202"/>
  <c r="K15" i="202"/>
  <c r="K16" i="202"/>
  <c r="AQ35" i="202"/>
  <c r="AH35" i="202"/>
  <c r="R35" i="202"/>
  <c r="T21" i="201"/>
  <c r="AI21" i="201" s="1"/>
  <c r="T20" i="201"/>
  <c r="AI20" i="201" s="1"/>
  <c r="AI19" i="201"/>
  <c r="S19" i="201"/>
  <c r="AI18" i="201"/>
  <c r="S18" i="201"/>
  <c r="I11" i="201"/>
  <c r="I20" i="201"/>
  <c r="I22" i="201"/>
  <c r="I23" i="201"/>
  <c r="I24" i="201"/>
  <c r="I25" i="201"/>
  <c r="I26" i="201"/>
  <c r="I27" i="201"/>
  <c r="I28" i="201"/>
  <c r="I29" i="201"/>
  <c r="I30" i="201"/>
  <c r="I31" i="201"/>
  <c r="I32" i="201"/>
  <c r="K34" i="201"/>
  <c r="I18" i="201"/>
  <c r="I17" i="201"/>
  <c r="T17" i="201"/>
  <c r="AI17" i="201" s="1"/>
  <c r="I16" i="201"/>
  <c r="AI16" i="201"/>
  <c r="AI14" i="201"/>
  <c r="AI15" i="201"/>
  <c r="S15" i="201"/>
  <c r="S14" i="201"/>
  <c r="AQ35" i="201"/>
  <c r="T13" i="201"/>
  <c r="AI13" i="201" s="1"/>
  <c r="R35" i="201"/>
  <c r="AH35" i="201"/>
  <c r="AI12" i="201"/>
  <c r="S11" i="201"/>
  <c r="S12" i="201"/>
  <c r="AI34" i="200"/>
  <c r="S34" i="200"/>
  <c r="AI33" i="200"/>
  <c r="S33" i="200"/>
  <c r="AI32" i="200"/>
  <c r="S32" i="200"/>
  <c r="AI31" i="200"/>
  <c r="S31" i="200"/>
  <c r="T30" i="200"/>
  <c r="AI30" i="200" s="1"/>
  <c r="AI29" i="200"/>
  <c r="S29" i="200"/>
  <c r="AI28" i="200"/>
  <c r="T27" i="200"/>
  <c r="S28" i="200"/>
  <c r="AI27" i="200"/>
  <c r="AI26" i="200"/>
  <c r="S25" i="200"/>
  <c r="S26" i="200"/>
  <c r="AI25" i="200"/>
  <c r="AI24" i="200"/>
  <c r="S24" i="200"/>
  <c r="K12" i="200"/>
  <c r="K13" i="200"/>
  <c r="K14" i="200"/>
  <c r="K15" i="200"/>
  <c r="K23" i="200"/>
  <c r="K24" i="200"/>
  <c r="K26" i="200"/>
  <c r="K28" i="200"/>
  <c r="K30" i="200"/>
  <c r="K32" i="200"/>
  <c r="K19" i="200"/>
  <c r="K17" i="200"/>
  <c r="AI23" i="200"/>
  <c r="S23" i="200"/>
  <c r="T22" i="200"/>
  <c r="AI22" i="200" s="1"/>
  <c r="I21" i="200"/>
  <c r="AI21" i="200"/>
  <c r="S21" i="200"/>
  <c r="K20" i="200"/>
  <c r="AI20" i="200"/>
  <c r="K18" i="200"/>
  <c r="K16" i="200"/>
  <c r="AQ35" i="200"/>
  <c r="AH35" i="200"/>
  <c r="R35" i="200"/>
  <c r="I34" i="199"/>
  <c r="K30" i="199"/>
  <c r="I29" i="199"/>
  <c r="K26" i="199"/>
  <c r="S31" i="199"/>
  <c r="S30" i="199"/>
  <c r="S29" i="199"/>
  <c r="S28" i="199"/>
  <c r="S27" i="199"/>
  <c r="S26" i="199"/>
  <c r="K25" i="199"/>
  <c r="S25" i="199"/>
  <c r="I24" i="199"/>
  <c r="S24" i="199"/>
  <c r="K23" i="199"/>
  <c r="S23" i="199"/>
  <c r="K22" i="199"/>
  <c r="K21" i="199"/>
  <c r="T21" i="199"/>
  <c r="AI21" i="199" s="1"/>
  <c r="S20" i="199"/>
  <c r="S19" i="199"/>
  <c r="AI32" i="199"/>
  <c r="AI31" i="199"/>
  <c r="AI30" i="199"/>
  <c r="AI29" i="199"/>
  <c r="AI28" i="199"/>
  <c r="AI27" i="199"/>
  <c r="AI26" i="199"/>
  <c r="AI25" i="199"/>
  <c r="AI24" i="199"/>
  <c r="AI23" i="199"/>
  <c r="AI20" i="199"/>
  <c r="AI19" i="199"/>
  <c r="T18" i="199"/>
  <c r="AI18" i="199" s="1"/>
  <c r="AI17" i="199"/>
  <c r="S17" i="199"/>
  <c r="AI16" i="199"/>
  <c r="S16" i="199"/>
  <c r="AI15" i="199"/>
  <c r="S15" i="199"/>
  <c r="T14" i="199"/>
  <c r="AI14" i="199" s="1"/>
  <c r="AI13" i="199"/>
  <c r="R35" i="199"/>
  <c r="S13" i="199"/>
  <c r="AI12" i="199"/>
  <c r="S12" i="199"/>
  <c r="AH35" i="199"/>
  <c r="S34" i="198"/>
  <c r="T34" i="198"/>
  <c r="AI34" i="198" s="1"/>
  <c r="S33" i="198"/>
  <c r="T33" i="198"/>
  <c r="AI33" i="198" s="1"/>
  <c r="S31" i="198"/>
  <c r="T32" i="198"/>
  <c r="AI32" i="198" s="1"/>
  <c r="S32" i="198"/>
  <c r="T31" i="198"/>
  <c r="AI31" i="198" s="1"/>
  <c r="T30" i="198"/>
  <c r="AI30" i="198" s="1"/>
  <c r="T29" i="198"/>
  <c r="AI29" i="198" s="1"/>
  <c r="S29" i="198"/>
  <c r="T28" i="198"/>
  <c r="AI28" i="198" s="1"/>
  <c r="S28" i="198"/>
  <c r="T27" i="198"/>
  <c r="AI27" i="198" s="1"/>
  <c r="S27" i="198"/>
  <c r="T26" i="198"/>
  <c r="AI26" i="198" s="1"/>
  <c r="S26" i="198"/>
  <c r="K27" i="198"/>
  <c r="K29" i="198"/>
  <c r="K31" i="198"/>
  <c r="T25" i="198"/>
  <c r="AI25" i="198" s="1"/>
  <c r="S25" i="198"/>
  <c r="K24" i="198"/>
  <c r="T24" i="198"/>
  <c r="AI24" i="198" s="1"/>
  <c r="S24" i="198"/>
  <c r="I23" i="198"/>
  <c r="T23" i="198"/>
  <c r="AI23" i="198" s="1"/>
  <c r="S23" i="198"/>
  <c r="S22" i="198"/>
  <c r="T22" i="198"/>
  <c r="AI22" i="198" s="1"/>
  <c r="S21" i="198"/>
  <c r="T21" i="198"/>
  <c r="AI21" i="198" s="1"/>
  <c r="T20" i="198"/>
  <c r="AI20" i="198" s="1"/>
  <c r="T19" i="198"/>
  <c r="T18" i="198"/>
  <c r="T17" i="198"/>
  <c r="AI18" i="198"/>
  <c r="AI17" i="198"/>
  <c r="AQ35" i="198"/>
  <c r="T16" i="198"/>
  <c r="T15" i="198"/>
  <c r="T14" i="198"/>
  <c r="AI14" i="198" s="1"/>
  <c r="T13" i="198"/>
  <c r="AI13" i="198" s="1"/>
  <c r="T12" i="198"/>
  <c r="R35" i="198"/>
  <c r="S34" i="197"/>
  <c r="T34" i="197"/>
  <c r="AI34" i="197" s="1"/>
  <c r="AH35" i="198"/>
  <c r="S33" i="197"/>
  <c r="T33" i="197"/>
  <c r="AI33" i="197" s="1"/>
  <c r="T32" i="197"/>
  <c r="AI32" i="197" s="1"/>
  <c r="T31" i="197"/>
  <c r="AI31" i="197" s="1"/>
  <c r="T30" i="197"/>
  <c r="AI30" i="197" s="1"/>
  <c r="T29" i="197"/>
  <c r="AI29" i="197" s="1"/>
  <c r="T28" i="197"/>
  <c r="AI28" i="197" s="1"/>
  <c r="T27" i="197"/>
  <c r="AI27" i="197" s="1"/>
  <c r="T26" i="197"/>
  <c r="AI26" i="197" s="1"/>
  <c r="I13" i="197"/>
  <c r="K18" i="197"/>
  <c r="K19" i="197"/>
  <c r="K25" i="197"/>
  <c r="K26" i="197"/>
  <c r="K27" i="197"/>
  <c r="K30" i="197"/>
  <c r="T25" i="197"/>
  <c r="AI25" i="197" s="1"/>
  <c r="K24" i="197"/>
  <c r="T23" i="197"/>
  <c r="AI23" i="197" s="1"/>
  <c r="T24" i="197"/>
  <c r="AI24" i="197" s="1"/>
  <c r="K23" i="197"/>
  <c r="AI22" i="197"/>
  <c r="S22" i="197"/>
  <c r="AI21" i="197"/>
  <c r="S21" i="197"/>
  <c r="AI20" i="197"/>
  <c r="AI19" i="197"/>
  <c r="I20" i="197"/>
  <c r="I21" i="197"/>
  <c r="K17" i="197"/>
  <c r="I16" i="197"/>
  <c r="AQ35" i="197"/>
  <c r="AH35" i="197"/>
  <c r="AI16" i="197"/>
  <c r="AI15" i="197"/>
  <c r="AP35" i="207"/>
  <c r="AG35" i="199"/>
  <c r="T11" i="199"/>
  <c r="S26" i="196"/>
  <c r="AP35" i="201"/>
  <c r="S11" i="207"/>
  <c r="I26" i="196"/>
  <c r="S11" i="199"/>
  <c r="AP35" i="203"/>
  <c r="AG8" i="206"/>
  <c r="R35" i="197"/>
  <c r="S32" i="196"/>
  <c r="T11" i="201"/>
  <c r="S11" i="203"/>
  <c r="T34" i="196"/>
  <c r="AI34" i="196" s="1"/>
  <c r="T33" i="196"/>
  <c r="AI33" i="196" s="1"/>
  <c r="AI32" i="196"/>
  <c r="S31" i="196"/>
  <c r="AI31" i="196"/>
  <c r="AI29" i="196"/>
  <c r="AI30" i="196"/>
  <c r="S30" i="196"/>
  <c r="S29" i="196"/>
  <c r="AI27" i="196"/>
  <c r="AI28" i="196"/>
  <c r="S28" i="196"/>
  <c r="S27" i="196"/>
  <c r="AI26" i="196"/>
  <c r="AI25" i="196"/>
  <c r="K32" i="196"/>
  <c r="I23" i="196"/>
  <c r="I24" i="196"/>
  <c r="I25" i="196"/>
  <c r="AI23" i="196"/>
  <c r="S23" i="196"/>
  <c r="T21" i="196"/>
  <c r="AI18" i="196"/>
  <c r="T16" i="196"/>
  <c r="T17" i="196"/>
  <c r="AI14" i="196"/>
  <c r="AI14" i="208"/>
  <c r="AI18" i="208"/>
  <c r="AI13" i="208"/>
  <c r="AI17" i="208"/>
  <c r="I11" i="208"/>
  <c r="S11" i="208"/>
  <c r="I12" i="208"/>
  <c r="S12" i="208"/>
  <c r="I13" i="208"/>
  <c r="S13" i="208"/>
  <c r="I14" i="208"/>
  <c r="S14" i="208"/>
  <c r="I15" i="208"/>
  <c r="S15" i="208"/>
  <c r="I16" i="208"/>
  <c r="S16" i="208"/>
  <c r="I17" i="208"/>
  <c r="S17" i="208"/>
  <c r="I18" i="208"/>
  <c r="S18" i="208"/>
  <c r="I19" i="208"/>
  <c r="S19" i="208"/>
  <c r="I20" i="208"/>
  <c r="S20" i="208"/>
  <c r="K22" i="208"/>
  <c r="K33" i="208"/>
  <c r="K34" i="208"/>
  <c r="AP35" i="208"/>
  <c r="T11" i="208"/>
  <c r="AG35" i="208"/>
  <c r="AI26" i="207"/>
  <c r="AI30" i="207"/>
  <c r="AI23" i="207"/>
  <c r="AI27" i="207"/>
  <c r="AI31" i="207"/>
  <c r="I21" i="207"/>
  <c r="K23" i="207"/>
  <c r="K24" i="207"/>
  <c r="K25" i="207"/>
  <c r="K26" i="207"/>
  <c r="K27" i="207"/>
  <c r="K28" i="207"/>
  <c r="K29" i="207"/>
  <c r="K30" i="207"/>
  <c r="K31" i="207"/>
  <c r="K32" i="207"/>
  <c r="T11" i="207"/>
  <c r="S23" i="207"/>
  <c r="S24" i="207"/>
  <c r="S25" i="207"/>
  <c r="S26" i="207"/>
  <c r="S27" i="207"/>
  <c r="S28" i="207"/>
  <c r="S29" i="207"/>
  <c r="S30" i="207"/>
  <c r="S31" i="207"/>
  <c r="S32" i="207"/>
  <c r="AG35" i="207"/>
  <c r="AI15" i="206"/>
  <c r="AI19" i="206"/>
  <c r="AI12" i="206"/>
  <c r="AI16" i="206"/>
  <c r="S21" i="206"/>
  <c r="K23" i="206"/>
  <c r="K24" i="206"/>
  <c r="K25" i="206"/>
  <c r="K26" i="206"/>
  <c r="K27" i="206"/>
  <c r="K28" i="206"/>
  <c r="K29" i="206"/>
  <c r="K30" i="206"/>
  <c r="K31" i="206"/>
  <c r="K32" i="206"/>
  <c r="S11" i="206"/>
  <c r="S12" i="206"/>
  <c r="S13" i="206"/>
  <c r="S14" i="206"/>
  <c r="S15" i="206"/>
  <c r="S16" i="206"/>
  <c r="S17" i="206"/>
  <c r="S18" i="206"/>
  <c r="S19" i="206"/>
  <c r="S20" i="206"/>
  <c r="AP35" i="206"/>
  <c r="T11" i="206"/>
  <c r="AI14" i="205"/>
  <c r="AI18" i="205"/>
  <c r="AI13" i="205"/>
  <c r="AI17" i="205"/>
  <c r="I11" i="205"/>
  <c r="S11" i="205"/>
  <c r="I12" i="205"/>
  <c r="S12" i="205"/>
  <c r="I13" i="205"/>
  <c r="S13" i="205"/>
  <c r="I14" i="205"/>
  <c r="S14" i="205"/>
  <c r="I15" i="205"/>
  <c r="S15" i="205"/>
  <c r="I16" i="205"/>
  <c r="S16" i="205"/>
  <c r="I17" i="205"/>
  <c r="S17" i="205"/>
  <c r="I18" i="205"/>
  <c r="S18" i="205"/>
  <c r="I19" i="205"/>
  <c r="S19" i="205"/>
  <c r="I20" i="205"/>
  <c r="S20" i="205"/>
  <c r="K22" i="205"/>
  <c r="K33" i="205"/>
  <c r="K34" i="205"/>
  <c r="AP35" i="205"/>
  <c r="T11" i="205"/>
  <c r="AG35" i="205"/>
  <c r="AI15" i="204"/>
  <c r="AI19" i="204"/>
  <c r="AI14" i="204"/>
  <c r="AI18" i="204"/>
  <c r="I11" i="204"/>
  <c r="S11" i="204"/>
  <c r="I12" i="204"/>
  <c r="S12" i="204"/>
  <c r="I13" i="204"/>
  <c r="S13" i="204"/>
  <c r="I14" i="204"/>
  <c r="S14" i="204"/>
  <c r="I15" i="204"/>
  <c r="S15" i="204"/>
  <c r="I16" i="204"/>
  <c r="S16" i="204"/>
  <c r="I17" i="204"/>
  <c r="S17" i="204"/>
  <c r="I18" i="204"/>
  <c r="S18" i="204"/>
  <c r="I19" i="204"/>
  <c r="S19" i="204"/>
  <c r="I20" i="204"/>
  <c r="S20" i="204"/>
  <c r="K22" i="204"/>
  <c r="K33" i="204"/>
  <c r="K34" i="204"/>
  <c r="AP35" i="204"/>
  <c r="T11" i="204"/>
  <c r="AI26" i="203"/>
  <c r="AI30" i="203"/>
  <c r="AI25" i="203"/>
  <c r="AI29" i="203"/>
  <c r="I21" i="203"/>
  <c r="K23" i="203"/>
  <c r="K24" i="203"/>
  <c r="K25" i="203"/>
  <c r="K26" i="203"/>
  <c r="K27" i="203"/>
  <c r="K28" i="203"/>
  <c r="K29" i="203"/>
  <c r="K30" i="203"/>
  <c r="K31" i="203"/>
  <c r="K32" i="203"/>
  <c r="T11" i="203"/>
  <c r="S23" i="203"/>
  <c r="S24" i="203"/>
  <c r="S25" i="203"/>
  <c r="S26" i="203"/>
  <c r="S27" i="203"/>
  <c r="S28" i="203"/>
  <c r="S29" i="203"/>
  <c r="S30" i="203"/>
  <c r="S31" i="203"/>
  <c r="S32" i="203"/>
  <c r="AG35" i="203"/>
  <c r="AI12" i="202"/>
  <c r="AI13" i="202"/>
  <c r="AI14" i="202"/>
  <c r="AI15" i="202"/>
  <c r="AI16" i="202"/>
  <c r="AI17" i="202"/>
  <c r="AI18" i="202"/>
  <c r="AI19" i="202"/>
  <c r="S11" i="202"/>
  <c r="S12" i="202"/>
  <c r="S13" i="202"/>
  <c r="S14" i="202"/>
  <c r="S15" i="202"/>
  <c r="S16" i="202"/>
  <c r="S17" i="202"/>
  <c r="S18" i="202"/>
  <c r="S19" i="202"/>
  <c r="S20" i="202"/>
  <c r="K22" i="202"/>
  <c r="K33" i="202"/>
  <c r="K34" i="202"/>
  <c r="AP35" i="202"/>
  <c r="T11" i="202"/>
  <c r="T35" i="202" s="1"/>
  <c r="AI23" i="201"/>
  <c r="AI24" i="201"/>
  <c r="AI25" i="201"/>
  <c r="AI26" i="201"/>
  <c r="AI27" i="201"/>
  <c r="AI28" i="201"/>
  <c r="AI29" i="201"/>
  <c r="AI30" i="201"/>
  <c r="AI31" i="201"/>
  <c r="AI32" i="201"/>
  <c r="I21" i="201"/>
  <c r="T22" i="201"/>
  <c r="AI22" i="201" s="1"/>
  <c r="T33" i="201"/>
  <c r="AI33" i="201" s="1"/>
  <c r="T34" i="201"/>
  <c r="AI34" i="201" s="1"/>
  <c r="S23" i="201"/>
  <c r="S24" i="201"/>
  <c r="S25" i="201"/>
  <c r="S26" i="201"/>
  <c r="S27" i="201"/>
  <c r="S28" i="201"/>
  <c r="S29" i="201"/>
  <c r="S30" i="201"/>
  <c r="S31" i="201"/>
  <c r="S32" i="201"/>
  <c r="AG35" i="201"/>
  <c r="AI12" i="200"/>
  <c r="AI13" i="200"/>
  <c r="AI14" i="200"/>
  <c r="AI15" i="200"/>
  <c r="AI16" i="200"/>
  <c r="AI17" i="200"/>
  <c r="AI18" i="200"/>
  <c r="AI19" i="200"/>
  <c r="S11" i="200"/>
  <c r="S12" i="200"/>
  <c r="S13" i="200"/>
  <c r="S14" i="200"/>
  <c r="S15" i="200"/>
  <c r="S16" i="200"/>
  <c r="S17" i="200"/>
  <c r="S18" i="200"/>
  <c r="S19" i="200"/>
  <c r="S20" i="200"/>
  <c r="K22" i="200"/>
  <c r="K33" i="200"/>
  <c r="K34" i="200"/>
  <c r="AP35" i="200"/>
  <c r="T11" i="200"/>
  <c r="T35" i="200" s="1"/>
  <c r="AI35" i="200" s="1"/>
  <c r="T22" i="199"/>
  <c r="AI22" i="199" s="1"/>
  <c r="T33" i="199"/>
  <c r="AI33" i="199" s="1"/>
  <c r="T34" i="199"/>
  <c r="AI34" i="199" s="1"/>
  <c r="AQ11" i="199"/>
  <c r="AQ35" i="199" s="1"/>
  <c r="I11" i="199"/>
  <c r="I12" i="199"/>
  <c r="I13" i="199"/>
  <c r="I14" i="199"/>
  <c r="I15" i="199"/>
  <c r="I16" i="199"/>
  <c r="I17" i="199"/>
  <c r="I18" i="199"/>
  <c r="I19" i="199"/>
  <c r="I20" i="199"/>
  <c r="AI15" i="198"/>
  <c r="AI19" i="198"/>
  <c r="AI12" i="198"/>
  <c r="AI16" i="198"/>
  <c r="I11" i="198"/>
  <c r="S11" i="198"/>
  <c r="I12" i="198"/>
  <c r="S12" i="198"/>
  <c r="I13" i="198"/>
  <c r="S13" i="198"/>
  <c r="I14" i="198"/>
  <c r="S14" i="198"/>
  <c r="I15" i="198"/>
  <c r="S15" i="198"/>
  <c r="I16" i="198"/>
  <c r="S16" i="198"/>
  <c r="I17" i="198"/>
  <c r="S17" i="198"/>
  <c r="I18" i="198"/>
  <c r="S18" i="198"/>
  <c r="I19" i="198"/>
  <c r="S19" i="198"/>
  <c r="I20" i="198"/>
  <c r="S20" i="198"/>
  <c r="K22" i="198"/>
  <c r="K33" i="198"/>
  <c r="K34" i="198"/>
  <c r="AP35" i="198"/>
  <c r="AG35" i="198"/>
  <c r="T11" i="198"/>
  <c r="AI13" i="197"/>
  <c r="AI17" i="197"/>
  <c r="AI14" i="197"/>
  <c r="AI18" i="197"/>
  <c r="S11" i="197"/>
  <c r="S13" i="197"/>
  <c r="S14" i="197"/>
  <c r="S15" i="197"/>
  <c r="S16" i="197"/>
  <c r="S17" i="197"/>
  <c r="S18" i="197"/>
  <c r="S19" i="197"/>
  <c r="S20" i="197"/>
  <c r="K22" i="197"/>
  <c r="K33" i="197"/>
  <c r="K34" i="197"/>
  <c r="T11" i="197"/>
  <c r="T12" i="197"/>
  <c r="AI12" i="197" s="1"/>
  <c r="S23" i="197"/>
  <c r="S24" i="197"/>
  <c r="S25" i="197"/>
  <c r="S26" i="197"/>
  <c r="S27" i="197"/>
  <c r="S28" i="197"/>
  <c r="S29" i="197"/>
  <c r="S30" i="197"/>
  <c r="S31" i="197"/>
  <c r="S32" i="197"/>
  <c r="AG35" i="197"/>
  <c r="AQ35" i="196"/>
  <c r="AI24" i="196"/>
  <c r="AH11" i="196"/>
  <c r="AI21" i="196"/>
  <c r="S24" i="196"/>
  <c r="AI15" i="196"/>
  <c r="AI19" i="196"/>
  <c r="T22" i="196"/>
  <c r="AI22" i="196" s="1"/>
  <c r="S25" i="196"/>
  <c r="AI13" i="196"/>
  <c r="AI17" i="196"/>
  <c r="AI12" i="196"/>
  <c r="AI16" i="196"/>
  <c r="R11" i="196"/>
  <c r="I11" i="196"/>
  <c r="I12" i="196"/>
  <c r="S12" i="196"/>
  <c r="I13" i="196"/>
  <c r="S13" i="196"/>
  <c r="I14" i="196"/>
  <c r="S14" i="196"/>
  <c r="I15" i="196"/>
  <c r="S15" i="196"/>
  <c r="I16" i="196"/>
  <c r="S16" i="196"/>
  <c r="I17" i="196"/>
  <c r="S17" i="196"/>
  <c r="I18" i="196"/>
  <c r="S18" i="196"/>
  <c r="I19" i="196"/>
  <c r="S19" i="196"/>
  <c r="I20" i="196"/>
  <c r="S20" i="196"/>
  <c r="K22" i="196"/>
  <c r="K33" i="196"/>
  <c r="K34" i="196"/>
  <c r="AP35" i="196"/>
  <c r="AG35" i="196"/>
  <c r="T35" i="208" l="1"/>
  <c r="AI35" i="208" s="1"/>
  <c r="S35" i="208"/>
  <c r="AI11" i="208"/>
  <c r="S35" i="207"/>
  <c r="T35" i="206"/>
  <c r="AI35" i="206" s="1"/>
  <c r="S35" i="206"/>
  <c r="T35" i="205"/>
  <c r="AI35" i="205" s="1"/>
  <c r="S35" i="205"/>
  <c r="AI11" i="205"/>
  <c r="T35" i="204"/>
  <c r="AI35" i="204" s="1"/>
  <c r="S35" i="204"/>
  <c r="S35" i="203"/>
  <c r="AI35" i="202"/>
  <c r="S35" i="202"/>
  <c r="S35" i="201"/>
  <c r="S35" i="200"/>
  <c r="S35" i="199"/>
  <c r="T35" i="199"/>
  <c r="AI35" i="199" s="1"/>
  <c r="AI11" i="199"/>
  <c r="T35" i="198"/>
  <c r="AI35" i="198" s="1"/>
  <c r="S35" i="198"/>
  <c r="S35" i="197"/>
  <c r="T35" i="197"/>
  <c r="AI35" i="197" s="1"/>
  <c r="AI11" i="204"/>
  <c r="T35" i="201"/>
  <c r="AI35" i="201" s="1"/>
  <c r="AI11" i="201"/>
  <c r="AH35" i="196"/>
  <c r="AI11" i="207"/>
  <c r="T35" i="207"/>
  <c r="AI35" i="207" s="1"/>
  <c r="AI11" i="206"/>
  <c r="T35" i="203"/>
  <c r="AI35" i="203" s="1"/>
  <c r="AI11" i="203"/>
  <c r="AI11" i="202"/>
  <c r="AI11" i="200"/>
  <c r="AI11" i="198"/>
  <c r="AI11" i="197"/>
  <c r="R35" i="196"/>
  <c r="T11" i="196"/>
  <c r="S11" i="196"/>
  <c r="S35" i="196" s="1"/>
  <c r="T35" i="196" l="1"/>
  <c r="AI35" i="196" s="1"/>
  <c r="AI11" i="196"/>
  <c r="AP10" i="195"/>
  <c r="AQ11" i="195" s="1"/>
  <c r="AG10" i="195"/>
  <c r="AG8" i="195"/>
  <c r="Q10" i="195"/>
  <c r="AR35" i="195"/>
  <c r="P35" i="195"/>
  <c r="AQ34" i="195"/>
  <c r="AH34" i="195"/>
  <c r="V34" i="195"/>
  <c r="R34" i="195"/>
  <c r="T34" i="195" s="1"/>
  <c r="J34" i="195"/>
  <c r="I34" i="195" s="1"/>
  <c r="G34" i="195"/>
  <c r="E34" i="195"/>
  <c r="AQ33" i="195"/>
  <c r="AH33" i="195"/>
  <c r="V33" i="195"/>
  <c r="R33" i="195"/>
  <c r="T33" i="195" s="1"/>
  <c r="J33" i="195"/>
  <c r="I33" i="195" s="1"/>
  <c r="G33" i="195"/>
  <c r="E33" i="195"/>
  <c r="AW32" i="195"/>
  <c r="AQ32" i="195"/>
  <c r="AH32" i="195"/>
  <c r="V32" i="195"/>
  <c r="R32" i="195"/>
  <c r="J32" i="195"/>
  <c r="K32" i="195" s="1"/>
  <c r="G32" i="195"/>
  <c r="E32" i="195"/>
  <c r="AQ31" i="195"/>
  <c r="AH31" i="195"/>
  <c r="V31" i="195"/>
  <c r="R31" i="195"/>
  <c r="T31" i="195" s="1"/>
  <c r="J31" i="195"/>
  <c r="I31" i="195" s="1"/>
  <c r="G31" i="195"/>
  <c r="E31" i="195"/>
  <c r="AQ30" i="195"/>
  <c r="AH30" i="195"/>
  <c r="V30" i="195"/>
  <c r="R30" i="195"/>
  <c r="T30" i="195" s="1"/>
  <c r="J30" i="195"/>
  <c r="K30" i="195" s="1"/>
  <c r="G30" i="195"/>
  <c r="E30" i="195"/>
  <c r="AQ29" i="195"/>
  <c r="AH29" i="195"/>
  <c r="V29" i="195"/>
  <c r="R29" i="195"/>
  <c r="T29" i="195" s="1"/>
  <c r="J29" i="195"/>
  <c r="K29" i="195" s="1"/>
  <c r="G29" i="195"/>
  <c r="E29" i="195"/>
  <c r="AQ28" i="195"/>
  <c r="AH28" i="195"/>
  <c r="V28" i="195"/>
  <c r="R28" i="195"/>
  <c r="T28" i="195" s="1"/>
  <c r="J28" i="195"/>
  <c r="K28" i="195" s="1"/>
  <c r="G28" i="195"/>
  <c r="E28" i="195"/>
  <c r="AQ27" i="195"/>
  <c r="AH27" i="195"/>
  <c r="V27" i="195"/>
  <c r="R27" i="195"/>
  <c r="T27" i="195" s="1"/>
  <c r="J27" i="195"/>
  <c r="I27" i="195" s="1"/>
  <c r="G27" i="195"/>
  <c r="E27" i="195"/>
  <c r="AQ26" i="195"/>
  <c r="AH26" i="195"/>
  <c r="V26" i="195"/>
  <c r="R26" i="195"/>
  <c r="T26" i="195" s="1"/>
  <c r="J26" i="195"/>
  <c r="K26" i="195" s="1"/>
  <c r="G26" i="195"/>
  <c r="E26" i="195"/>
  <c r="AQ25" i="195"/>
  <c r="AH25" i="195"/>
  <c r="V25" i="195"/>
  <c r="R25" i="195"/>
  <c r="T25" i="195" s="1"/>
  <c r="J25" i="195"/>
  <c r="K25" i="195" s="1"/>
  <c r="G25" i="195"/>
  <c r="E25" i="195"/>
  <c r="AQ24" i="195"/>
  <c r="AH24" i="195"/>
  <c r="V24" i="195"/>
  <c r="R24" i="195"/>
  <c r="T24" i="195" s="1"/>
  <c r="J24" i="195"/>
  <c r="K24" i="195" s="1"/>
  <c r="G24" i="195"/>
  <c r="E24" i="195"/>
  <c r="AQ23" i="195"/>
  <c r="AH23" i="195"/>
  <c r="V23" i="195"/>
  <c r="R23" i="195"/>
  <c r="T23" i="195" s="1"/>
  <c r="J23" i="195"/>
  <c r="I23" i="195" s="1"/>
  <c r="G23" i="195"/>
  <c r="AQ22" i="195"/>
  <c r="AH22" i="195"/>
  <c r="V22" i="195"/>
  <c r="R22" i="195"/>
  <c r="S22" i="195" s="1"/>
  <c r="J22" i="195"/>
  <c r="I22" i="195" s="1"/>
  <c r="G22" i="195"/>
  <c r="E22" i="195"/>
  <c r="AQ21" i="195"/>
  <c r="AH21" i="195"/>
  <c r="R21" i="195"/>
  <c r="S21" i="195" s="1"/>
  <c r="J21" i="195"/>
  <c r="K21" i="195" s="1"/>
  <c r="G21" i="195"/>
  <c r="E21" i="195"/>
  <c r="AQ20" i="195"/>
  <c r="AH20" i="195"/>
  <c r="R20" i="195"/>
  <c r="T20" i="195" s="1"/>
  <c r="J20" i="195"/>
  <c r="K20" i="195" s="1"/>
  <c r="I20" i="195"/>
  <c r="G20" i="195"/>
  <c r="E20" i="195"/>
  <c r="AQ19" i="195"/>
  <c r="AH19" i="195"/>
  <c r="V19" i="195"/>
  <c r="R19" i="195"/>
  <c r="T19" i="195" s="1"/>
  <c r="J19" i="195"/>
  <c r="K19" i="195" s="1"/>
  <c r="I19" i="195"/>
  <c r="G19" i="195"/>
  <c r="E19" i="195"/>
  <c r="AQ18" i="195"/>
  <c r="AH18" i="195"/>
  <c r="V18" i="195"/>
  <c r="R18" i="195"/>
  <c r="T18" i="195" s="1"/>
  <c r="J18" i="195"/>
  <c r="K18" i="195" s="1"/>
  <c r="I18" i="195"/>
  <c r="G18" i="195"/>
  <c r="E18" i="195"/>
  <c r="AQ17" i="195"/>
  <c r="AH17" i="195"/>
  <c r="V17" i="195"/>
  <c r="R17" i="195"/>
  <c r="T17" i="195" s="1"/>
  <c r="J17" i="195"/>
  <c r="K17" i="195" s="1"/>
  <c r="I17" i="195"/>
  <c r="G17" i="195"/>
  <c r="E17" i="195"/>
  <c r="AQ16" i="195"/>
  <c r="AH16" i="195"/>
  <c r="V16" i="195"/>
  <c r="R16" i="195"/>
  <c r="T16" i="195" s="1"/>
  <c r="J16" i="195"/>
  <c r="K16" i="195" s="1"/>
  <c r="G16" i="195"/>
  <c r="E16" i="195"/>
  <c r="AQ15" i="195"/>
  <c r="AH15" i="195"/>
  <c r="V15" i="195"/>
  <c r="R15" i="195"/>
  <c r="T15" i="195" s="1"/>
  <c r="J15" i="195"/>
  <c r="K15" i="195" s="1"/>
  <c r="I15" i="195"/>
  <c r="G15" i="195"/>
  <c r="E15" i="195"/>
  <c r="AQ14" i="195"/>
  <c r="AH14" i="195"/>
  <c r="V14" i="195"/>
  <c r="R14" i="195"/>
  <c r="T14" i="195" s="1"/>
  <c r="J14" i="195"/>
  <c r="K14" i="195" s="1"/>
  <c r="I14" i="195"/>
  <c r="G14" i="195"/>
  <c r="E14" i="195"/>
  <c r="AQ13" i="195"/>
  <c r="AH13" i="195"/>
  <c r="V13" i="195"/>
  <c r="R13" i="195"/>
  <c r="T13" i="195" s="1"/>
  <c r="J13" i="195"/>
  <c r="K13" i="195" s="1"/>
  <c r="I13" i="195"/>
  <c r="G13" i="195"/>
  <c r="E13" i="195"/>
  <c r="AQ12" i="195"/>
  <c r="AH12" i="195"/>
  <c r="V12" i="195"/>
  <c r="R12" i="195"/>
  <c r="T12" i="195" s="1"/>
  <c r="J12" i="195"/>
  <c r="K12" i="195" s="1"/>
  <c r="I12" i="195"/>
  <c r="G12" i="195"/>
  <c r="E12" i="195"/>
  <c r="V11" i="195"/>
  <c r="J11" i="195"/>
  <c r="K11" i="195" s="1"/>
  <c r="I11" i="195"/>
  <c r="G11" i="195"/>
  <c r="E11" i="195"/>
  <c r="R11" i="195"/>
  <c r="S34" i="195" l="1"/>
  <c r="T32" i="195"/>
  <c r="S33" i="195"/>
  <c r="AI32" i="195"/>
  <c r="AI31" i="195"/>
  <c r="AI29" i="195"/>
  <c r="I32" i="195"/>
  <c r="I30" i="195"/>
  <c r="I29" i="195"/>
  <c r="I28" i="195"/>
  <c r="I24" i="195"/>
  <c r="I25" i="195"/>
  <c r="I26" i="195"/>
  <c r="I16" i="195"/>
  <c r="AQ35" i="195"/>
  <c r="AI20" i="195"/>
  <c r="AH11" i="195"/>
  <c r="AH35" i="195" s="1"/>
  <c r="T21" i="195"/>
  <c r="AI21" i="195" s="1"/>
  <c r="AI26" i="195"/>
  <c r="AI30" i="195"/>
  <c r="AI33" i="195"/>
  <c r="AI34" i="195"/>
  <c r="T22" i="195"/>
  <c r="AI22" i="195" s="1"/>
  <c r="AI25" i="195"/>
  <c r="K23" i="195"/>
  <c r="K27" i="195"/>
  <c r="K31" i="195"/>
  <c r="I21" i="195"/>
  <c r="AI12" i="195"/>
  <c r="AI13" i="195"/>
  <c r="AI14" i="195"/>
  <c r="AI15" i="195"/>
  <c r="AI16" i="195"/>
  <c r="AI17" i="195"/>
  <c r="AI18" i="195"/>
  <c r="AI19" i="195"/>
  <c r="AI23" i="195"/>
  <c r="AI27" i="195"/>
  <c r="R35" i="195"/>
  <c r="T11" i="195"/>
  <c r="S11" i="195"/>
  <c r="AI24" i="195"/>
  <c r="AI28" i="195"/>
  <c r="S12" i="195"/>
  <c r="S13" i="195"/>
  <c r="S14" i="195"/>
  <c r="S15" i="195"/>
  <c r="S16" i="195"/>
  <c r="S17" i="195"/>
  <c r="S18" i="195"/>
  <c r="S19" i="195"/>
  <c r="S20" i="195"/>
  <c r="K22" i="195"/>
  <c r="K33" i="195"/>
  <c r="K34" i="195"/>
  <c r="AP35" i="195"/>
  <c r="S23" i="195"/>
  <c r="S24" i="195"/>
  <c r="S25" i="195"/>
  <c r="S26" i="195"/>
  <c r="S27" i="195"/>
  <c r="S28" i="195"/>
  <c r="S29" i="195"/>
  <c r="S30" i="195"/>
  <c r="S31" i="195"/>
  <c r="S32" i="195"/>
  <c r="Q35" i="195"/>
  <c r="AG35" i="195"/>
  <c r="T35" i="195" l="1"/>
  <c r="AI35" i="195" s="1"/>
  <c r="AI11" i="195"/>
  <c r="S35" i="195"/>
  <c r="AP10" i="194" l="1"/>
  <c r="AQ11" i="194" s="1"/>
  <c r="AG10" i="194"/>
  <c r="AG35" i="194" s="1"/>
  <c r="Q10" i="194"/>
  <c r="Q35" i="194" s="1"/>
  <c r="AR35" i="194"/>
  <c r="P35" i="194"/>
  <c r="AQ34" i="194"/>
  <c r="AH34" i="194"/>
  <c r="V34" i="194"/>
  <c r="R34" i="194"/>
  <c r="J34" i="194"/>
  <c r="I34" i="194" s="1"/>
  <c r="G34" i="194"/>
  <c r="E34" i="194"/>
  <c r="AQ33" i="194"/>
  <c r="AH33" i="194"/>
  <c r="V33" i="194"/>
  <c r="R33" i="194"/>
  <c r="J33" i="194"/>
  <c r="I33" i="194" s="1"/>
  <c r="G33" i="194"/>
  <c r="E33" i="194"/>
  <c r="AW32" i="194"/>
  <c r="AQ32" i="194"/>
  <c r="AH32" i="194"/>
  <c r="V32" i="194"/>
  <c r="R32" i="194"/>
  <c r="J32" i="194"/>
  <c r="I32" i="194" s="1"/>
  <c r="G32" i="194"/>
  <c r="E32" i="194"/>
  <c r="AQ31" i="194"/>
  <c r="AH31" i="194"/>
  <c r="V31" i="194"/>
  <c r="R31" i="194"/>
  <c r="J31" i="194"/>
  <c r="I31" i="194" s="1"/>
  <c r="G31" i="194"/>
  <c r="E31" i="194"/>
  <c r="AQ30" i="194"/>
  <c r="AH30" i="194"/>
  <c r="V30" i="194"/>
  <c r="R30" i="194"/>
  <c r="T30" i="194" s="1"/>
  <c r="J30" i="194"/>
  <c r="I30" i="194" s="1"/>
  <c r="G30" i="194"/>
  <c r="E30" i="194"/>
  <c r="AQ29" i="194"/>
  <c r="AH29" i="194"/>
  <c r="V29" i="194"/>
  <c r="R29" i="194"/>
  <c r="J29" i="194"/>
  <c r="I29" i="194" s="1"/>
  <c r="G29" i="194"/>
  <c r="E29" i="194"/>
  <c r="AQ28" i="194"/>
  <c r="AH28" i="194"/>
  <c r="V28" i="194"/>
  <c r="R28" i="194"/>
  <c r="J28" i="194"/>
  <c r="I28" i="194" s="1"/>
  <c r="G28" i="194"/>
  <c r="E28" i="194"/>
  <c r="AQ27" i="194"/>
  <c r="AH27" i="194"/>
  <c r="V27" i="194"/>
  <c r="R27" i="194"/>
  <c r="J27" i="194"/>
  <c r="I27" i="194" s="1"/>
  <c r="G27" i="194"/>
  <c r="E27" i="194"/>
  <c r="AQ26" i="194"/>
  <c r="AH26" i="194"/>
  <c r="V26" i="194"/>
  <c r="R26" i="194"/>
  <c r="K26" i="194"/>
  <c r="J26" i="194"/>
  <c r="I26" i="194" s="1"/>
  <c r="G26" i="194"/>
  <c r="E26" i="194"/>
  <c r="AQ25" i="194"/>
  <c r="AH25" i="194"/>
  <c r="V25" i="194"/>
  <c r="R25" i="194"/>
  <c r="T25" i="194" s="1"/>
  <c r="J25" i="194"/>
  <c r="I25" i="194" s="1"/>
  <c r="G25" i="194"/>
  <c r="E25" i="194"/>
  <c r="AQ24" i="194"/>
  <c r="AH24" i="194"/>
  <c r="V24" i="194"/>
  <c r="R24" i="194"/>
  <c r="J24" i="194"/>
  <c r="I24" i="194" s="1"/>
  <c r="G24" i="194"/>
  <c r="E24" i="194"/>
  <c r="AQ23" i="194"/>
  <c r="AH23" i="194"/>
  <c r="V23" i="194"/>
  <c r="R23" i="194"/>
  <c r="J23" i="194"/>
  <c r="I23" i="194" s="1"/>
  <c r="G23" i="194"/>
  <c r="AQ22" i="194"/>
  <c r="AH22" i="194"/>
  <c r="V22" i="194"/>
  <c r="R22" i="194"/>
  <c r="J22" i="194"/>
  <c r="I22" i="194" s="1"/>
  <c r="G22" i="194"/>
  <c r="E22" i="194"/>
  <c r="AQ21" i="194"/>
  <c r="AH21" i="194"/>
  <c r="R21" i="194"/>
  <c r="J21" i="194"/>
  <c r="K21" i="194" s="1"/>
  <c r="G21" i="194"/>
  <c r="E21" i="194"/>
  <c r="AQ20" i="194"/>
  <c r="AH20" i="194"/>
  <c r="R20" i="194"/>
  <c r="J20" i="194"/>
  <c r="I20" i="194" s="1"/>
  <c r="G20" i="194"/>
  <c r="E20" i="194"/>
  <c r="AQ19" i="194"/>
  <c r="AH19" i="194"/>
  <c r="V19" i="194"/>
  <c r="R19" i="194"/>
  <c r="J19" i="194"/>
  <c r="I19" i="194" s="1"/>
  <c r="G19" i="194"/>
  <c r="E19" i="194"/>
  <c r="AQ18" i="194"/>
  <c r="AH18" i="194"/>
  <c r="V18" i="194"/>
  <c r="R18" i="194"/>
  <c r="J18" i="194"/>
  <c r="I18" i="194" s="1"/>
  <c r="G18" i="194"/>
  <c r="E18" i="194"/>
  <c r="AQ17" i="194"/>
  <c r="AH17" i="194"/>
  <c r="V17" i="194"/>
  <c r="R17" i="194"/>
  <c r="J17" i="194"/>
  <c r="I17" i="194" s="1"/>
  <c r="G17" i="194"/>
  <c r="E17" i="194"/>
  <c r="AQ16" i="194"/>
  <c r="AH16" i="194"/>
  <c r="V16" i="194"/>
  <c r="R16" i="194"/>
  <c r="J16" i="194"/>
  <c r="I16" i="194" s="1"/>
  <c r="G16" i="194"/>
  <c r="E16" i="194"/>
  <c r="AQ15" i="194"/>
  <c r="AH15" i="194"/>
  <c r="V15" i="194"/>
  <c r="R15" i="194"/>
  <c r="K15" i="194"/>
  <c r="J15" i="194"/>
  <c r="I15" i="194" s="1"/>
  <c r="G15" i="194"/>
  <c r="E15" i="194"/>
  <c r="AQ14" i="194"/>
  <c r="AH14" i="194"/>
  <c r="V14" i="194"/>
  <c r="R14" i="194"/>
  <c r="K14" i="194"/>
  <c r="J14" i="194"/>
  <c r="I14" i="194" s="1"/>
  <c r="G14" i="194"/>
  <c r="E14" i="194"/>
  <c r="AQ13" i="194"/>
  <c r="AH13" i="194"/>
  <c r="V13" i="194"/>
  <c r="R13" i="194"/>
  <c r="K13" i="194"/>
  <c r="J13" i="194"/>
  <c r="I13" i="194" s="1"/>
  <c r="G13" i="194"/>
  <c r="E13" i="194"/>
  <c r="AQ12" i="194"/>
  <c r="AH12" i="194"/>
  <c r="V12" i="194"/>
  <c r="R12" i="194"/>
  <c r="K12" i="194"/>
  <c r="J12" i="194"/>
  <c r="I12" i="194" s="1"/>
  <c r="G12" i="194"/>
  <c r="E12" i="194"/>
  <c r="AH11" i="194"/>
  <c r="V11" i="194"/>
  <c r="J11" i="194"/>
  <c r="I11" i="194" s="1"/>
  <c r="G11" i="194"/>
  <c r="E11" i="194"/>
  <c r="T31" i="194" l="1"/>
  <c r="AI30" i="194"/>
  <c r="AI25" i="194"/>
  <c r="K28" i="194"/>
  <c r="K24" i="194"/>
  <c r="K11" i="194"/>
  <c r="K30" i="194"/>
  <c r="K32" i="194"/>
  <c r="S28" i="194"/>
  <c r="T23" i="194"/>
  <c r="AI23" i="194" s="1"/>
  <c r="T22" i="194"/>
  <c r="AI22" i="194" s="1"/>
  <c r="S23" i="194"/>
  <c r="T28" i="194"/>
  <c r="AI28" i="194" s="1"/>
  <c r="S31" i="194"/>
  <c r="T32" i="194"/>
  <c r="T12" i="194"/>
  <c r="AI12" i="194" s="1"/>
  <c r="T13" i="194"/>
  <c r="AI13" i="194" s="1"/>
  <c r="T14" i="194"/>
  <c r="AI14" i="194" s="1"/>
  <c r="T15" i="194"/>
  <c r="AI15" i="194" s="1"/>
  <c r="S22" i="194"/>
  <c r="S25" i="194"/>
  <c r="T27" i="194"/>
  <c r="AI27" i="194" s="1"/>
  <c r="S32" i="194"/>
  <c r="S33" i="194"/>
  <c r="S34" i="194"/>
  <c r="T24" i="194"/>
  <c r="AI24" i="194" s="1"/>
  <c r="T26" i="194"/>
  <c r="AI26" i="194" s="1"/>
  <c r="T29" i="194"/>
  <c r="AI29" i="194" s="1"/>
  <c r="S30" i="194"/>
  <c r="T33" i="194"/>
  <c r="AI33" i="194" s="1"/>
  <c r="T34" i="194"/>
  <c r="AI34" i="194" s="1"/>
  <c r="T21" i="194"/>
  <c r="AI21" i="194" s="1"/>
  <c r="T20" i="194"/>
  <c r="AI20" i="194" s="1"/>
  <c r="T19" i="194"/>
  <c r="AI19" i="194" s="1"/>
  <c r="T18" i="194"/>
  <c r="AI18" i="194" s="1"/>
  <c r="I21" i="194"/>
  <c r="T16" i="194"/>
  <c r="AI16" i="194" s="1"/>
  <c r="T17" i="194"/>
  <c r="AI17" i="194" s="1"/>
  <c r="K16" i="194"/>
  <c r="AH35" i="194"/>
  <c r="AQ35" i="194"/>
  <c r="AG8" i="194"/>
  <c r="AI31" i="194"/>
  <c r="AI32" i="194"/>
  <c r="S21" i="194"/>
  <c r="S26" i="194"/>
  <c r="S29" i="194"/>
  <c r="S24" i="194"/>
  <c r="S27" i="194"/>
  <c r="K18" i="194"/>
  <c r="K23" i="194"/>
  <c r="K27" i="194"/>
  <c r="K29" i="194"/>
  <c r="K31" i="194"/>
  <c r="K17" i="194"/>
  <c r="K19" i="194"/>
  <c r="K20" i="194"/>
  <c r="K25" i="194"/>
  <c r="R11" i="194"/>
  <c r="S12" i="194"/>
  <c r="S13" i="194"/>
  <c r="S14" i="194"/>
  <c r="S15" i="194"/>
  <c r="S16" i="194"/>
  <c r="S17" i="194"/>
  <c r="S18" i="194"/>
  <c r="S19" i="194"/>
  <c r="S20" i="194"/>
  <c r="K22" i="194"/>
  <c r="K33" i="194"/>
  <c r="K34" i="194"/>
  <c r="AP35" i="194"/>
  <c r="AP10" i="193"/>
  <c r="AP35" i="193" s="1"/>
  <c r="AG10" i="193"/>
  <c r="AG35" i="193" s="1"/>
  <c r="Q10" i="193"/>
  <c r="Q35" i="193" s="1"/>
  <c r="AR35" i="193"/>
  <c r="P35" i="193"/>
  <c r="AQ34" i="193"/>
  <c r="AH34" i="193"/>
  <c r="V34" i="193"/>
  <c r="R34" i="193"/>
  <c r="J34" i="193"/>
  <c r="K34" i="193" s="1"/>
  <c r="G34" i="193"/>
  <c r="E34" i="193"/>
  <c r="AQ33" i="193"/>
  <c r="AH33" i="193"/>
  <c r="V33" i="193"/>
  <c r="R33" i="193"/>
  <c r="J33" i="193"/>
  <c r="I33" i="193" s="1"/>
  <c r="G33" i="193"/>
  <c r="E33" i="193"/>
  <c r="AW32" i="193"/>
  <c r="AQ32" i="193"/>
  <c r="AH32" i="193"/>
  <c r="V32" i="193"/>
  <c r="R32" i="193"/>
  <c r="J32" i="193"/>
  <c r="K32" i="193" s="1"/>
  <c r="G32" i="193"/>
  <c r="E32" i="193"/>
  <c r="AQ31" i="193"/>
  <c r="AH31" i="193"/>
  <c r="V31" i="193"/>
  <c r="R31" i="193"/>
  <c r="J31" i="193"/>
  <c r="K31" i="193" s="1"/>
  <c r="G31" i="193"/>
  <c r="E31" i="193"/>
  <c r="AQ30" i="193"/>
  <c r="AH30" i="193"/>
  <c r="V30" i="193"/>
  <c r="R30" i="193"/>
  <c r="J30" i="193"/>
  <c r="K30" i="193" s="1"/>
  <c r="G30" i="193"/>
  <c r="E30" i="193"/>
  <c r="AQ29" i="193"/>
  <c r="AH29" i="193"/>
  <c r="V29" i="193"/>
  <c r="R29" i="193"/>
  <c r="J29" i="193"/>
  <c r="K29" i="193" s="1"/>
  <c r="G29" i="193"/>
  <c r="E29" i="193"/>
  <c r="AQ28" i="193"/>
  <c r="AH28" i="193"/>
  <c r="V28" i="193"/>
  <c r="R28" i="193"/>
  <c r="J28" i="193"/>
  <c r="K28" i="193" s="1"/>
  <c r="G28" i="193"/>
  <c r="E28" i="193"/>
  <c r="AQ27" i="193"/>
  <c r="AH27" i="193"/>
  <c r="V27" i="193"/>
  <c r="R27" i="193"/>
  <c r="J27" i="193"/>
  <c r="K27" i="193" s="1"/>
  <c r="G27" i="193"/>
  <c r="E27" i="193"/>
  <c r="AQ26" i="193"/>
  <c r="AH26" i="193"/>
  <c r="V26" i="193"/>
  <c r="R26" i="193"/>
  <c r="J26" i="193"/>
  <c r="K26" i="193" s="1"/>
  <c r="G26" i="193"/>
  <c r="E26" i="193"/>
  <c r="AQ25" i="193"/>
  <c r="AH25" i="193"/>
  <c r="V25" i="193"/>
  <c r="R25" i="193"/>
  <c r="J25" i="193"/>
  <c r="K25" i="193" s="1"/>
  <c r="G25" i="193"/>
  <c r="E25" i="193"/>
  <c r="AQ24" i="193"/>
  <c r="AH24" i="193"/>
  <c r="V24" i="193"/>
  <c r="R24" i="193"/>
  <c r="J24" i="193"/>
  <c r="K24" i="193" s="1"/>
  <c r="G24" i="193"/>
  <c r="E24" i="193"/>
  <c r="AQ23" i="193"/>
  <c r="AH23" i="193"/>
  <c r="V23" i="193"/>
  <c r="R23" i="193"/>
  <c r="J23" i="193"/>
  <c r="K23" i="193" s="1"/>
  <c r="G23" i="193"/>
  <c r="AQ22" i="193"/>
  <c r="AH22" i="193"/>
  <c r="V22" i="193"/>
  <c r="R22" i="193"/>
  <c r="J22" i="193"/>
  <c r="K22" i="193" s="1"/>
  <c r="G22" i="193"/>
  <c r="E22" i="193"/>
  <c r="AQ21" i="193"/>
  <c r="AH21" i="193"/>
  <c r="R21" i="193"/>
  <c r="J21" i="193"/>
  <c r="I21" i="193" s="1"/>
  <c r="G21" i="193"/>
  <c r="E21" i="193"/>
  <c r="AQ20" i="193"/>
  <c r="AH20" i="193"/>
  <c r="R20" i="193"/>
  <c r="J20" i="193"/>
  <c r="K20" i="193" s="1"/>
  <c r="G20" i="193"/>
  <c r="E20" i="193"/>
  <c r="AQ19" i="193"/>
  <c r="AH19" i="193"/>
  <c r="V19" i="193"/>
  <c r="R19" i="193"/>
  <c r="J19" i="193"/>
  <c r="I19" i="193" s="1"/>
  <c r="G19" i="193"/>
  <c r="E19" i="193"/>
  <c r="AQ18" i="193"/>
  <c r="AH18" i="193"/>
  <c r="V18" i="193"/>
  <c r="R18" i="193"/>
  <c r="J18" i="193"/>
  <c r="I18" i="193" s="1"/>
  <c r="G18" i="193"/>
  <c r="E18" i="193"/>
  <c r="AQ17" i="193"/>
  <c r="AH17" i="193"/>
  <c r="V17" i="193"/>
  <c r="R17" i="193"/>
  <c r="J17" i="193"/>
  <c r="I17" i="193" s="1"/>
  <c r="G17" i="193"/>
  <c r="E17" i="193"/>
  <c r="AQ16" i="193"/>
  <c r="AH16" i="193"/>
  <c r="V16" i="193"/>
  <c r="R16" i="193"/>
  <c r="J16" i="193"/>
  <c r="K16" i="193" s="1"/>
  <c r="G16" i="193"/>
  <c r="E16" i="193"/>
  <c r="AQ15" i="193"/>
  <c r="AH15" i="193"/>
  <c r="V15" i="193"/>
  <c r="R15" i="193"/>
  <c r="J15" i="193"/>
  <c r="K15" i="193" s="1"/>
  <c r="G15" i="193"/>
  <c r="E15" i="193"/>
  <c r="AQ14" i="193"/>
  <c r="AH14" i="193"/>
  <c r="V14" i="193"/>
  <c r="R14" i="193"/>
  <c r="J14" i="193"/>
  <c r="I14" i="193" s="1"/>
  <c r="G14" i="193"/>
  <c r="E14" i="193"/>
  <c r="AQ13" i="193"/>
  <c r="AH13" i="193"/>
  <c r="V13" i="193"/>
  <c r="R13" i="193"/>
  <c r="J13" i="193"/>
  <c r="I13" i="193" s="1"/>
  <c r="G13" i="193"/>
  <c r="E13" i="193"/>
  <c r="AQ12" i="193"/>
  <c r="AH12" i="193"/>
  <c r="V12" i="193"/>
  <c r="R12" i="193"/>
  <c r="J12" i="193"/>
  <c r="I12" i="193" s="1"/>
  <c r="G12" i="193"/>
  <c r="E12" i="193"/>
  <c r="V11" i="193"/>
  <c r="J11" i="193"/>
  <c r="I11" i="193" s="1"/>
  <c r="G11" i="193"/>
  <c r="E11" i="193"/>
  <c r="AG8" i="193"/>
  <c r="R35" i="194" l="1"/>
  <c r="T11" i="194"/>
  <c r="S11" i="194"/>
  <c r="S35" i="194" s="1"/>
  <c r="R11" i="193"/>
  <c r="S15" i="193"/>
  <c r="T32" i="193"/>
  <c r="AI32" i="193" s="1"/>
  <c r="S33" i="193"/>
  <c r="S14" i="193"/>
  <c r="S18" i="193"/>
  <c r="T21" i="193"/>
  <c r="AI21" i="193" s="1"/>
  <c r="T23" i="193"/>
  <c r="T31" i="193"/>
  <c r="AI31" i="193" s="1"/>
  <c r="S13" i="193"/>
  <c r="S17" i="193"/>
  <c r="T30" i="193"/>
  <c r="AI30" i="193" s="1"/>
  <c r="S19" i="193"/>
  <c r="S12" i="193"/>
  <c r="S16" i="193"/>
  <c r="S20" i="193"/>
  <c r="S22" i="193"/>
  <c r="S34" i="193"/>
  <c r="T29" i="193"/>
  <c r="AI29" i="193" s="1"/>
  <c r="S28" i="193"/>
  <c r="T27" i="193"/>
  <c r="AI27" i="193" s="1"/>
  <c r="T26" i="193"/>
  <c r="AI26" i="193" s="1"/>
  <c r="S24" i="193"/>
  <c r="S25" i="193"/>
  <c r="I23" i="193"/>
  <c r="S27" i="193"/>
  <c r="T18" i="193"/>
  <c r="AI18" i="193" s="1"/>
  <c r="T19" i="193"/>
  <c r="AI19" i="193" s="1"/>
  <c r="T20" i="193"/>
  <c r="AI20" i="193" s="1"/>
  <c r="I25" i="193"/>
  <c r="I26" i="193"/>
  <c r="I27" i="193"/>
  <c r="T24" i="193"/>
  <c r="AI24" i="193" s="1"/>
  <c r="S30" i="193"/>
  <c r="I34" i="193"/>
  <c r="T12" i="193"/>
  <c r="AI12" i="193" s="1"/>
  <c r="T13" i="193"/>
  <c r="AI13" i="193" s="1"/>
  <c r="T14" i="193"/>
  <c r="AI14" i="193" s="1"/>
  <c r="T15" i="193"/>
  <c r="AI15" i="193" s="1"/>
  <c r="T16" i="193"/>
  <c r="T17" i="193"/>
  <c r="AI17" i="193" s="1"/>
  <c r="I22" i="193"/>
  <c r="I29" i="193"/>
  <c r="I30" i="193"/>
  <c r="AI23" i="193"/>
  <c r="I31" i="193"/>
  <c r="AH11" i="193"/>
  <c r="S23" i="193"/>
  <c r="AI16" i="193"/>
  <c r="T25" i="193"/>
  <c r="AI25" i="193" s="1"/>
  <c r="T28" i="193"/>
  <c r="AI28" i="193" s="1"/>
  <c r="S31" i="193"/>
  <c r="S26" i="193"/>
  <c r="S29" i="193"/>
  <c r="S32" i="193"/>
  <c r="K33" i="193"/>
  <c r="K21" i="193"/>
  <c r="I24" i="193"/>
  <c r="I28" i="193"/>
  <c r="I32" i="193"/>
  <c r="R35" i="193"/>
  <c r="S11" i="193"/>
  <c r="T11" i="193"/>
  <c r="K11" i="193"/>
  <c r="K12" i="193"/>
  <c r="K13" i="193"/>
  <c r="K14" i="193"/>
  <c r="S21" i="193"/>
  <c r="T22" i="193"/>
  <c r="AI22" i="193" s="1"/>
  <c r="T33" i="193"/>
  <c r="AI33" i="193" s="1"/>
  <c r="T34" i="193"/>
  <c r="AI34" i="193" s="1"/>
  <c r="AQ11" i="193"/>
  <c r="AQ35" i="193" s="1"/>
  <c r="K17" i="193"/>
  <c r="K18" i="193"/>
  <c r="K19" i="193"/>
  <c r="I15" i="193"/>
  <c r="I16" i="193"/>
  <c r="I20" i="193"/>
  <c r="T35" i="194" l="1"/>
  <c r="AI35" i="194" s="1"/>
  <c r="AI11" i="194"/>
  <c r="AH35" i="193"/>
  <c r="S35" i="193"/>
  <c r="T35" i="193"/>
  <c r="AI11" i="193"/>
  <c r="AI35" i="193" l="1"/>
  <c r="AP10" i="192"/>
  <c r="AG10" i="192"/>
  <c r="Q10" i="192"/>
  <c r="AP10" i="190" l="1"/>
  <c r="AG10" i="190"/>
  <c r="Q10" i="190"/>
  <c r="AP10" i="191" l="1"/>
  <c r="AG10" i="191"/>
  <c r="Q10" i="191"/>
  <c r="AG35" i="190"/>
  <c r="AR35" i="192"/>
  <c r="P35" i="192"/>
  <c r="AQ34" i="192"/>
  <c r="AH34" i="192"/>
  <c r="V34" i="192"/>
  <c r="R34" i="192"/>
  <c r="J34" i="192"/>
  <c r="I34" i="192" s="1"/>
  <c r="G34" i="192"/>
  <c r="E34" i="192"/>
  <c r="AQ33" i="192"/>
  <c r="AH33" i="192"/>
  <c r="V33" i="192"/>
  <c r="R33" i="192"/>
  <c r="J33" i="192"/>
  <c r="I33" i="192" s="1"/>
  <c r="G33" i="192"/>
  <c r="E33" i="192"/>
  <c r="AW32" i="192"/>
  <c r="AQ32" i="192"/>
  <c r="AH32" i="192"/>
  <c r="V32" i="192"/>
  <c r="R32" i="192"/>
  <c r="K32" i="192"/>
  <c r="J32" i="192"/>
  <c r="I32" i="192" s="1"/>
  <c r="G32" i="192"/>
  <c r="E32" i="192"/>
  <c r="AQ31" i="192"/>
  <c r="AH31" i="192"/>
  <c r="V31" i="192"/>
  <c r="R31" i="192"/>
  <c r="J31" i="192"/>
  <c r="K31" i="192" s="1"/>
  <c r="I31" i="192"/>
  <c r="G31" i="192"/>
  <c r="E31" i="192"/>
  <c r="AQ30" i="192"/>
  <c r="AH30" i="192"/>
  <c r="V30" i="192"/>
  <c r="R30" i="192"/>
  <c r="K30" i="192"/>
  <c r="J30" i="192"/>
  <c r="I30" i="192" s="1"/>
  <c r="G30" i="192"/>
  <c r="E30" i="192"/>
  <c r="AQ29" i="192"/>
  <c r="AH29" i="192"/>
  <c r="V29" i="192"/>
  <c r="R29" i="192"/>
  <c r="J29" i="192"/>
  <c r="K29" i="192" s="1"/>
  <c r="I29" i="192"/>
  <c r="G29" i="192"/>
  <c r="E29" i="192"/>
  <c r="AQ28" i="192"/>
  <c r="AH28" i="192"/>
  <c r="V28" i="192"/>
  <c r="R28" i="192"/>
  <c r="K28" i="192"/>
  <c r="J28" i="192"/>
  <c r="I28" i="192" s="1"/>
  <c r="G28" i="192"/>
  <c r="E28" i="192"/>
  <c r="AQ27" i="192"/>
  <c r="AH27" i="192"/>
  <c r="V27" i="192"/>
  <c r="R27" i="192"/>
  <c r="S27" i="192" s="1"/>
  <c r="J27" i="192"/>
  <c r="K27" i="192" s="1"/>
  <c r="I27" i="192"/>
  <c r="G27" i="192"/>
  <c r="E27" i="192"/>
  <c r="AQ26" i="192"/>
  <c r="AH26" i="192"/>
  <c r="V26" i="192"/>
  <c r="R26" i="192"/>
  <c r="K26" i="192"/>
  <c r="J26" i="192"/>
  <c r="I26" i="192" s="1"/>
  <c r="G26" i="192"/>
  <c r="E26" i="192"/>
  <c r="AQ25" i="192"/>
  <c r="AH25" i="192"/>
  <c r="V25" i="192"/>
  <c r="R25" i="192"/>
  <c r="S25" i="192" s="1"/>
  <c r="J25" i="192"/>
  <c r="K25" i="192" s="1"/>
  <c r="I25" i="192"/>
  <c r="G25" i="192"/>
  <c r="E25" i="192"/>
  <c r="AQ24" i="192"/>
  <c r="AH24" i="192"/>
  <c r="V24" i="192"/>
  <c r="R24" i="192"/>
  <c r="J24" i="192"/>
  <c r="K24" i="192" s="1"/>
  <c r="G24" i="192"/>
  <c r="E24" i="192"/>
  <c r="AQ23" i="192"/>
  <c r="AH23" i="192"/>
  <c r="V23" i="192"/>
  <c r="R23" i="192"/>
  <c r="S23" i="192" s="1"/>
  <c r="J23" i="192"/>
  <c r="I23" i="192" s="1"/>
  <c r="G23" i="192"/>
  <c r="AQ22" i="192"/>
  <c r="AH22" i="192"/>
  <c r="V22" i="192"/>
  <c r="R22" i="192"/>
  <c r="J22" i="192"/>
  <c r="I22" i="192" s="1"/>
  <c r="G22" i="192"/>
  <c r="E22" i="192"/>
  <c r="AQ21" i="192"/>
  <c r="AH21" i="192"/>
  <c r="R21" i="192"/>
  <c r="J21" i="192"/>
  <c r="I21" i="192" s="1"/>
  <c r="G21" i="192"/>
  <c r="E21" i="192"/>
  <c r="AQ20" i="192"/>
  <c r="AH20" i="192"/>
  <c r="R20" i="192"/>
  <c r="K20" i="192"/>
  <c r="J20" i="192"/>
  <c r="I20" i="192" s="1"/>
  <c r="G20" i="192"/>
  <c r="E20" i="192"/>
  <c r="AQ19" i="192"/>
  <c r="AH19" i="192"/>
  <c r="V19" i="192"/>
  <c r="S19" i="192"/>
  <c r="R19" i="192"/>
  <c r="K19" i="192"/>
  <c r="J19" i="192"/>
  <c r="I19" i="192" s="1"/>
  <c r="G19" i="192"/>
  <c r="E19" i="192"/>
  <c r="AQ18" i="192"/>
  <c r="AH18" i="192"/>
  <c r="V18" i="192"/>
  <c r="R18" i="192"/>
  <c r="K18" i="192"/>
  <c r="J18" i="192"/>
  <c r="I18" i="192" s="1"/>
  <c r="G18" i="192"/>
  <c r="E18" i="192"/>
  <c r="AQ17" i="192"/>
  <c r="AH17" i="192"/>
  <c r="V17" i="192"/>
  <c r="R17" i="192"/>
  <c r="J17" i="192"/>
  <c r="I17" i="192" s="1"/>
  <c r="G17" i="192"/>
  <c r="E17" i="192"/>
  <c r="AQ16" i="192"/>
  <c r="AH16" i="192"/>
  <c r="V16" i="192"/>
  <c r="R16" i="192"/>
  <c r="T16" i="192" s="1"/>
  <c r="J16" i="192"/>
  <c r="I16" i="192" s="1"/>
  <c r="G16" i="192"/>
  <c r="E16" i="192"/>
  <c r="AQ15" i="192"/>
  <c r="AH15" i="192"/>
  <c r="V15" i="192"/>
  <c r="R15" i="192"/>
  <c r="T15" i="192" s="1"/>
  <c r="J15" i="192"/>
  <c r="K15" i="192" s="1"/>
  <c r="G15" i="192"/>
  <c r="E15" i="192"/>
  <c r="AQ14" i="192"/>
  <c r="AH14" i="192"/>
  <c r="V14" i="192"/>
  <c r="R14" i="192"/>
  <c r="T14" i="192" s="1"/>
  <c r="J14" i="192"/>
  <c r="I14" i="192" s="1"/>
  <c r="G14" i="192"/>
  <c r="E14" i="192"/>
  <c r="AQ13" i="192"/>
  <c r="AH13" i="192"/>
  <c r="V13" i="192"/>
  <c r="R13" i="192"/>
  <c r="T13" i="192" s="1"/>
  <c r="K13" i="192"/>
  <c r="J13" i="192"/>
  <c r="I13" i="192"/>
  <c r="G13" i="192"/>
  <c r="E13" i="192"/>
  <c r="AQ12" i="192"/>
  <c r="AH12" i="192"/>
  <c r="V12" i="192"/>
  <c r="R12" i="192"/>
  <c r="T12" i="192" s="1"/>
  <c r="J12" i="192"/>
  <c r="K12" i="192" s="1"/>
  <c r="I12" i="192"/>
  <c r="G12" i="192"/>
  <c r="E12" i="192"/>
  <c r="AH11" i="192"/>
  <c r="V11" i="192"/>
  <c r="R11" i="192"/>
  <c r="J11" i="192"/>
  <c r="K11" i="192" s="1"/>
  <c r="I11" i="192"/>
  <c r="G11" i="192"/>
  <c r="E11" i="192"/>
  <c r="AP35" i="192"/>
  <c r="AG35" i="192"/>
  <c r="Q35" i="192"/>
  <c r="AR35" i="191"/>
  <c r="P35" i="191"/>
  <c r="AQ34" i="191"/>
  <c r="AH34" i="191"/>
  <c r="V34" i="191"/>
  <c r="R34" i="191"/>
  <c r="J34" i="191"/>
  <c r="I34" i="191" s="1"/>
  <c r="G34" i="191"/>
  <c r="E34" i="191"/>
  <c r="AQ33" i="191"/>
  <c r="AH33" i="191"/>
  <c r="V33" i="191"/>
  <c r="R33" i="191"/>
  <c r="J33" i="191"/>
  <c r="I33" i="191" s="1"/>
  <c r="G33" i="191"/>
  <c r="E33" i="191"/>
  <c r="AW32" i="191"/>
  <c r="AQ32" i="191"/>
  <c r="AH32" i="191"/>
  <c r="V32" i="191"/>
  <c r="S32" i="191"/>
  <c r="R32" i="191"/>
  <c r="J32" i="191"/>
  <c r="K32" i="191" s="1"/>
  <c r="G32" i="191"/>
  <c r="E32" i="191"/>
  <c r="AQ31" i="191"/>
  <c r="AH31" i="191"/>
  <c r="V31" i="191"/>
  <c r="R31" i="191"/>
  <c r="S31" i="191" s="1"/>
  <c r="J31" i="191"/>
  <c r="I31" i="191" s="1"/>
  <c r="G31" i="191"/>
  <c r="E31" i="191"/>
  <c r="AQ30" i="191"/>
  <c r="AH30" i="191"/>
  <c r="V30" i="191"/>
  <c r="R30" i="191"/>
  <c r="S30" i="191" s="1"/>
  <c r="J30" i="191"/>
  <c r="K30" i="191" s="1"/>
  <c r="G30" i="191"/>
  <c r="E30" i="191"/>
  <c r="AQ29" i="191"/>
  <c r="AH29" i="191"/>
  <c r="V29" i="191"/>
  <c r="R29" i="191"/>
  <c r="S29" i="191" s="1"/>
  <c r="J29" i="191"/>
  <c r="I29" i="191" s="1"/>
  <c r="G29" i="191"/>
  <c r="E29" i="191"/>
  <c r="AQ28" i="191"/>
  <c r="AH28" i="191"/>
  <c r="V28" i="191"/>
  <c r="R28" i="191"/>
  <c r="S28" i="191" s="1"/>
  <c r="J28" i="191"/>
  <c r="K28" i="191" s="1"/>
  <c r="G28" i="191"/>
  <c r="E28" i="191"/>
  <c r="AQ27" i="191"/>
  <c r="AH27" i="191"/>
  <c r="V27" i="191"/>
  <c r="R27" i="191"/>
  <c r="S27" i="191" s="1"/>
  <c r="J27" i="191"/>
  <c r="I27" i="191" s="1"/>
  <c r="G27" i="191"/>
  <c r="E27" i="191"/>
  <c r="AQ26" i="191"/>
  <c r="AH26" i="191"/>
  <c r="V26" i="191"/>
  <c r="R26" i="191"/>
  <c r="J26" i="191"/>
  <c r="K26" i="191" s="1"/>
  <c r="G26" i="191"/>
  <c r="E26" i="191"/>
  <c r="AQ25" i="191"/>
  <c r="AH25" i="191"/>
  <c r="V25" i="191"/>
  <c r="R25" i="191"/>
  <c r="J25" i="191"/>
  <c r="I25" i="191" s="1"/>
  <c r="G25" i="191"/>
  <c r="E25" i="191"/>
  <c r="AQ24" i="191"/>
  <c r="AH24" i="191"/>
  <c r="V24" i="191"/>
  <c r="R24" i="191"/>
  <c r="J24" i="191"/>
  <c r="K24" i="191" s="1"/>
  <c r="G24" i="191"/>
  <c r="E24" i="191"/>
  <c r="AQ23" i="191"/>
  <c r="AH23" i="191"/>
  <c r="V23" i="191"/>
  <c r="R23" i="191"/>
  <c r="J23" i="191"/>
  <c r="I23" i="191" s="1"/>
  <c r="G23" i="191"/>
  <c r="E23" i="191"/>
  <c r="AQ22" i="191"/>
  <c r="AH22" i="191"/>
  <c r="V22" i="191"/>
  <c r="R22" i="191"/>
  <c r="J22" i="191"/>
  <c r="K22" i="191" s="1"/>
  <c r="G22" i="191"/>
  <c r="E22" i="191"/>
  <c r="AQ21" i="191"/>
  <c r="AH21" i="191"/>
  <c r="R21" i="191"/>
  <c r="J21" i="191"/>
  <c r="I21" i="191" s="1"/>
  <c r="G21" i="191"/>
  <c r="E21" i="191"/>
  <c r="AQ20" i="191"/>
  <c r="AH20" i="191"/>
  <c r="R20" i="191"/>
  <c r="J20" i="191"/>
  <c r="I20" i="191" s="1"/>
  <c r="G20" i="191"/>
  <c r="E20" i="191"/>
  <c r="AQ19" i="191"/>
  <c r="AH19" i="191"/>
  <c r="V19" i="191"/>
  <c r="R19" i="191"/>
  <c r="J19" i="191"/>
  <c r="I19" i="191" s="1"/>
  <c r="G19" i="191"/>
  <c r="E19" i="191"/>
  <c r="AQ18" i="191"/>
  <c r="AH18" i="191"/>
  <c r="V18" i="191"/>
  <c r="R18" i="191"/>
  <c r="J18" i="191"/>
  <c r="I18" i="191" s="1"/>
  <c r="G18" i="191"/>
  <c r="E18" i="191"/>
  <c r="AQ17" i="191"/>
  <c r="AH17" i="191"/>
  <c r="V17" i="191"/>
  <c r="R17" i="191"/>
  <c r="J17" i="191"/>
  <c r="I17" i="191" s="1"/>
  <c r="G17" i="191"/>
  <c r="E17" i="191"/>
  <c r="AQ16" i="191"/>
  <c r="AH16" i="191"/>
  <c r="V16" i="191"/>
  <c r="R16" i="191"/>
  <c r="J16" i="191"/>
  <c r="I16" i="191" s="1"/>
  <c r="G16" i="191"/>
  <c r="E16" i="191"/>
  <c r="AQ15" i="191"/>
  <c r="AH15" i="191"/>
  <c r="V15" i="191"/>
  <c r="R15" i="191"/>
  <c r="J15" i="191"/>
  <c r="K15" i="191" s="1"/>
  <c r="G15" i="191"/>
  <c r="E15" i="191"/>
  <c r="AQ14" i="191"/>
  <c r="AH14" i="191"/>
  <c r="V14" i="191"/>
  <c r="R14" i="191"/>
  <c r="J14" i="191"/>
  <c r="I14" i="191" s="1"/>
  <c r="G14" i="191"/>
  <c r="E14" i="191"/>
  <c r="AQ13" i="191"/>
  <c r="AH13" i="191"/>
  <c r="V13" i="191"/>
  <c r="R13" i="191"/>
  <c r="J13" i="191"/>
  <c r="I13" i="191" s="1"/>
  <c r="G13" i="191"/>
  <c r="E13" i="191"/>
  <c r="AQ12" i="191"/>
  <c r="AH12" i="191"/>
  <c r="V12" i="191"/>
  <c r="R12" i="191"/>
  <c r="K12" i="191"/>
  <c r="J12" i="191"/>
  <c r="I12" i="191" s="1"/>
  <c r="G12" i="191"/>
  <c r="E12" i="191"/>
  <c r="AH11" i="191"/>
  <c r="V11" i="191"/>
  <c r="R11" i="191"/>
  <c r="J11" i="191"/>
  <c r="I11" i="191" s="1"/>
  <c r="G11" i="191"/>
  <c r="E11" i="191"/>
  <c r="AP35" i="191"/>
  <c r="AG35" i="191"/>
  <c r="Q35" i="191"/>
  <c r="AR35" i="190"/>
  <c r="P35" i="190"/>
  <c r="AQ34" i="190"/>
  <c r="AH34" i="190"/>
  <c r="V34" i="190"/>
  <c r="R34" i="190"/>
  <c r="J34" i="190"/>
  <c r="K34" i="190" s="1"/>
  <c r="G34" i="190"/>
  <c r="E34" i="190"/>
  <c r="AQ33" i="190"/>
  <c r="AH33" i="190"/>
  <c r="V33" i="190"/>
  <c r="R33" i="190"/>
  <c r="J33" i="190"/>
  <c r="K33" i="190" s="1"/>
  <c r="G33" i="190"/>
  <c r="E33" i="190"/>
  <c r="AW32" i="190"/>
  <c r="AQ32" i="190"/>
  <c r="AH32" i="190"/>
  <c r="V32" i="190"/>
  <c r="R32" i="190"/>
  <c r="J32" i="190"/>
  <c r="K32" i="190" s="1"/>
  <c r="G32" i="190"/>
  <c r="E32" i="190"/>
  <c r="AQ31" i="190"/>
  <c r="AH31" i="190"/>
  <c r="V31" i="190"/>
  <c r="R31" i="190"/>
  <c r="J31" i="190"/>
  <c r="K31" i="190" s="1"/>
  <c r="G31" i="190"/>
  <c r="E31" i="190"/>
  <c r="AQ30" i="190"/>
  <c r="AH30" i="190"/>
  <c r="V30" i="190"/>
  <c r="R30" i="190"/>
  <c r="J30" i="190"/>
  <c r="K30" i="190" s="1"/>
  <c r="G30" i="190"/>
  <c r="E30" i="190"/>
  <c r="AQ29" i="190"/>
  <c r="AH29" i="190"/>
  <c r="V29" i="190"/>
  <c r="R29" i="190"/>
  <c r="J29" i="190"/>
  <c r="K29" i="190" s="1"/>
  <c r="G29" i="190"/>
  <c r="E29" i="190"/>
  <c r="AQ28" i="190"/>
  <c r="AH28" i="190"/>
  <c r="V28" i="190"/>
  <c r="R28" i="190"/>
  <c r="J28" i="190"/>
  <c r="K28" i="190" s="1"/>
  <c r="G28" i="190"/>
  <c r="E28" i="190"/>
  <c r="AQ27" i="190"/>
  <c r="AH27" i="190"/>
  <c r="V27" i="190"/>
  <c r="R27" i="190"/>
  <c r="J27" i="190"/>
  <c r="K27" i="190" s="1"/>
  <c r="G27" i="190"/>
  <c r="E27" i="190"/>
  <c r="AQ26" i="190"/>
  <c r="AH26" i="190"/>
  <c r="V26" i="190"/>
  <c r="R26" i="190"/>
  <c r="J26" i="190"/>
  <c r="K26" i="190" s="1"/>
  <c r="G26" i="190"/>
  <c r="E26" i="190"/>
  <c r="AQ25" i="190"/>
  <c r="AH25" i="190"/>
  <c r="V25" i="190"/>
  <c r="R25" i="190"/>
  <c r="K25" i="190"/>
  <c r="J25" i="190"/>
  <c r="I25" i="190"/>
  <c r="G25" i="190"/>
  <c r="E25" i="190"/>
  <c r="AQ24" i="190"/>
  <c r="AH24" i="190"/>
  <c r="V24" i="190"/>
  <c r="R24" i="190"/>
  <c r="J24" i="190"/>
  <c r="K24" i="190" s="1"/>
  <c r="G24" i="190"/>
  <c r="E24" i="190"/>
  <c r="AQ23" i="190"/>
  <c r="AH23" i="190"/>
  <c r="V23" i="190"/>
  <c r="R23" i="190"/>
  <c r="J23" i="190"/>
  <c r="K23" i="190" s="1"/>
  <c r="G23" i="190"/>
  <c r="E23" i="190"/>
  <c r="AQ22" i="190"/>
  <c r="AH22" i="190"/>
  <c r="V22" i="190"/>
  <c r="R22" i="190"/>
  <c r="J22" i="190"/>
  <c r="K22" i="190" s="1"/>
  <c r="G22" i="190"/>
  <c r="E22" i="190"/>
  <c r="AQ21" i="190"/>
  <c r="AH21" i="190"/>
  <c r="R21" i="190"/>
  <c r="J21" i="190"/>
  <c r="I21" i="190" s="1"/>
  <c r="G21" i="190"/>
  <c r="E21" i="190"/>
  <c r="AQ20" i="190"/>
  <c r="AH20" i="190"/>
  <c r="R20" i="190"/>
  <c r="J20" i="190"/>
  <c r="I20" i="190" s="1"/>
  <c r="G20" i="190"/>
  <c r="E20" i="190"/>
  <c r="AQ19" i="190"/>
  <c r="AH19" i="190"/>
  <c r="V19" i="190"/>
  <c r="R19" i="190"/>
  <c r="J19" i="190"/>
  <c r="K19" i="190" s="1"/>
  <c r="G19" i="190"/>
  <c r="E19" i="190"/>
  <c r="AQ18" i="190"/>
  <c r="AH18" i="190"/>
  <c r="V18" i="190"/>
  <c r="R18" i="190"/>
  <c r="K18" i="190"/>
  <c r="J18" i="190"/>
  <c r="I18" i="190" s="1"/>
  <c r="G18" i="190"/>
  <c r="E18" i="190"/>
  <c r="AQ17" i="190"/>
  <c r="AH17" i="190"/>
  <c r="V17" i="190"/>
  <c r="R17" i="190"/>
  <c r="J17" i="190"/>
  <c r="K17" i="190" s="1"/>
  <c r="G17" i="190"/>
  <c r="E17" i="190"/>
  <c r="AQ16" i="190"/>
  <c r="AH16" i="190"/>
  <c r="V16" i="190"/>
  <c r="R16" i="190"/>
  <c r="T16" i="190" s="1"/>
  <c r="J16" i="190"/>
  <c r="I16" i="190" s="1"/>
  <c r="G16" i="190"/>
  <c r="E16" i="190"/>
  <c r="AQ15" i="190"/>
  <c r="AH15" i="190"/>
  <c r="V15" i="190"/>
  <c r="R15" i="190"/>
  <c r="T15" i="190" s="1"/>
  <c r="J15" i="190"/>
  <c r="K15" i="190" s="1"/>
  <c r="G15" i="190"/>
  <c r="E15" i="190"/>
  <c r="AQ14" i="190"/>
  <c r="AH14" i="190"/>
  <c r="V14" i="190"/>
  <c r="R14" i="190"/>
  <c r="T14" i="190" s="1"/>
  <c r="K14" i="190"/>
  <c r="J14" i="190"/>
  <c r="I14" i="190" s="1"/>
  <c r="G14" i="190"/>
  <c r="E14" i="190"/>
  <c r="AQ13" i="190"/>
  <c r="AH13" i="190"/>
  <c r="V13" i="190"/>
  <c r="S13" i="190"/>
  <c r="R13" i="190"/>
  <c r="T13" i="190" s="1"/>
  <c r="K13" i="190"/>
  <c r="J13" i="190"/>
  <c r="I13" i="190"/>
  <c r="G13" i="190"/>
  <c r="E13" i="190"/>
  <c r="AQ12" i="190"/>
  <c r="AH12" i="190"/>
  <c r="V12" i="190"/>
  <c r="S12" i="190"/>
  <c r="R12" i="190"/>
  <c r="T12" i="190" s="1"/>
  <c r="K12" i="190"/>
  <c r="J12" i="190"/>
  <c r="I12" i="190" s="1"/>
  <c r="G12" i="190"/>
  <c r="E12" i="190"/>
  <c r="AH11" i="190"/>
  <c r="V11" i="190"/>
  <c r="R11" i="190"/>
  <c r="J11" i="190"/>
  <c r="I11" i="190" s="1"/>
  <c r="G11" i="190"/>
  <c r="E11" i="190"/>
  <c r="AP35" i="190"/>
  <c r="Q35" i="190"/>
  <c r="S29" i="192" l="1"/>
  <c r="S34" i="192"/>
  <c r="S33" i="192"/>
  <c r="T32" i="192"/>
  <c r="AI32" i="192" s="1"/>
  <c r="S32" i="192"/>
  <c r="T31" i="192"/>
  <c r="AI31" i="192" s="1"/>
  <c r="S31" i="192"/>
  <c r="T30" i="192"/>
  <c r="AI30" i="192" s="1"/>
  <c r="S30" i="192"/>
  <c r="T29" i="192"/>
  <c r="AI29" i="192" s="1"/>
  <c r="T28" i="192"/>
  <c r="AI28" i="192" s="1"/>
  <c r="S28" i="192"/>
  <c r="T27" i="192"/>
  <c r="AI27" i="192" s="1"/>
  <c r="T26" i="192"/>
  <c r="AI26" i="192" s="1"/>
  <c r="S26" i="192"/>
  <c r="T25" i="192"/>
  <c r="AI25" i="192" s="1"/>
  <c r="I15" i="192"/>
  <c r="K14" i="192"/>
  <c r="I24" i="192"/>
  <c r="T24" i="192"/>
  <c r="AI24" i="192" s="1"/>
  <c r="S24" i="192"/>
  <c r="K23" i="192"/>
  <c r="T23" i="192"/>
  <c r="AI23" i="192" s="1"/>
  <c r="T22" i="192"/>
  <c r="AI22" i="192" s="1"/>
  <c r="S22" i="192"/>
  <c r="S21" i="192"/>
  <c r="S20" i="192"/>
  <c r="T20" i="192"/>
  <c r="AI20" i="192" s="1"/>
  <c r="T19" i="192"/>
  <c r="AI19" i="192" s="1"/>
  <c r="T18" i="192"/>
  <c r="AI18" i="192" s="1"/>
  <c r="S17" i="192"/>
  <c r="S18" i="192"/>
  <c r="K22" i="192"/>
  <c r="K17" i="192"/>
  <c r="T17" i="192"/>
  <c r="AI17" i="192" s="1"/>
  <c r="K16" i="192"/>
  <c r="AI16" i="192"/>
  <c r="AI15" i="192"/>
  <c r="AI14" i="192"/>
  <c r="AI13" i="192"/>
  <c r="AI12" i="192"/>
  <c r="AH35" i="192"/>
  <c r="S16" i="192"/>
  <c r="S15" i="192"/>
  <c r="S14" i="192"/>
  <c r="R35" i="192"/>
  <c r="S13" i="192"/>
  <c r="S12" i="192"/>
  <c r="S22" i="191"/>
  <c r="S33" i="191"/>
  <c r="S34" i="191"/>
  <c r="K11" i="191"/>
  <c r="T12" i="191"/>
  <c r="I15" i="191"/>
  <c r="S25" i="191"/>
  <c r="T33" i="191"/>
  <c r="AI33" i="191" s="1"/>
  <c r="T34" i="191"/>
  <c r="AI34" i="191" s="1"/>
  <c r="S13" i="191"/>
  <c r="S24" i="191"/>
  <c r="T15" i="191"/>
  <c r="S14" i="191"/>
  <c r="S16" i="191"/>
  <c r="K20" i="191"/>
  <c r="T31" i="191"/>
  <c r="AI31" i="191" s="1"/>
  <c r="T32" i="191"/>
  <c r="AI32" i="191" s="1"/>
  <c r="T30" i="191"/>
  <c r="AI30" i="191" s="1"/>
  <c r="T29" i="191"/>
  <c r="AI29" i="191" s="1"/>
  <c r="T28" i="191"/>
  <c r="AI28" i="191" s="1"/>
  <c r="S26" i="191"/>
  <c r="T27" i="191"/>
  <c r="AI27" i="191" s="1"/>
  <c r="T26" i="191"/>
  <c r="AI26" i="191" s="1"/>
  <c r="T25" i="191"/>
  <c r="AI25" i="191" s="1"/>
  <c r="K13" i="191"/>
  <c r="K18" i="191"/>
  <c r="K19" i="191"/>
  <c r="K25" i="191"/>
  <c r="I26" i="191"/>
  <c r="K27" i="191"/>
  <c r="I28" i="191"/>
  <c r="K29" i="191"/>
  <c r="I30" i="191"/>
  <c r="K31" i="191"/>
  <c r="I32" i="191"/>
  <c r="K14" i="191"/>
  <c r="I24" i="191"/>
  <c r="T24" i="191"/>
  <c r="AI24" i="191" s="1"/>
  <c r="K23" i="191"/>
  <c r="T23" i="191"/>
  <c r="AI23" i="191" s="1"/>
  <c r="S23" i="191"/>
  <c r="T22" i="191"/>
  <c r="AI22" i="191" s="1"/>
  <c r="S21" i="191"/>
  <c r="T21" i="191"/>
  <c r="AI21" i="191" s="1"/>
  <c r="S20" i="191"/>
  <c r="T20" i="191"/>
  <c r="AI20" i="191" s="1"/>
  <c r="S19" i="191"/>
  <c r="T19" i="191"/>
  <c r="AI19" i="191" s="1"/>
  <c r="S17" i="191"/>
  <c r="T18" i="191"/>
  <c r="AI18" i="191" s="1"/>
  <c r="S18" i="191"/>
  <c r="I22" i="191"/>
  <c r="K17" i="191"/>
  <c r="T17" i="191"/>
  <c r="AI17" i="191" s="1"/>
  <c r="T16" i="191"/>
  <c r="AI16" i="191" s="1"/>
  <c r="AI15" i="191"/>
  <c r="S15" i="191"/>
  <c r="K16" i="191"/>
  <c r="AI12" i="191"/>
  <c r="S12" i="191"/>
  <c r="T13" i="191"/>
  <c r="AI13" i="191" s="1"/>
  <c r="T14" i="191"/>
  <c r="AI14" i="191" s="1"/>
  <c r="R35" i="191"/>
  <c r="AH35" i="191"/>
  <c r="S34" i="190"/>
  <c r="S33" i="190"/>
  <c r="S32" i="190"/>
  <c r="T32" i="190"/>
  <c r="AI32" i="190" s="1"/>
  <c r="S31" i="190"/>
  <c r="T31" i="190"/>
  <c r="AI31" i="190" s="1"/>
  <c r="S30" i="190"/>
  <c r="T30" i="190"/>
  <c r="AI30" i="190" s="1"/>
  <c r="S29" i="190"/>
  <c r="T29" i="190"/>
  <c r="AI29" i="190" s="1"/>
  <c r="S11" i="191"/>
  <c r="T28" i="190"/>
  <c r="AI28" i="190" s="1"/>
  <c r="T27" i="190"/>
  <c r="S28" i="190"/>
  <c r="AI27" i="190"/>
  <c r="S27" i="190"/>
  <c r="T26" i="190"/>
  <c r="AI26" i="190" s="1"/>
  <c r="S26" i="190"/>
  <c r="K11" i="190"/>
  <c r="I15" i="190"/>
  <c r="I19" i="190"/>
  <c r="I26" i="190"/>
  <c r="I27" i="190"/>
  <c r="I28" i="190"/>
  <c r="I29" i="190"/>
  <c r="I30" i="190"/>
  <c r="I31" i="190"/>
  <c r="I32" i="190"/>
  <c r="I33" i="190"/>
  <c r="I34" i="190"/>
  <c r="K20" i="190"/>
  <c r="S25" i="190"/>
  <c r="T25" i="190"/>
  <c r="AI25" i="190" s="1"/>
  <c r="I24" i="190"/>
  <c r="S24" i="190"/>
  <c r="T24" i="190"/>
  <c r="AI24" i="190" s="1"/>
  <c r="I23" i="190"/>
  <c r="S23" i="190"/>
  <c r="T23" i="190"/>
  <c r="AI23" i="190" s="1"/>
  <c r="S20" i="190"/>
  <c r="S22" i="190"/>
  <c r="T22" i="190"/>
  <c r="AI22" i="190" s="1"/>
  <c r="S21" i="190"/>
  <c r="T20" i="190"/>
  <c r="AI20" i="190" s="1"/>
  <c r="T19" i="190"/>
  <c r="AI19" i="190" s="1"/>
  <c r="S19" i="190"/>
  <c r="T18" i="190"/>
  <c r="AI18" i="190" s="1"/>
  <c r="S18" i="190"/>
  <c r="T17" i="190"/>
  <c r="S17" i="190"/>
  <c r="I22" i="190"/>
  <c r="I17" i="190"/>
  <c r="AI17" i="190"/>
  <c r="K16" i="190"/>
  <c r="AI16" i="190"/>
  <c r="AI14" i="190"/>
  <c r="AI15" i="190"/>
  <c r="AI13" i="190"/>
  <c r="AI12" i="190"/>
  <c r="AH35" i="190"/>
  <c r="S16" i="190"/>
  <c r="S15" i="190"/>
  <c r="S14" i="190"/>
  <c r="R35" i="190"/>
  <c r="AG8" i="190"/>
  <c r="S11" i="190"/>
  <c r="S11" i="192"/>
  <c r="T11" i="192"/>
  <c r="T11" i="191"/>
  <c r="T21" i="192"/>
  <c r="AI21" i="192" s="1"/>
  <c r="T33" i="192"/>
  <c r="AI33" i="192" s="1"/>
  <c r="T34" i="192"/>
  <c r="AI34" i="192" s="1"/>
  <c r="AQ11" i="192"/>
  <c r="AQ35" i="192" s="1"/>
  <c r="K21" i="192"/>
  <c r="K33" i="192"/>
  <c r="K34" i="192"/>
  <c r="AG8" i="192"/>
  <c r="AQ11" i="191"/>
  <c r="AQ35" i="191" s="1"/>
  <c r="K21" i="191"/>
  <c r="K33" i="191"/>
  <c r="K34" i="191"/>
  <c r="AG8" i="191"/>
  <c r="T33" i="190"/>
  <c r="AI33" i="190" s="1"/>
  <c r="T34" i="190"/>
  <c r="AI34" i="190" s="1"/>
  <c r="T21" i="190"/>
  <c r="AI21" i="190" s="1"/>
  <c r="T11" i="190"/>
  <c r="AQ11" i="190"/>
  <c r="AQ35" i="190" s="1"/>
  <c r="K21" i="190"/>
  <c r="S35" i="192" l="1"/>
  <c r="S35" i="191"/>
  <c r="S35" i="190"/>
  <c r="T35" i="192"/>
  <c r="AI35" i="192" s="1"/>
  <c r="AI11" i="192"/>
  <c r="T35" i="191"/>
  <c r="AI35" i="191" s="1"/>
  <c r="AI11" i="191"/>
  <c r="T35" i="190"/>
  <c r="AI35" i="190" s="1"/>
  <c r="AI11" i="190"/>
  <c r="AP10" i="189" l="1"/>
  <c r="AG10" i="189"/>
  <c r="Q10" i="189"/>
  <c r="AR35" i="189"/>
  <c r="P35" i="189"/>
  <c r="AQ34" i="189"/>
  <c r="AH34" i="189"/>
  <c r="V34" i="189"/>
  <c r="R34" i="189"/>
  <c r="J34" i="189"/>
  <c r="I34" i="189" s="1"/>
  <c r="G34" i="189"/>
  <c r="E34" i="189"/>
  <c r="AQ33" i="189"/>
  <c r="AH33" i="189"/>
  <c r="V33" i="189"/>
  <c r="R33" i="189"/>
  <c r="J33" i="189"/>
  <c r="I33" i="189" s="1"/>
  <c r="G33" i="189"/>
  <c r="E33" i="189"/>
  <c r="AW32" i="189"/>
  <c r="AQ32" i="189"/>
  <c r="AH32" i="189"/>
  <c r="V32" i="189"/>
  <c r="R32" i="189"/>
  <c r="J32" i="189"/>
  <c r="I32" i="189" s="1"/>
  <c r="G32" i="189"/>
  <c r="E32" i="189"/>
  <c r="AQ31" i="189"/>
  <c r="AH31" i="189"/>
  <c r="V31" i="189"/>
  <c r="R31" i="189"/>
  <c r="J31" i="189"/>
  <c r="I31" i="189" s="1"/>
  <c r="G31" i="189"/>
  <c r="E31" i="189"/>
  <c r="AQ30" i="189"/>
  <c r="AH30" i="189"/>
  <c r="V30" i="189"/>
  <c r="R30" i="189"/>
  <c r="J30" i="189"/>
  <c r="I30" i="189" s="1"/>
  <c r="G30" i="189"/>
  <c r="E30" i="189"/>
  <c r="AQ29" i="189"/>
  <c r="AH29" i="189"/>
  <c r="V29" i="189"/>
  <c r="R29" i="189"/>
  <c r="J29" i="189"/>
  <c r="I29" i="189" s="1"/>
  <c r="G29" i="189"/>
  <c r="E29" i="189"/>
  <c r="AQ28" i="189"/>
  <c r="AH28" i="189"/>
  <c r="V28" i="189"/>
  <c r="R28" i="189"/>
  <c r="J28" i="189"/>
  <c r="I28" i="189" s="1"/>
  <c r="G28" i="189"/>
  <c r="E28" i="189"/>
  <c r="AQ27" i="189"/>
  <c r="AH27" i="189"/>
  <c r="V27" i="189"/>
  <c r="R27" i="189"/>
  <c r="J27" i="189"/>
  <c r="I27" i="189" s="1"/>
  <c r="G27" i="189"/>
  <c r="E27" i="189"/>
  <c r="AQ26" i="189"/>
  <c r="AH26" i="189"/>
  <c r="V26" i="189"/>
  <c r="R26" i="189"/>
  <c r="J26" i="189"/>
  <c r="I26" i="189" s="1"/>
  <c r="G26" i="189"/>
  <c r="E26" i="189"/>
  <c r="AQ25" i="189"/>
  <c r="AH25" i="189"/>
  <c r="V25" i="189"/>
  <c r="R25" i="189"/>
  <c r="J25" i="189"/>
  <c r="I25" i="189" s="1"/>
  <c r="G25" i="189"/>
  <c r="E25" i="189"/>
  <c r="AQ24" i="189"/>
  <c r="AH24" i="189"/>
  <c r="V24" i="189"/>
  <c r="R24" i="189"/>
  <c r="J24" i="189"/>
  <c r="I24" i="189" s="1"/>
  <c r="G24" i="189"/>
  <c r="E24" i="189"/>
  <c r="AQ23" i="189"/>
  <c r="AH23" i="189"/>
  <c r="V23" i="189"/>
  <c r="R23" i="189"/>
  <c r="J23" i="189"/>
  <c r="I23" i="189" s="1"/>
  <c r="G23" i="189"/>
  <c r="E23" i="189"/>
  <c r="AQ22" i="189"/>
  <c r="AH22" i="189"/>
  <c r="V22" i="189"/>
  <c r="R22" i="189"/>
  <c r="J22" i="189"/>
  <c r="I22" i="189" s="1"/>
  <c r="G22" i="189"/>
  <c r="E22" i="189"/>
  <c r="AQ21" i="189"/>
  <c r="AH21" i="189"/>
  <c r="R21" i="189"/>
  <c r="J21" i="189"/>
  <c r="I21" i="189" s="1"/>
  <c r="G21" i="189"/>
  <c r="E21" i="189"/>
  <c r="AQ20" i="189"/>
  <c r="AH20" i="189"/>
  <c r="R20" i="189"/>
  <c r="J20" i="189"/>
  <c r="I20" i="189" s="1"/>
  <c r="G20" i="189"/>
  <c r="E20" i="189"/>
  <c r="AQ19" i="189"/>
  <c r="AH19" i="189"/>
  <c r="V19" i="189"/>
  <c r="R19" i="189"/>
  <c r="J19" i="189"/>
  <c r="I19" i="189" s="1"/>
  <c r="G19" i="189"/>
  <c r="E19" i="189"/>
  <c r="AQ18" i="189"/>
  <c r="AH18" i="189"/>
  <c r="V18" i="189"/>
  <c r="R18" i="189"/>
  <c r="J18" i="189"/>
  <c r="I18" i="189" s="1"/>
  <c r="G18" i="189"/>
  <c r="E18" i="189"/>
  <c r="AQ17" i="189"/>
  <c r="AH17" i="189"/>
  <c r="V17" i="189"/>
  <c r="R17" i="189"/>
  <c r="J17" i="189"/>
  <c r="I17" i="189" s="1"/>
  <c r="G17" i="189"/>
  <c r="E17" i="189"/>
  <c r="AQ16" i="189"/>
  <c r="AH16" i="189"/>
  <c r="V16" i="189"/>
  <c r="R16" i="189"/>
  <c r="J16" i="189"/>
  <c r="I16" i="189" s="1"/>
  <c r="G16" i="189"/>
  <c r="E16" i="189"/>
  <c r="AQ15" i="189"/>
  <c r="AH15" i="189"/>
  <c r="V15" i="189"/>
  <c r="R15" i="189"/>
  <c r="J15" i="189"/>
  <c r="K15" i="189" s="1"/>
  <c r="I15" i="189"/>
  <c r="G15" i="189"/>
  <c r="E15" i="189"/>
  <c r="AQ14" i="189"/>
  <c r="AH14" i="189"/>
  <c r="V14" i="189"/>
  <c r="R14" i="189"/>
  <c r="J14" i="189"/>
  <c r="K14" i="189" s="1"/>
  <c r="I14" i="189"/>
  <c r="G14" i="189"/>
  <c r="E14" i="189"/>
  <c r="AQ13" i="189"/>
  <c r="AH13" i="189"/>
  <c r="V13" i="189"/>
  <c r="R13" i="189"/>
  <c r="J13" i="189"/>
  <c r="I13" i="189" s="1"/>
  <c r="G13" i="189"/>
  <c r="E13" i="189"/>
  <c r="AQ12" i="189"/>
  <c r="AH12" i="189"/>
  <c r="V12" i="189"/>
  <c r="R12" i="189"/>
  <c r="S12" i="189" s="1"/>
  <c r="K12" i="189"/>
  <c r="J12" i="189"/>
  <c r="I12" i="189"/>
  <c r="G12" i="189"/>
  <c r="E12" i="189"/>
  <c r="V11" i="189"/>
  <c r="J11" i="189"/>
  <c r="K11" i="189" s="1"/>
  <c r="I11" i="189"/>
  <c r="G11" i="189"/>
  <c r="E11" i="189"/>
  <c r="AP35" i="189"/>
  <c r="AH11" i="189"/>
  <c r="R11" i="189"/>
  <c r="S34" i="189" l="1"/>
  <c r="T34" i="189"/>
  <c r="AI34" i="189" s="1"/>
  <c r="S33" i="189"/>
  <c r="T32" i="189"/>
  <c r="AI32" i="189" s="1"/>
  <c r="T31" i="189"/>
  <c r="S30" i="189"/>
  <c r="T30" i="189"/>
  <c r="AI30" i="189" s="1"/>
  <c r="S29" i="189"/>
  <c r="T28" i="189"/>
  <c r="S27" i="189"/>
  <c r="T27" i="189"/>
  <c r="S26" i="189"/>
  <c r="S25" i="189"/>
  <c r="T25" i="189"/>
  <c r="AI25" i="189" s="1"/>
  <c r="K18" i="189"/>
  <c r="K30" i="189"/>
  <c r="K26" i="189"/>
  <c r="K28" i="189"/>
  <c r="K32" i="189"/>
  <c r="K13" i="189"/>
  <c r="K24" i="189"/>
  <c r="S24" i="189"/>
  <c r="T24" i="189"/>
  <c r="AI24" i="189" s="1"/>
  <c r="T23" i="189"/>
  <c r="AI23" i="189" s="1"/>
  <c r="S22" i="189"/>
  <c r="T22" i="189"/>
  <c r="AI22" i="189" s="1"/>
  <c r="S21" i="189"/>
  <c r="T21" i="189"/>
  <c r="AI21" i="189" s="1"/>
  <c r="T20" i="189"/>
  <c r="AI20" i="189" s="1"/>
  <c r="S20" i="189"/>
  <c r="T19" i="189"/>
  <c r="AI19" i="189" s="1"/>
  <c r="T18" i="189"/>
  <c r="AI18" i="189" s="1"/>
  <c r="K20" i="189"/>
  <c r="K22" i="189"/>
  <c r="T17" i="189"/>
  <c r="AI17" i="189" s="1"/>
  <c r="T16" i="189"/>
  <c r="T15" i="189"/>
  <c r="AI15" i="189" s="1"/>
  <c r="T14" i="189"/>
  <c r="S14" i="189"/>
  <c r="T13" i="189"/>
  <c r="AI13" i="189" s="1"/>
  <c r="T12" i="189"/>
  <c r="AI12" i="189"/>
  <c r="AI16" i="189"/>
  <c r="AI27" i="189"/>
  <c r="AI28" i="189"/>
  <c r="AI31" i="189"/>
  <c r="AI14" i="189"/>
  <c r="S13" i="189"/>
  <c r="S15" i="189"/>
  <c r="S16" i="189"/>
  <c r="S17" i="189"/>
  <c r="S18" i="189"/>
  <c r="S19" i="189"/>
  <c r="T26" i="189"/>
  <c r="AI26" i="189" s="1"/>
  <c r="T29" i="189"/>
  <c r="AI29" i="189" s="1"/>
  <c r="S32" i="189"/>
  <c r="S23" i="189"/>
  <c r="S28" i="189"/>
  <c r="S31" i="189"/>
  <c r="T33" i="189"/>
  <c r="AI33" i="189" s="1"/>
  <c r="K16" i="189"/>
  <c r="K17" i="189"/>
  <c r="K19" i="189"/>
  <c r="K23" i="189"/>
  <c r="K25" i="189"/>
  <c r="K27" i="189"/>
  <c r="K29" i="189"/>
  <c r="K31" i="189"/>
  <c r="R35" i="189"/>
  <c r="S11" i="189"/>
  <c r="T11" i="189"/>
  <c r="AH35" i="189"/>
  <c r="AQ11" i="189"/>
  <c r="AQ35" i="189" s="1"/>
  <c r="K21" i="189"/>
  <c r="K33" i="189"/>
  <c r="K34" i="189"/>
  <c r="AG8" i="189"/>
  <c r="Q35" i="189"/>
  <c r="AG35" i="189"/>
  <c r="T35" i="189" l="1"/>
  <c r="AI35" i="189" s="1"/>
  <c r="S35" i="189"/>
  <c r="AI11" i="189"/>
  <c r="AP10" i="188" l="1"/>
  <c r="AQ11" i="188" s="1"/>
  <c r="AG10" i="188"/>
  <c r="AG35" i="188" s="1"/>
  <c r="Q10" i="188"/>
  <c r="AR35" i="188"/>
  <c r="P35" i="188"/>
  <c r="AQ34" i="188"/>
  <c r="AH34" i="188"/>
  <c r="V34" i="188"/>
  <c r="R34" i="188"/>
  <c r="J34" i="188"/>
  <c r="K34" i="188" s="1"/>
  <c r="G34" i="188"/>
  <c r="E34" i="188"/>
  <c r="AQ33" i="188"/>
  <c r="AH33" i="188"/>
  <c r="V33" i="188"/>
  <c r="R33" i="188"/>
  <c r="T33" i="188" s="1"/>
  <c r="J33" i="188"/>
  <c r="K33" i="188" s="1"/>
  <c r="G33" i="188"/>
  <c r="E33" i="188"/>
  <c r="AW32" i="188"/>
  <c r="AQ32" i="188"/>
  <c r="AH32" i="188"/>
  <c r="V32" i="188"/>
  <c r="R32" i="188"/>
  <c r="J32" i="188"/>
  <c r="I32" i="188" s="1"/>
  <c r="G32" i="188"/>
  <c r="E32" i="188"/>
  <c r="AQ31" i="188"/>
  <c r="AH31" i="188"/>
  <c r="V31" i="188"/>
  <c r="R31" i="188"/>
  <c r="J31" i="188"/>
  <c r="I31" i="188" s="1"/>
  <c r="G31" i="188"/>
  <c r="E31" i="188"/>
  <c r="AQ30" i="188"/>
  <c r="AH30" i="188"/>
  <c r="V30" i="188"/>
  <c r="R30" i="188"/>
  <c r="J30" i="188"/>
  <c r="I30" i="188" s="1"/>
  <c r="G30" i="188"/>
  <c r="E30" i="188"/>
  <c r="AQ29" i="188"/>
  <c r="AH29" i="188"/>
  <c r="V29" i="188"/>
  <c r="R29" i="188"/>
  <c r="J29" i="188"/>
  <c r="I29" i="188" s="1"/>
  <c r="G29" i="188"/>
  <c r="E29" i="188"/>
  <c r="AQ28" i="188"/>
  <c r="AH28" i="188"/>
  <c r="V28" i="188"/>
  <c r="R28" i="188"/>
  <c r="J28" i="188"/>
  <c r="I28" i="188" s="1"/>
  <c r="G28" i="188"/>
  <c r="E28" i="188"/>
  <c r="AQ27" i="188"/>
  <c r="AH27" i="188"/>
  <c r="V27" i="188"/>
  <c r="R27" i="188"/>
  <c r="J27" i="188"/>
  <c r="I27" i="188" s="1"/>
  <c r="G27" i="188"/>
  <c r="E27" i="188"/>
  <c r="AQ26" i="188"/>
  <c r="AH26" i="188"/>
  <c r="V26" i="188"/>
  <c r="R26" i="188"/>
  <c r="J26" i="188"/>
  <c r="I26" i="188" s="1"/>
  <c r="G26" i="188"/>
  <c r="E26" i="188"/>
  <c r="AQ25" i="188"/>
  <c r="AH25" i="188"/>
  <c r="V25" i="188"/>
  <c r="R25" i="188"/>
  <c r="J25" i="188"/>
  <c r="I25" i="188" s="1"/>
  <c r="G25" i="188"/>
  <c r="E25" i="188"/>
  <c r="AQ24" i="188"/>
  <c r="AH24" i="188"/>
  <c r="V24" i="188"/>
  <c r="R24" i="188"/>
  <c r="J24" i="188"/>
  <c r="I24" i="188" s="1"/>
  <c r="G24" i="188"/>
  <c r="E24" i="188"/>
  <c r="AQ23" i="188"/>
  <c r="AH23" i="188"/>
  <c r="V23" i="188"/>
  <c r="R23" i="188"/>
  <c r="J23" i="188"/>
  <c r="I23" i="188" s="1"/>
  <c r="G23" i="188"/>
  <c r="E23" i="188"/>
  <c r="AQ22" i="188"/>
  <c r="AH22" i="188"/>
  <c r="V22" i="188"/>
  <c r="R22" i="188"/>
  <c r="J22" i="188"/>
  <c r="I22" i="188" s="1"/>
  <c r="G22" i="188"/>
  <c r="E22" i="188"/>
  <c r="AQ21" i="188"/>
  <c r="AH21" i="188"/>
  <c r="R21" i="188"/>
  <c r="J21" i="188"/>
  <c r="K21" i="188" s="1"/>
  <c r="I21" i="188"/>
  <c r="G21" i="188"/>
  <c r="E21" i="188"/>
  <c r="AQ20" i="188"/>
  <c r="AH20" i="188"/>
  <c r="R20" i="188"/>
  <c r="J20" i="188"/>
  <c r="K20" i="188" s="1"/>
  <c r="G20" i="188"/>
  <c r="E20" i="188"/>
  <c r="AQ19" i="188"/>
  <c r="AH19" i="188"/>
  <c r="V19" i="188"/>
  <c r="R19" i="188"/>
  <c r="J19" i="188"/>
  <c r="K19" i="188" s="1"/>
  <c r="G19" i="188"/>
  <c r="E19" i="188"/>
  <c r="AQ18" i="188"/>
  <c r="AH18" i="188"/>
  <c r="V18" i="188"/>
  <c r="R18" i="188"/>
  <c r="J18" i="188"/>
  <c r="K18" i="188" s="1"/>
  <c r="G18" i="188"/>
  <c r="E18" i="188"/>
  <c r="AQ17" i="188"/>
  <c r="AH17" i="188"/>
  <c r="V17" i="188"/>
  <c r="R17" i="188"/>
  <c r="J17" i="188"/>
  <c r="K17" i="188" s="1"/>
  <c r="G17" i="188"/>
  <c r="E17" i="188"/>
  <c r="AQ16" i="188"/>
  <c r="AH16" i="188"/>
  <c r="V16" i="188"/>
  <c r="R16" i="188"/>
  <c r="J16" i="188"/>
  <c r="K16" i="188" s="1"/>
  <c r="I16" i="188"/>
  <c r="G16" i="188"/>
  <c r="E16" i="188"/>
  <c r="AQ15" i="188"/>
  <c r="AH15" i="188"/>
  <c r="V15" i="188"/>
  <c r="R15" i="188"/>
  <c r="J15" i="188"/>
  <c r="K15" i="188" s="1"/>
  <c r="I15" i="188"/>
  <c r="G15" i="188"/>
  <c r="E15" i="188"/>
  <c r="AQ14" i="188"/>
  <c r="AH14" i="188"/>
  <c r="V14" i="188"/>
  <c r="R14" i="188"/>
  <c r="J14" i="188"/>
  <c r="K14" i="188" s="1"/>
  <c r="I14" i="188"/>
  <c r="G14" i="188"/>
  <c r="E14" i="188"/>
  <c r="AQ13" i="188"/>
  <c r="AH13" i="188"/>
  <c r="V13" i="188"/>
  <c r="R13" i="188"/>
  <c r="J13" i="188"/>
  <c r="K13" i="188" s="1"/>
  <c r="I13" i="188"/>
  <c r="G13" i="188"/>
  <c r="E13" i="188"/>
  <c r="AQ12" i="188"/>
  <c r="AH12" i="188"/>
  <c r="V12" i="188"/>
  <c r="R12" i="188"/>
  <c r="J12" i="188"/>
  <c r="K12" i="188" s="1"/>
  <c r="I12" i="188"/>
  <c r="G12" i="188"/>
  <c r="E12" i="188"/>
  <c r="AH11" i="188"/>
  <c r="V11" i="188"/>
  <c r="J11" i="188"/>
  <c r="K11" i="188" s="1"/>
  <c r="I11" i="188"/>
  <c r="G11" i="188"/>
  <c r="E11" i="188"/>
  <c r="Q35" i="188"/>
  <c r="T34" i="188" l="1"/>
  <c r="AI34" i="188"/>
  <c r="S34" i="188"/>
  <c r="AI33" i="188"/>
  <c r="S33" i="188"/>
  <c r="I33" i="188"/>
  <c r="S32" i="188"/>
  <c r="S31" i="188"/>
  <c r="S30" i="188"/>
  <c r="S29" i="188"/>
  <c r="S28" i="188"/>
  <c r="S27" i="188"/>
  <c r="S26" i="188"/>
  <c r="S25" i="188"/>
  <c r="S24" i="188"/>
  <c r="S23" i="188"/>
  <c r="S22" i="188"/>
  <c r="T21" i="188"/>
  <c r="AI21" i="188" s="1"/>
  <c r="S20" i="188"/>
  <c r="S19" i="188"/>
  <c r="S18" i="188"/>
  <c r="T17" i="188"/>
  <c r="AI17" i="188" s="1"/>
  <c r="T16" i="188"/>
  <c r="AI16" i="188" s="1"/>
  <c r="T15" i="188"/>
  <c r="AI15" i="188" s="1"/>
  <c r="S14" i="188"/>
  <c r="T13" i="188"/>
  <c r="AI13" i="188" s="1"/>
  <c r="S12" i="188"/>
  <c r="AQ35" i="188"/>
  <c r="S21" i="188"/>
  <c r="T22" i="188"/>
  <c r="AI22" i="188" s="1"/>
  <c r="T23" i="188"/>
  <c r="AI23" i="188" s="1"/>
  <c r="T24" i="188"/>
  <c r="T25" i="188"/>
  <c r="AI25" i="188" s="1"/>
  <c r="T26" i="188"/>
  <c r="AI26" i="188" s="1"/>
  <c r="T27" i="188"/>
  <c r="T28" i="188"/>
  <c r="AI28" i="188" s="1"/>
  <c r="T29" i="188"/>
  <c r="T30" i="188"/>
  <c r="AI30" i="188" s="1"/>
  <c r="T31" i="188"/>
  <c r="AI31" i="188" s="1"/>
  <c r="T32" i="188"/>
  <c r="AI32" i="188" s="1"/>
  <c r="AI24" i="188"/>
  <c r="AI27" i="188"/>
  <c r="AI29" i="188"/>
  <c r="I17" i="188"/>
  <c r="I18" i="188"/>
  <c r="I19" i="188"/>
  <c r="I20" i="188"/>
  <c r="I34" i="188"/>
  <c r="R11" i="188"/>
  <c r="AH35" i="188"/>
  <c r="S15" i="188"/>
  <c r="S16" i="188"/>
  <c r="T12" i="188"/>
  <c r="AI12" i="188" s="1"/>
  <c r="T14" i="188"/>
  <c r="AI14" i="188" s="1"/>
  <c r="T18" i="188"/>
  <c r="AI18" i="188" s="1"/>
  <c r="T19" i="188"/>
  <c r="AI19" i="188" s="1"/>
  <c r="T20" i="188"/>
  <c r="AI20" i="188" s="1"/>
  <c r="AP35" i="188"/>
  <c r="S13" i="188"/>
  <c r="S17" i="188"/>
  <c r="K22" i="188"/>
  <c r="K23" i="188"/>
  <c r="K24" i="188"/>
  <c r="K25" i="188"/>
  <c r="K26" i="188"/>
  <c r="K27" i="188"/>
  <c r="K28" i="188"/>
  <c r="K29" i="188"/>
  <c r="K30" i="188"/>
  <c r="K31" i="188"/>
  <c r="K32" i="188"/>
  <c r="AG8" i="188"/>
  <c r="T11" i="188" l="1"/>
  <c r="S11" i="188"/>
  <c r="S35" i="188" s="1"/>
  <c r="R35" i="188"/>
  <c r="T35" i="188" l="1"/>
  <c r="AI35" i="188" s="1"/>
  <c r="AI11" i="188"/>
  <c r="AP10" i="187"/>
  <c r="AG10" i="187"/>
  <c r="Q10" i="187"/>
  <c r="AR35" i="187" l="1"/>
  <c r="AP35" i="187"/>
  <c r="AG35" i="187"/>
  <c r="Q35" i="187"/>
  <c r="P35" i="187"/>
  <c r="AQ34" i="187"/>
  <c r="AH34" i="187"/>
  <c r="V34" i="187"/>
  <c r="R34" i="187"/>
  <c r="J34" i="187"/>
  <c r="K34" i="187" s="1"/>
  <c r="G34" i="187"/>
  <c r="E34" i="187"/>
  <c r="AQ33" i="187"/>
  <c r="AH33" i="187"/>
  <c r="V33" i="187"/>
  <c r="R33" i="187"/>
  <c r="J33" i="187"/>
  <c r="K33" i="187" s="1"/>
  <c r="I33" i="187"/>
  <c r="G33" i="187"/>
  <c r="E33" i="187"/>
  <c r="AW32" i="187"/>
  <c r="AQ32" i="187"/>
  <c r="AH32" i="187"/>
  <c r="V32" i="187"/>
  <c r="R32" i="187"/>
  <c r="J32" i="187"/>
  <c r="I32" i="187" s="1"/>
  <c r="G32" i="187"/>
  <c r="E32" i="187"/>
  <c r="AQ31" i="187"/>
  <c r="AH31" i="187"/>
  <c r="V31" i="187"/>
  <c r="R31" i="187"/>
  <c r="J31" i="187"/>
  <c r="I31" i="187" s="1"/>
  <c r="G31" i="187"/>
  <c r="E31" i="187"/>
  <c r="AQ30" i="187"/>
  <c r="AH30" i="187"/>
  <c r="V30" i="187"/>
  <c r="R30" i="187"/>
  <c r="J30" i="187"/>
  <c r="I30" i="187" s="1"/>
  <c r="G30" i="187"/>
  <c r="E30" i="187"/>
  <c r="AQ29" i="187"/>
  <c r="AH29" i="187"/>
  <c r="V29" i="187"/>
  <c r="R29" i="187"/>
  <c r="J29" i="187"/>
  <c r="I29" i="187" s="1"/>
  <c r="G29" i="187"/>
  <c r="E29" i="187"/>
  <c r="AQ28" i="187"/>
  <c r="AH28" i="187"/>
  <c r="V28" i="187"/>
  <c r="R28" i="187"/>
  <c r="J28" i="187"/>
  <c r="I28" i="187" s="1"/>
  <c r="G28" i="187"/>
  <c r="E28" i="187"/>
  <c r="AQ27" i="187"/>
  <c r="AH27" i="187"/>
  <c r="V27" i="187"/>
  <c r="R27" i="187"/>
  <c r="J27" i="187"/>
  <c r="I27" i="187" s="1"/>
  <c r="G27" i="187"/>
  <c r="E27" i="187"/>
  <c r="AQ26" i="187"/>
  <c r="AH26" i="187"/>
  <c r="V26" i="187"/>
  <c r="R26" i="187"/>
  <c r="J26" i="187"/>
  <c r="I26" i="187" s="1"/>
  <c r="G26" i="187"/>
  <c r="E26" i="187"/>
  <c r="AQ25" i="187"/>
  <c r="AH25" i="187"/>
  <c r="V25" i="187"/>
  <c r="R25" i="187"/>
  <c r="J25" i="187"/>
  <c r="I25" i="187" s="1"/>
  <c r="G25" i="187"/>
  <c r="E25" i="187"/>
  <c r="AQ24" i="187"/>
  <c r="AH24" i="187"/>
  <c r="V24" i="187"/>
  <c r="R24" i="187"/>
  <c r="J24" i="187"/>
  <c r="I24" i="187" s="1"/>
  <c r="G24" i="187"/>
  <c r="E24" i="187"/>
  <c r="AQ23" i="187"/>
  <c r="AH23" i="187"/>
  <c r="V23" i="187"/>
  <c r="R23" i="187"/>
  <c r="J23" i="187"/>
  <c r="I23" i="187" s="1"/>
  <c r="G23" i="187"/>
  <c r="E23" i="187"/>
  <c r="AQ22" i="187"/>
  <c r="AH22" i="187"/>
  <c r="V22" i="187"/>
  <c r="R22" i="187"/>
  <c r="J22" i="187"/>
  <c r="I22" i="187" s="1"/>
  <c r="G22" i="187"/>
  <c r="E22" i="187"/>
  <c r="AQ21" i="187"/>
  <c r="AH21" i="187"/>
  <c r="R21" i="187"/>
  <c r="J21" i="187"/>
  <c r="K21" i="187" s="1"/>
  <c r="G21" i="187"/>
  <c r="E21" i="187"/>
  <c r="AQ20" i="187"/>
  <c r="AH20" i="187"/>
  <c r="R20" i="187"/>
  <c r="J20" i="187"/>
  <c r="K20" i="187" s="1"/>
  <c r="G20" i="187"/>
  <c r="E20" i="187"/>
  <c r="AQ19" i="187"/>
  <c r="AH19" i="187"/>
  <c r="V19" i="187"/>
  <c r="R19" i="187"/>
  <c r="J19" i="187"/>
  <c r="K19" i="187" s="1"/>
  <c r="G19" i="187"/>
  <c r="E19" i="187"/>
  <c r="AQ18" i="187"/>
  <c r="AH18" i="187"/>
  <c r="V18" i="187"/>
  <c r="R18" i="187"/>
  <c r="J18" i="187"/>
  <c r="K18" i="187" s="1"/>
  <c r="G18" i="187"/>
  <c r="E18" i="187"/>
  <c r="AQ17" i="187"/>
  <c r="AH17" i="187"/>
  <c r="V17" i="187"/>
  <c r="R17" i="187"/>
  <c r="J17" i="187"/>
  <c r="K17" i="187" s="1"/>
  <c r="G17" i="187"/>
  <c r="E17" i="187"/>
  <c r="AQ16" i="187"/>
  <c r="AH16" i="187"/>
  <c r="V16" i="187"/>
  <c r="R16" i="187"/>
  <c r="T16" i="187" s="1"/>
  <c r="K16" i="187"/>
  <c r="J16" i="187"/>
  <c r="I16" i="187" s="1"/>
  <c r="G16" i="187"/>
  <c r="E16" i="187"/>
  <c r="AQ15" i="187"/>
  <c r="AH15" i="187"/>
  <c r="V15" i="187"/>
  <c r="R15" i="187"/>
  <c r="T15" i="187" s="1"/>
  <c r="J15" i="187"/>
  <c r="K15" i="187" s="1"/>
  <c r="G15" i="187"/>
  <c r="E15" i="187"/>
  <c r="AQ14" i="187"/>
  <c r="AH14" i="187"/>
  <c r="V14" i="187"/>
  <c r="R14" i="187"/>
  <c r="T14" i="187" s="1"/>
  <c r="J14" i="187"/>
  <c r="K14" i="187" s="1"/>
  <c r="I14" i="187"/>
  <c r="G14" i="187"/>
  <c r="E14" i="187"/>
  <c r="AQ13" i="187"/>
  <c r="AH13" i="187"/>
  <c r="V13" i="187"/>
  <c r="R13" i="187"/>
  <c r="S13" i="187" s="1"/>
  <c r="J13" i="187"/>
  <c r="I13" i="187" s="1"/>
  <c r="G13" i="187"/>
  <c r="E13" i="187"/>
  <c r="AQ12" i="187"/>
  <c r="AH12" i="187"/>
  <c r="V12" i="187"/>
  <c r="R12" i="187"/>
  <c r="T12" i="187" s="1"/>
  <c r="K12" i="187"/>
  <c r="J12" i="187"/>
  <c r="I12" i="187"/>
  <c r="G12" i="187"/>
  <c r="E12" i="187"/>
  <c r="AQ11" i="187"/>
  <c r="AH11" i="187"/>
  <c r="V11" i="187"/>
  <c r="R11" i="187"/>
  <c r="J11" i="187"/>
  <c r="K11" i="187" s="1"/>
  <c r="I11" i="187"/>
  <c r="G11" i="187"/>
  <c r="E11" i="187"/>
  <c r="AG8" i="187"/>
  <c r="T34" i="187" l="1"/>
  <c r="S34" i="187"/>
  <c r="T33" i="187"/>
  <c r="T32" i="187"/>
  <c r="AI32" i="187" s="1"/>
  <c r="S31" i="187"/>
  <c r="T31" i="187"/>
  <c r="T30" i="187"/>
  <c r="AI30" i="187" s="1"/>
  <c r="S29" i="187"/>
  <c r="T29" i="187"/>
  <c r="AI29" i="187" s="1"/>
  <c r="T28" i="187"/>
  <c r="AI28" i="187" s="1"/>
  <c r="S27" i="187"/>
  <c r="T27" i="187"/>
  <c r="AI27" i="187" s="1"/>
  <c r="I34" i="187"/>
  <c r="I15" i="187"/>
  <c r="K13" i="187"/>
  <c r="T26" i="187"/>
  <c r="AI26" i="187" s="1"/>
  <c r="S25" i="187"/>
  <c r="T25" i="187"/>
  <c r="AI25" i="187" s="1"/>
  <c r="T24" i="187"/>
  <c r="AI24" i="187" s="1"/>
  <c r="S23" i="187"/>
  <c r="T23" i="187"/>
  <c r="T22" i="187"/>
  <c r="AI22" i="187" s="1"/>
  <c r="T21" i="187"/>
  <c r="S21" i="187"/>
  <c r="T20" i="187"/>
  <c r="S20" i="187"/>
  <c r="T19" i="187"/>
  <c r="AI19" i="187" s="1"/>
  <c r="S19" i="187"/>
  <c r="T17" i="187"/>
  <c r="AI17" i="187" s="1"/>
  <c r="S18" i="187"/>
  <c r="T18" i="187"/>
  <c r="AI18" i="187" s="1"/>
  <c r="I21" i="187"/>
  <c r="AI16" i="187"/>
  <c r="AH35" i="187"/>
  <c r="AI12" i="187"/>
  <c r="S17" i="187"/>
  <c r="S16" i="187"/>
  <c r="S15" i="187"/>
  <c r="S14" i="187"/>
  <c r="R35" i="187"/>
  <c r="T13" i="187"/>
  <c r="AI13" i="187" s="1"/>
  <c r="S12" i="187"/>
  <c r="AQ35" i="187"/>
  <c r="AI15" i="187"/>
  <c r="AI21" i="187"/>
  <c r="AI23" i="187"/>
  <c r="AI31" i="187"/>
  <c r="AI33" i="187"/>
  <c r="AI34" i="187"/>
  <c r="AI14" i="187"/>
  <c r="AI20" i="187"/>
  <c r="S22" i="187"/>
  <c r="S24" i="187"/>
  <c r="S26" i="187"/>
  <c r="S28" i="187"/>
  <c r="S30" i="187"/>
  <c r="S32" i="187"/>
  <c r="S33" i="187"/>
  <c r="I17" i="187"/>
  <c r="I18" i="187"/>
  <c r="I19" i="187"/>
  <c r="I20" i="187"/>
  <c r="K22" i="187"/>
  <c r="K23" i="187"/>
  <c r="K24" i="187"/>
  <c r="K25" i="187"/>
  <c r="K26" i="187"/>
  <c r="K27" i="187"/>
  <c r="K28" i="187"/>
  <c r="K29" i="187"/>
  <c r="K30" i="187"/>
  <c r="K31" i="187"/>
  <c r="K32" i="187"/>
  <c r="S11" i="187"/>
  <c r="T11" i="187"/>
  <c r="S35" i="187" l="1"/>
  <c r="AI11" i="187"/>
  <c r="T35" i="187"/>
  <c r="AI35" i="187" s="1"/>
  <c r="AP10" i="186"/>
  <c r="AG10" i="186"/>
  <c r="Q10" i="186"/>
  <c r="AP35" i="186" l="1"/>
  <c r="AH11" i="186"/>
  <c r="AR35" i="186"/>
  <c r="P35" i="186"/>
  <c r="AQ34" i="186"/>
  <c r="AH34" i="186"/>
  <c r="V34" i="186"/>
  <c r="R34" i="186"/>
  <c r="T34" i="186" s="1"/>
  <c r="J34" i="186"/>
  <c r="I34" i="186" s="1"/>
  <c r="G34" i="186"/>
  <c r="E34" i="186"/>
  <c r="AQ33" i="186"/>
  <c r="AH33" i="186"/>
  <c r="V33" i="186"/>
  <c r="R33" i="186"/>
  <c r="T33" i="186" s="1"/>
  <c r="J33" i="186"/>
  <c r="I33" i="186" s="1"/>
  <c r="G33" i="186"/>
  <c r="E33" i="186"/>
  <c r="AW32" i="186"/>
  <c r="AQ32" i="186"/>
  <c r="AH32" i="186"/>
  <c r="V32" i="186"/>
  <c r="R32" i="186"/>
  <c r="S32" i="186" s="1"/>
  <c r="J32" i="186"/>
  <c r="I32" i="186" s="1"/>
  <c r="G32" i="186"/>
  <c r="E32" i="186"/>
  <c r="AQ31" i="186"/>
  <c r="AH31" i="186"/>
  <c r="V31" i="186"/>
  <c r="R31" i="186"/>
  <c r="S31" i="186" s="1"/>
  <c r="J31" i="186"/>
  <c r="I31" i="186" s="1"/>
  <c r="G31" i="186"/>
  <c r="E31" i="186"/>
  <c r="AQ30" i="186"/>
  <c r="AH30" i="186"/>
  <c r="V30" i="186"/>
  <c r="R30" i="186"/>
  <c r="S30" i="186" s="1"/>
  <c r="J30" i="186"/>
  <c r="I30" i="186" s="1"/>
  <c r="G30" i="186"/>
  <c r="E30" i="186"/>
  <c r="AQ29" i="186"/>
  <c r="AH29" i="186"/>
  <c r="V29" i="186"/>
  <c r="R29" i="186"/>
  <c r="S29" i="186" s="1"/>
  <c r="J29" i="186"/>
  <c r="I29" i="186" s="1"/>
  <c r="G29" i="186"/>
  <c r="E29" i="186"/>
  <c r="AQ28" i="186"/>
  <c r="AH28" i="186"/>
  <c r="V28" i="186"/>
  <c r="R28" i="186"/>
  <c r="S28" i="186" s="1"/>
  <c r="J28" i="186"/>
  <c r="I28" i="186" s="1"/>
  <c r="G28" i="186"/>
  <c r="E28" i="186"/>
  <c r="AQ27" i="186"/>
  <c r="AH27" i="186"/>
  <c r="V27" i="186"/>
  <c r="R27" i="186"/>
  <c r="S27" i="186" s="1"/>
  <c r="J27" i="186"/>
  <c r="I27" i="186" s="1"/>
  <c r="G27" i="186"/>
  <c r="E27" i="186"/>
  <c r="AQ26" i="186"/>
  <c r="AH26" i="186"/>
  <c r="V26" i="186"/>
  <c r="R26" i="186"/>
  <c r="S26" i="186" s="1"/>
  <c r="J26" i="186"/>
  <c r="I26" i="186" s="1"/>
  <c r="G26" i="186"/>
  <c r="E26" i="186"/>
  <c r="AQ25" i="186"/>
  <c r="AH25" i="186"/>
  <c r="V25" i="186"/>
  <c r="R25" i="186"/>
  <c r="S25" i="186" s="1"/>
  <c r="J25" i="186"/>
  <c r="I25" i="186" s="1"/>
  <c r="G25" i="186"/>
  <c r="E25" i="186"/>
  <c r="AQ24" i="186"/>
  <c r="AH24" i="186"/>
  <c r="V24" i="186"/>
  <c r="R24" i="186"/>
  <c r="S24" i="186" s="1"/>
  <c r="J24" i="186"/>
  <c r="I24" i="186" s="1"/>
  <c r="G24" i="186"/>
  <c r="E24" i="186"/>
  <c r="AQ23" i="186"/>
  <c r="AH23" i="186"/>
  <c r="V23" i="186"/>
  <c r="R23" i="186"/>
  <c r="S23" i="186" s="1"/>
  <c r="J23" i="186"/>
  <c r="I23" i="186" s="1"/>
  <c r="G23" i="186"/>
  <c r="E23" i="186"/>
  <c r="AQ22" i="186"/>
  <c r="AH22" i="186"/>
  <c r="V22" i="186"/>
  <c r="R22" i="186"/>
  <c r="S22" i="186" s="1"/>
  <c r="J22" i="186"/>
  <c r="I22" i="186" s="1"/>
  <c r="G22" i="186"/>
  <c r="E22" i="186"/>
  <c r="AQ21" i="186"/>
  <c r="AH21" i="186"/>
  <c r="R21" i="186"/>
  <c r="S21" i="186" s="1"/>
  <c r="J21" i="186"/>
  <c r="I21" i="186" s="1"/>
  <c r="G21" i="186"/>
  <c r="E21" i="186"/>
  <c r="AQ20" i="186"/>
  <c r="AH20" i="186"/>
  <c r="R20" i="186"/>
  <c r="T20" i="186" s="1"/>
  <c r="J20" i="186"/>
  <c r="K20" i="186" s="1"/>
  <c r="G20" i="186"/>
  <c r="E20" i="186"/>
  <c r="AQ19" i="186"/>
  <c r="AH19" i="186"/>
  <c r="V19" i="186"/>
  <c r="R19" i="186"/>
  <c r="T19" i="186" s="1"/>
  <c r="J19" i="186"/>
  <c r="K19" i="186" s="1"/>
  <c r="G19" i="186"/>
  <c r="E19" i="186"/>
  <c r="AQ18" i="186"/>
  <c r="AH18" i="186"/>
  <c r="V18" i="186"/>
  <c r="R18" i="186"/>
  <c r="T18" i="186" s="1"/>
  <c r="J18" i="186"/>
  <c r="K18" i="186" s="1"/>
  <c r="G18" i="186"/>
  <c r="E18" i="186"/>
  <c r="AQ17" i="186"/>
  <c r="AH17" i="186"/>
  <c r="V17" i="186"/>
  <c r="R17" i="186"/>
  <c r="T17" i="186" s="1"/>
  <c r="J17" i="186"/>
  <c r="K17" i="186" s="1"/>
  <c r="G17" i="186"/>
  <c r="E17" i="186"/>
  <c r="AQ16" i="186"/>
  <c r="AH16" i="186"/>
  <c r="V16" i="186"/>
  <c r="R16" i="186"/>
  <c r="T16" i="186" s="1"/>
  <c r="J16" i="186"/>
  <c r="K16" i="186" s="1"/>
  <c r="G16" i="186"/>
  <c r="E16" i="186"/>
  <c r="AQ15" i="186"/>
  <c r="AH15" i="186"/>
  <c r="V15" i="186"/>
  <c r="R15" i="186"/>
  <c r="T15" i="186" s="1"/>
  <c r="J15" i="186"/>
  <c r="K15" i="186" s="1"/>
  <c r="G15" i="186"/>
  <c r="E15" i="186"/>
  <c r="AQ14" i="186"/>
  <c r="AH14" i="186"/>
  <c r="V14" i="186"/>
  <c r="R14" i="186"/>
  <c r="T14" i="186" s="1"/>
  <c r="J14" i="186"/>
  <c r="K14" i="186" s="1"/>
  <c r="G14" i="186"/>
  <c r="E14" i="186"/>
  <c r="AQ13" i="186"/>
  <c r="AH13" i="186"/>
  <c r="V13" i="186"/>
  <c r="R13" i="186"/>
  <c r="T13" i="186" s="1"/>
  <c r="J13" i="186"/>
  <c r="K13" i="186" s="1"/>
  <c r="G13" i="186"/>
  <c r="E13" i="186"/>
  <c r="AQ12" i="186"/>
  <c r="AH12" i="186"/>
  <c r="V12" i="186"/>
  <c r="R12" i="186"/>
  <c r="T12" i="186" s="1"/>
  <c r="J12" i="186"/>
  <c r="K12" i="186" s="1"/>
  <c r="G12" i="186"/>
  <c r="E12" i="186"/>
  <c r="V11" i="186"/>
  <c r="J11" i="186"/>
  <c r="K11" i="186" s="1"/>
  <c r="G11" i="186"/>
  <c r="E11" i="186"/>
  <c r="R11" i="186"/>
  <c r="I12" i="186" l="1"/>
  <c r="I13" i="186"/>
  <c r="I14" i="186"/>
  <c r="I15" i="186"/>
  <c r="I16" i="186"/>
  <c r="I17" i="186"/>
  <c r="AI19" i="186"/>
  <c r="K25" i="186"/>
  <c r="K30" i="186"/>
  <c r="AI34" i="186"/>
  <c r="AI33" i="186"/>
  <c r="S33" i="186"/>
  <c r="T29" i="186"/>
  <c r="AI29" i="186" s="1"/>
  <c r="I11" i="186"/>
  <c r="K29" i="186"/>
  <c r="T24" i="186"/>
  <c r="AI24" i="186" s="1"/>
  <c r="T23" i="186"/>
  <c r="AI23" i="186" s="1"/>
  <c r="T22" i="186"/>
  <c r="AI22" i="186" s="1"/>
  <c r="AI20" i="186"/>
  <c r="T21" i="186"/>
  <c r="AI21" i="186" s="1"/>
  <c r="S20" i="186"/>
  <c r="AI18" i="186"/>
  <c r="S19" i="186"/>
  <c r="S18" i="186"/>
  <c r="AI16" i="186"/>
  <c r="S17" i="186"/>
  <c r="S16" i="186"/>
  <c r="K22" i="186"/>
  <c r="I18" i="186"/>
  <c r="AI13" i="186"/>
  <c r="AI12" i="186"/>
  <c r="S14" i="186"/>
  <c r="S13" i="186"/>
  <c r="AI14" i="186"/>
  <c r="AI15" i="186"/>
  <c r="AI17" i="186"/>
  <c r="S12" i="186"/>
  <c r="S15" i="186"/>
  <c r="T25" i="186"/>
  <c r="AI25" i="186" s="1"/>
  <c r="T26" i="186"/>
  <c r="AI26" i="186" s="1"/>
  <c r="T27" i="186"/>
  <c r="AI27" i="186" s="1"/>
  <c r="T28" i="186"/>
  <c r="AI28" i="186" s="1"/>
  <c r="S34" i="186"/>
  <c r="T30" i="186"/>
  <c r="AI30" i="186" s="1"/>
  <c r="T31" i="186"/>
  <c r="AI31" i="186" s="1"/>
  <c r="T32" i="186"/>
  <c r="AI32" i="186" s="1"/>
  <c r="K23" i="186"/>
  <c r="K27" i="186"/>
  <c r="K31" i="186"/>
  <c r="I19" i="186"/>
  <c r="K24" i="186"/>
  <c r="K28" i="186"/>
  <c r="K32" i="186"/>
  <c r="I20" i="186"/>
  <c r="K26" i="186"/>
  <c r="AH35" i="186"/>
  <c r="R35" i="186"/>
  <c r="T11" i="186"/>
  <c r="S11" i="186"/>
  <c r="AQ11" i="186"/>
  <c r="AQ35" i="186" s="1"/>
  <c r="K21" i="186"/>
  <c r="K33" i="186"/>
  <c r="K34" i="186"/>
  <c r="AG8" i="186"/>
  <c r="Q35" i="186"/>
  <c r="AG35" i="186"/>
  <c r="T35" i="186" l="1"/>
  <c r="AI35" i="186" s="1"/>
  <c r="S35" i="186"/>
  <c r="AI11" i="186"/>
  <c r="Q10" i="185" l="1"/>
  <c r="AG10" i="185"/>
  <c r="AP10" i="185"/>
  <c r="AQ11" i="185" s="1"/>
  <c r="AR35" i="185"/>
  <c r="P35" i="185"/>
  <c r="AQ34" i="185"/>
  <c r="AH34" i="185"/>
  <c r="V34" i="185"/>
  <c r="R34" i="185"/>
  <c r="T34" i="185" s="1"/>
  <c r="J34" i="185"/>
  <c r="K34" i="185" s="1"/>
  <c r="G34" i="185"/>
  <c r="E34" i="185"/>
  <c r="AQ33" i="185"/>
  <c r="AH33" i="185"/>
  <c r="V33" i="185"/>
  <c r="R33" i="185"/>
  <c r="T33" i="185" s="1"/>
  <c r="J33" i="185"/>
  <c r="K33" i="185" s="1"/>
  <c r="G33" i="185"/>
  <c r="E33" i="185"/>
  <c r="AW32" i="185"/>
  <c r="AQ32" i="185"/>
  <c r="AH32" i="185"/>
  <c r="V32" i="185"/>
  <c r="T32" i="185"/>
  <c r="R32" i="185"/>
  <c r="S32" i="185" s="1"/>
  <c r="J32" i="185"/>
  <c r="I32" i="185" s="1"/>
  <c r="G32" i="185"/>
  <c r="E32" i="185"/>
  <c r="AQ31" i="185"/>
  <c r="AH31" i="185"/>
  <c r="V31" i="185"/>
  <c r="R31" i="185"/>
  <c r="T31" i="185" s="1"/>
  <c r="J31" i="185"/>
  <c r="I31" i="185" s="1"/>
  <c r="G31" i="185"/>
  <c r="E31" i="185"/>
  <c r="AQ30" i="185"/>
  <c r="AH30" i="185"/>
  <c r="V30" i="185"/>
  <c r="R30" i="185"/>
  <c r="S30" i="185" s="1"/>
  <c r="J30" i="185"/>
  <c r="I30" i="185" s="1"/>
  <c r="G30" i="185"/>
  <c r="E30" i="185"/>
  <c r="AQ29" i="185"/>
  <c r="AH29" i="185"/>
  <c r="V29" i="185"/>
  <c r="R29" i="185"/>
  <c r="T29" i="185" s="1"/>
  <c r="J29" i="185"/>
  <c r="I29" i="185" s="1"/>
  <c r="G29" i="185"/>
  <c r="E29" i="185"/>
  <c r="AQ28" i="185"/>
  <c r="AH28" i="185"/>
  <c r="V28" i="185"/>
  <c r="R28" i="185"/>
  <c r="S28" i="185" s="1"/>
  <c r="J28" i="185"/>
  <c r="I28" i="185" s="1"/>
  <c r="G28" i="185"/>
  <c r="E28" i="185"/>
  <c r="AQ27" i="185"/>
  <c r="AH27" i="185"/>
  <c r="V27" i="185"/>
  <c r="R27" i="185"/>
  <c r="S27" i="185" s="1"/>
  <c r="J27" i="185"/>
  <c r="I27" i="185" s="1"/>
  <c r="G27" i="185"/>
  <c r="E27" i="185"/>
  <c r="AQ26" i="185"/>
  <c r="AH26" i="185"/>
  <c r="V26" i="185"/>
  <c r="R26" i="185"/>
  <c r="S26" i="185" s="1"/>
  <c r="K26" i="185"/>
  <c r="J26" i="185"/>
  <c r="I26" i="185" s="1"/>
  <c r="G26" i="185"/>
  <c r="E26" i="185"/>
  <c r="AQ25" i="185"/>
  <c r="AH25" i="185"/>
  <c r="V25" i="185"/>
  <c r="R25" i="185"/>
  <c r="T25" i="185" s="1"/>
  <c r="J25" i="185"/>
  <c r="I25" i="185" s="1"/>
  <c r="G25" i="185"/>
  <c r="E25" i="185"/>
  <c r="AQ24" i="185"/>
  <c r="AH24" i="185"/>
  <c r="V24" i="185"/>
  <c r="R24" i="185"/>
  <c r="S24" i="185" s="1"/>
  <c r="J24" i="185"/>
  <c r="I24" i="185" s="1"/>
  <c r="G24" i="185"/>
  <c r="E24" i="185"/>
  <c r="AQ23" i="185"/>
  <c r="AH23" i="185"/>
  <c r="V23" i="185"/>
  <c r="R23" i="185"/>
  <c r="T23" i="185" s="1"/>
  <c r="J23" i="185"/>
  <c r="I23" i="185" s="1"/>
  <c r="G23" i="185"/>
  <c r="E23" i="185"/>
  <c r="AQ22" i="185"/>
  <c r="AH22" i="185"/>
  <c r="V22" i="185"/>
  <c r="R22" i="185"/>
  <c r="S22" i="185" s="1"/>
  <c r="J22" i="185"/>
  <c r="I22" i="185" s="1"/>
  <c r="G22" i="185"/>
  <c r="E22" i="185"/>
  <c r="AQ21" i="185"/>
  <c r="AH21" i="185"/>
  <c r="R21" i="185"/>
  <c r="S21" i="185" s="1"/>
  <c r="J21" i="185"/>
  <c r="I21" i="185" s="1"/>
  <c r="G21" i="185"/>
  <c r="E21" i="185"/>
  <c r="AQ20" i="185"/>
  <c r="AH20" i="185"/>
  <c r="R20" i="185"/>
  <c r="T20" i="185" s="1"/>
  <c r="J20" i="185"/>
  <c r="K20" i="185" s="1"/>
  <c r="G20" i="185"/>
  <c r="E20" i="185"/>
  <c r="AQ19" i="185"/>
  <c r="AH19" i="185"/>
  <c r="V19" i="185"/>
  <c r="R19" i="185"/>
  <c r="T19" i="185" s="1"/>
  <c r="J19" i="185"/>
  <c r="K19" i="185" s="1"/>
  <c r="G19" i="185"/>
  <c r="E19" i="185"/>
  <c r="AQ18" i="185"/>
  <c r="AH18" i="185"/>
  <c r="V18" i="185"/>
  <c r="R18" i="185"/>
  <c r="T18" i="185" s="1"/>
  <c r="J18" i="185"/>
  <c r="K18" i="185" s="1"/>
  <c r="G18" i="185"/>
  <c r="E18" i="185"/>
  <c r="AQ17" i="185"/>
  <c r="AH17" i="185"/>
  <c r="V17" i="185"/>
  <c r="R17" i="185"/>
  <c r="T17" i="185" s="1"/>
  <c r="J17" i="185"/>
  <c r="K17" i="185" s="1"/>
  <c r="I17" i="185"/>
  <c r="G17" i="185"/>
  <c r="E17" i="185"/>
  <c r="AQ16" i="185"/>
  <c r="AH16" i="185"/>
  <c r="V16" i="185"/>
  <c r="R16" i="185"/>
  <c r="T16" i="185" s="1"/>
  <c r="J16" i="185"/>
  <c r="K16" i="185" s="1"/>
  <c r="I16" i="185"/>
  <c r="G16" i="185"/>
  <c r="E16" i="185"/>
  <c r="AQ15" i="185"/>
  <c r="AH15" i="185"/>
  <c r="V15" i="185"/>
  <c r="R15" i="185"/>
  <c r="T15" i="185" s="1"/>
  <c r="J15" i="185"/>
  <c r="K15" i="185" s="1"/>
  <c r="I15" i="185"/>
  <c r="G15" i="185"/>
  <c r="E15" i="185"/>
  <c r="AQ14" i="185"/>
  <c r="AH14" i="185"/>
  <c r="V14" i="185"/>
  <c r="R14" i="185"/>
  <c r="T14" i="185" s="1"/>
  <c r="J14" i="185"/>
  <c r="K14" i="185" s="1"/>
  <c r="I14" i="185"/>
  <c r="G14" i="185"/>
  <c r="E14" i="185"/>
  <c r="AQ13" i="185"/>
  <c r="AH13" i="185"/>
  <c r="V13" i="185"/>
  <c r="R13" i="185"/>
  <c r="T13" i="185" s="1"/>
  <c r="J13" i="185"/>
  <c r="K13" i="185" s="1"/>
  <c r="G13" i="185"/>
  <c r="E13" i="185"/>
  <c r="AQ12" i="185"/>
  <c r="AH12" i="185"/>
  <c r="V12" i="185"/>
  <c r="R12" i="185"/>
  <c r="T12" i="185" s="1"/>
  <c r="J12" i="185"/>
  <c r="K12" i="185" s="1"/>
  <c r="I12" i="185"/>
  <c r="G12" i="185"/>
  <c r="E12" i="185"/>
  <c r="V11" i="185"/>
  <c r="J11" i="185"/>
  <c r="K11" i="185" s="1"/>
  <c r="G11" i="185"/>
  <c r="E11" i="185"/>
  <c r="AH11" i="185"/>
  <c r="R11" i="185"/>
  <c r="AI33" i="185" l="1"/>
  <c r="AI31" i="185"/>
  <c r="T30" i="185"/>
  <c r="AI29" i="185"/>
  <c r="T28" i="185"/>
  <c r="I11" i="185"/>
  <c r="I13" i="185"/>
  <c r="I33" i="185"/>
  <c r="I34" i="185"/>
  <c r="T26" i="185"/>
  <c r="AI26" i="185" s="1"/>
  <c r="K25" i="185"/>
  <c r="AI25" i="185"/>
  <c r="T24" i="185"/>
  <c r="AI24" i="185" s="1"/>
  <c r="AI23" i="185"/>
  <c r="T22" i="185"/>
  <c r="T21" i="185"/>
  <c r="AI21" i="185" s="1"/>
  <c r="S20" i="185"/>
  <c r="AI18" i="185"/>
  <c r="I18" i="185"/>
  <c r="I19" i="185"/>
  <c r="I20" i="185"/>
  <c r="S16" i="185"/>
  <c r="K27" i="185"/>
  <c r="K28" i="185"/>
  <c r="K22" i="185"/>
  <c r="K29" i="185"/>
  <c r="K30" i="185"/>
  <c r="K23" i="185"/>
  <c r="K24" i="185"/>
  <c r="K31" i="185"/>
  <c r="K32" i="185"/>
  <c r="S12" i="185"/>
  <c r="S23" i="185"/>
  <c r="S25" i="185"/>
  <c r="S29" i="185"/>
  <c r="S31" i="185"/>
  <c r="S14" i="185"/>
  <c r="S18" i="185"/>
  <c r="AI22" i="185"/>
  <c r="T27" i="185"/>
  <c r="AI27" i="185" s="1"/>
  <c r="S33" i="185"/>
  <c r="S15" i="185"/>
  <c r="S19" i="185"/>
  <c r="S34" i="185"/>
  <c r="S13" i="185"/>
  <c r="S17" i="185"/>
  <c r="AI14" i="185"/>
  <c r="AI15" i="185"/>
  <c r="AI19" i="185"/>
  <c r="AI34" i="185"/>
  <c r="AI12" i="185"/>
  <c r="AI16" i="185"/>
  <c r="AI20" i="185"/>
  <c r="AI13" i="185"/>
  <c r="AI17" i="185"/>
  <c r="AI28" i="185"/>
  <c r="AI30" i="185"/>
  <c r="AI32" i="185"/>
  <c r="AQ35" i="185"/>
  <c r="R35" i="185"/>
  <c r="S11" i="185"/>
  <c r="T11" i="185"/>
  <c r="AH35" i="185"/>
  <c r="K21" i="185"/>
  <c r="AP35" i="185"/>
  <c r="AG8" i="185"/>
  <c r="Q35" i="185"/>
  <c r="AG35" i="185"/>
  <c r="AR35" i="184"/>
  <c r="P35" i="184"/>
  <c r="AQ34" i="184"/>
  <c r="AH34" i="184"/>
  <c r="V34" i="184"/>
  <c r="R34" i="184"/>
  <c r="S34" i="184" s="1"/>
  <c r="J34" i="184"/>
  <c r="K34" i="184" s="1"/>
  <c r="I34" i="184"/>
  <c r="G34" i="184"/>
  <c r="E34" i="184"/>
  <c r="AQ33" i="184"/>
  <c r="AH33" i="184"/>
  <c r="V33" i="184"/>
  <c r="R33" i="184"/>
  <c r="S33" i="184" s="1"/>
  <c r="J33" i="184"/>
  <c r="K33" i="184" s="1"/>
  <c r="I33" i="184"/>
  <c r="G33" i="184"/>
  <c r="E33" i="184"/>
  <c r="AW32" i="184"/>
  <c r="AQ32" i="184"/>
  <c r="AH32" i="184"/>
  <c r="V32" i="184"/>
  <c r="S32" i="184"/>
  <c r="R32" i="184"/>
  <c r="T32" i="184" s="1"/>
  <c r="AI32" i="184" s="1"/>
  <c r="K32" i="184"/>
  <c r="J32" i="184"/>
  <c r="I32" i="184" s="1"/>
  <c r="G32" i="184"/>
  <c r="E32" i="184"/>
  <c r="AQ31" i="184"/>
  <c r="AH31" i="184"/>
  <c r="V31" i="184"/>
  <c r="T31" i="184"/>
  <c r="AI31" i="184" s="1"/>
  <c r="S31" i="184"/>
  <c r="R31" i="184"/>
  <c r="K31" i="184"/>
  <c r="J31" i="184"/>
  <c r="I31" i="184" s="1"/>
  <c r="G31" i="184"/>
  <c r="E31" i="184"/>
  <c r="AQ30" i="184"/>
  <c r="AH30" i="184"/>
  <c r="V30" i="184"/>
  <c r="T30" i="184"/>
  <c r="AI30" i="184" s="1"/>
  <c r="S30" i="184"/>
  <c r="R30" i="184"/>
  <c r="K30" i="184"/>
  <c r="J30" i="184"/>
  <c r="I30" i="184" s="1"/>
  <c r="G30" i="184"/>
  <c r="E30" i="184"/>
  <c r="AQ29" i="184"/>
  <c r="AH29" i="184"/>
  <c r="V29" i="184"/>
  <c r="T29" i="184"/>
  <c r="AI29" i="184" s="1"/>
  <c r="S29" i="184"/>
  <c r="R29" i="184"/>
  <c r="K29" i="184"/>
  <c r="J29" i="184"/>
  <c r="I29" i="184" s="1"/>
  <c r="G29" i="184"/>
  <c r="E29" i="184"/>
  <c r="AQ28" i="184"/>
  <c r="AH28" i="184"/>
  <c r="V28" i="184"/>
  <c r="T28" i="184"/>
  <c r="AI28" i="184" s="1"/>
  <c r="S28" i="184"/>
  <c r="R28" i="184"/>
  <c r="K28" i="184"/>
  <c r="J28" i="184"/>
  <c r="I28" i="184" s="1"/>
  <c r="G28" i="184"/>
  <c r="E28" i="184"/>
  <c r="AQ27" i="184"/>
  <c r="AH27" i="184"/>
  <c r="V27" i="184"/>
  <c r="T27" i="184"/>
  <c r="AI27" i="184" s="1"/>
  <c r="S27" i="184"/>
  <c r="R27" i="184"/>
  <c r="K27" i="184"/>
  <c r="J27" i="184"/>
  <c r="I27" i="184" s="1"/>
  <c r="G27" i="184"/>
  <c r="E27" i="184"/>
  <c r="AQ26" i="184"/>
  <c r="AH26" i="184"/>
  <c r="V26" i="184"/>
  <c r="T26" i="184"/>
  <c r="AI26" i="184" s="1"/>
  <c r="S26" i="184"/>
  <c r="R26" i="184"/>
  <c r="K26" i="184"/>
  <c r="J26" i="184"/>
  <c r="I26" i="184" s="1"/>
  <c r="G26" i="184"/>
  <c r="E26" i="184"/>
  <c r="AQ25" i="184"/>
  <c r="AH25" i="184"/>
  <c r="V25" i="184"/>
  <c r="T25" i="184"/>
  <c r="AI25" i="184" s="1"/>
  <c r="S25" i="184"/>
  <c r="R25" i="184"/>
  <c r="K25" i="184"/>
  <c r="J25" i="184"/>
  <c r="I25" i="184" s="1"/>
  <c r="G25" i="184"/>
  <c r="E25" i="184"/>
  <c r="AQ24" i="184"/>
  <c r="AH24" i="184"/>
  <c r="V24" i="184"/>
  <c r="T24" i="184"/>
  <c r="AI24" i="184" s="1"/>
  <c r="S24" i="184"/>
  <c r="R24" i="184"/>
  <c r="K24" i="184"/>
  <c r="J24" i="184"/>
  <c r="I24" i="184" s="1"/>
  <c r="G24" i="184"/>
  <c r="E24" i="184"/>
  <c r="AQ23" i="184"/>
  <c r="AH23" i="184"/>
  <c r="V23" i="184"/>
  <c r="T23" i="184"/>
  <c r="AI23" i="184" s="1"/>
  <c r="S23" i="184"/>
  <c r="R23" i="184"/>
  <c r="K23" i="184"/>
  <c r="J23" i="184"/>
  <c r="I23" i="184" s="1"/>
  <c r="G23" i="184"/>
  <c r="E23" i="184"/>
  <c r="AQ22" i="184"/>
  <c r="AH22" i="184"/>
  <c r="V22" i="184"/>
  <c r="T22" i="184"/>
  <c r="AI22" i="184" s="1"/>
  <c r="S22" i="184"/>
  <c r="R22" i="184"/>
  <c r="K22" i="184"/>
  <c r="J22" i="184"/>
  <c r="I22" i="184" s="1"/>
  <c r="G22" i="184"/>
  <c r="E22" i="184"/>
  <c r="AQ21" i="184"/>
  <c r="AH21" i="184"/>
  <c r="T21" i="184"/>
  <c r="AI21" i="184" s="1"/>
  <c r="S21" i="184"/>
  <c r="R21" i="184"/>
  <c r="J21" i="184"/>
  <c r="I21" i="184" s="1"/>
  <c r="G21" i="184"/>
  <c r="E21" i="184"/>
  <c r="AQ20" i="184"/>
  <c r="AH20" i="184"/>
  <c r="S20" i="184"/>
  <c r="R20" i="184"/>
  <c r="T20" i="184" s="1"/>
  <c r="AI20" i="184" s="1"/>
  <c r="K20" i="184"/>
  <c r="J20" i="184"/>
  <c r="I20" i="184"/>
  <c r="G20" i="184"/>
  <c r="E20" i="184"/>
  <c r="AQ19" i="184"/>
  <c r="AH19" i="184"/>
  <c r="V19" i="184"/>
  <c r="S19" i="184"/>
  <c r="R19" i="184"/>
  <c r="T19" i="184" s="1"/>
  <c r="AI19" i="184" s="1"/>
  <c r="K19" i="184"/>
  <c r="J19" i="184"/>
  <c r="I19" i="184"/>
  <c r="G19" i="184"/>
  <c r="E19" i="184"/>
  <c r="AQ18" i="184"/>
  <c r="AH18" i="184"/>
  <c r="V18" i="184"/>
  <c r="S18" i="184"/>
  <c r="R18" i="184"/>
  <c r="T18" i="184" s="1"/>
  <c r="AI18" i="184" s="1"/>
  <c r="K18" i="184"/>
  <c r="J18" i="184"/>
  <c r="I18" i="184"/>
  <c r="G18" i="184"/>
  <c r="E18" i="184"/>
  <c r="AQ17" i="184"/>
  <c r="AH17" i="184"/>
  <c r="V17" i="184"/>
  <c r="S17" i="184"/>
  <c r="R17" i="184"/>
  <c r="T17" i="184" s="1"/>
  <c r="AI17" i="184" s="1"/>
  <c r="K17" i="184"/>
  <c r="J17" i="184"/>
  <c r="I17" i="184"/>
  <c r="G17" i="184"/>
  <c r="E17" i="184"/>
  <c r="AQ16" i="184"/>
  <c r="AH16" i="184"/>
  <c r="V16" i="184"/>
  <c r="S16" i="184"/>
  <c r="R16" i="184"/>
  <c r="T16" i="184" s="1"/>
  <c r="AI16" i="184" s="1"/>
  <c r="K16" i="184"/>
  <c r="J16" i="184"/>
  <c r="I16" i="184"/>
  <c r="G16" i="184"/>
  <c r="E16" i="184"/>
  <c r="AQ15" i="184"/>
  <c r="AH15" i="184"/>
  <c r="V15" i="184"/>
  <c r="S15" i="184"/>
  <c r="R15" i="184"/>
  <c r="T15" i="184" s="1"/>
  <c r="AI15" i="184" s="1"/>
  <c r="K15" i="184"/>
  <c r="J15" i="184"/>
  <c r="I15" i="184"/>
  <c r="G15" i="184"/>
  <c r="E15" i="184"/>
  <c r="AQ14" i="184"/>
  <c r="AH14" i="184"/>
  <c r="V14" i="184"/>
  <c r="S14" i="184"/>
  <c r="R14" i="184"/>
  <c r="T14" i="184" s="1"/>
  <c r="AI14" i="184" s="1"/>
  <c r="K14" i="184"/>
  <c r="J14" i="184"/>
  <c r="I14" i="184"/>
  <c r="G14" i="184"/>
  <c r="E14" i="184"/>
  <c r="AQ13" i="184"/>
  <c r="AH13" i="184"/>
  <c r="V13" i="184"/>
  <c r="S13" i="184"/>
  <c r="R13" i="184"/>
  <c r="T13" i="184" s="1"/>
  <c r="AI13" i="184" s="1"/>
  <c r="K13" i="184"/>
  <c r="J13" i="184"/>
  <c r="I13" i="184"/>
  <c r="G13" i="184"/>
  <c r="E13" i="184"/>
  <c r="AQ12" i="184"/>
  <c r="AH12" i="184"/>
  <c r="V12" i="184"/>
  <c r="S12" i="184"/>
  <c r="R12" i="184"/>
  <c r="T12" i="184" s="1"/>
  <c r="AI12" i="184" s="1"/>
  <c r="K12" i="184"/>
  <c r="J12" i="184"/>
  <c r="I12" i="184"/>
  <c r="G12" i="184"/>
  <c r="E12" i="184"/>
  <c r="V11" i="184"/>
  <c r="K11" i="184"/>
  <c r="J11" i="184"/>
  <c r="I11" i="184"/>
  <c r="G11" i="184"/>
  <c r="E11" i="184"/>
  <c r="AP10" i="184"/>
  <c r="AP35" i="184" s="1"/>
  <c r="AG10" i="184"/>
  <c r="AH11" i="184" s="1"/>
  <c r="Q10" i="184"/>
  <c r="R11" i="184" s="1"/>
  <c r="T35" i="185" l="1"/>
  <c r="AI35" i="185" s="1"/>
  <c r="S35" i="185"/>
  <c r="AI11" i="185"/>
  <c r="AH35" i="184"/>
  <c r="R35" i="184"/>
  <c r="S11" i="184"/>
  <c r="S35" i="184" s="1"/>
  <c r="T11" i="184"/>
  <c r="AI11" i="184" s="1"/>
  <c r="T33" i="184"/>
  <c r="AI33" i="184" s="1"/>
  <c r="T34" i="184"/>
  <c r="AI34" i="184" s="1"/>
  <c r="AQ11" i="184"/>
  <c r="AQ35" i="184" s="1"/>
  <c r="K21" i="184"/>
  <c r="Q35" i="184"/>
  <c r="AG35" i="184"/>
  <c r="AG8" i="184"/>
  <c r="T35" i="184" l="1"/>
  <c r="AI35" i="184" s="1"/>
  <c r="AQ12" i="182" l="1"/>
  <c r="AQ13" i="182"/>
  <c r="AQ14" i="182"/>
  <c r="AQ15" i="182"/>
  <c r="AQ16" i="182"/>
  <c r="AQ17" i="182"/>
  <c r="AQ18" i="182"/>
  <c r="AQ19" i="182"/>
  <c r="AQ20" i="182"/>
  <c r="AQ21" i="182"/>
  <c r="AQ22" i="182"/>
  <c r="AQ23" i="182"/>
  <c r="AQ24" i="182"/>
  <c r="AQ25" i="182"/>
  <c r="AQ26" i="182"/>
  <c r="AQ27" i="182"/>
  <c r="AQ28" i="182"/>
  <c r="AQ29" i="182"/>
  <c r="AQ30" i="182"/>
  <c r="AQ31" i="182"/>
  <c r="AQ32" i="182"/>
  <c r="AQ33" i="182"/>
  <c r="AQ34" i="182"/>
  <c r="AQ11" i="182"/>
  <c r="AP10" i="182" l="1"/>
  <c r="AP35" i="182" s="1"/>
  <c r="AG10" i="182"/>
  <c r="Q10" i="182"/>
  <c r="AR35" i="182"/>
  <c r="P35" i="182"/>
  <c r="AH34" i="182"/>
  <c r="V34" i="182"/>
  <c r="R34" i="182"/>
  <c r="J34" i="182"/>
  <c r="I34" i="182" s="1"/>
  <c r="G34" i="182"/>
  <c r="E34" i="182"/>
  <c r="AH33" i="182"/>
  <c r="V33" i="182"/>
  <c r="R33" i="182"/>
  <c r="J33" i="182"/>
  <c r="I33" i="182" s="1"/>
  <c r="G33" i="182"/>
  <c r="E33" i="182"/>
  <c r="AW32" i="182"/>
  <c r="AH32" i="182"/>
  <c r="V32" i="182"/>
  <c r="R32" i="182"/>
  <c r="J32" i="182"/>
  <c r="K32" i="182" s="1"/>
  <c r="G32" i="182"/>
  <c r="E32" i="182"/>
  <c r="AH31" i="182"/>
  <c r="V31" i="182"/>
  <c r="R31" i="182"/>
  <c r="J31" i="182"/>
  <c r="I31" i="182" s="1"/>
  <c r="G31" i="182"/>
  <c r="E31" i="182"/>
  <c r="AH30" i="182"/>
  <c r="V30" i="182"/>
  <c r="R30" i="182"/>
  <c r="J30" i="182"/>
  <c r="K30" i="182" s="1"/>
  <c r="G30" i="182"/>
  <c r="E30" i="182"/>
  <c r="AH29" i="182"/>
  <c r="V29" i="182"/>
  <c r="R29" i="182"/>
  <c r="J29" i="182"/>
  <c r="I29" i="182" s="1"/>
  <c r="G29" i="182"/>
  <c r="E29" i="182"/>
  <c r="AH28" i="182"/>
  <c r="V28" i="182"/>
  <c r="R28" i="182"/>
  <c r="J28" i="182"/>
  <c r="K28" i="182" s="1"/>
  <c r="G28" i="182"/>
  <c r="E28" i="182"/>
  <c r="AH27" i="182"/>
  <c r="V27" i="182"/>
  <c r="R27" i="182"/>
  <c r="J27" i="182"/>
  <c r="I27" i="182" s="1"/>
  <c r="G27" i="182"/>
  <c r="E27" i="182"/>
  <c r="AH26" i="182"/>
  <c r="V26" i="182"/>
  <c r="R26" i="182"/>
  <c r="J26" i="182"/>
  <c r="K26" i="182" s="1"/>
  <c r="G26" i="182"/>
  <c r="E26" i="182"/>
  <c r="AH25" i="182"/>
  <c r="V25" i="182"/>
  <c r="R25" i="182"/>
  <c r="J25" i="182"/>
  <c r="I25" i="182" s="1"/>
  <c r="G25" i="182"/>
  <c r="E25" i="182"/>
  <c r="AH24" i="182"/>
  <c r="V24" i="182"/>
  <c r="R24" i="182"/>
  <c r="J24" i="182"/>
  <c r="K24" i="182" s="1"/>
  <c r="G24" i="182"/>
  <c r="E24" i="182"/>
  <c r="AH23" i="182"/>
  <c r="V23" i="182"/>
  <c r="R23" i="182"/>
  <c r="J23" i="182"/>
  <c r="I23" i="182" s="1"/>
  <c r="G23" i="182"/>
  <c r="E23" i="182"/>
  <c r="AH22" i="182"/>
  <c r="V22" i="182"/>
  <c r="R22" i="182"/>
  <c r="J22" i="182"/>
  <c r="K22" i="182" s="1"/>
  <c r="G22" i="182"/>
  <c r="E22" i="182"/>
  <c r="AH21" i="182"/>
  <c r="R21" i="182"/>
  <c r="J21" i="182"/>
  <c r="I21" i="182" s="1"/>
  <c r="G21" i="182"/>
  <c r="E21" i="182"/>
  <c r="AH20" i="182"/>
  <c r="R20" i="182"/>
  <c r="J20" i="182"/>
  <c r="I20" i="182" s="1"/>
  <c r="G20" i="182"/>
  <c r="E20" i="182"/>
  <c r="AH19" i="182"/>
  <c r="V19" i="182"/>
  <c r="R19" i="182"/>
  <c r="J19" i="182"/>
  <c r="K19" i="182" s="1"/>
  <c r="G19" i="182"/>
  <c r="E19" i="182"/>
  <c r="AH18" i="182"/>
  <c r="V18" i="182"/>
  <c r="R18" i="182"/>
  <c r="J18" i="182"/>
  <c r="I18" i="182" s="1"/>
  <c r="G18" i="182"/>
  <c r="E18" i="182"/>
  <c r="AH17" i="182"/>
  <c r="V17" i="182"/>
  <c r="R17" i="182"/>
  <c r="J17" i="182"/>
  <c r="K17" i="182" s="1"/>
  <c r="G17" i="182"/>
  <c r="E17" i="182"/>
  <c r="AH16" i="182"/>
  <c r="V16" i="182"/>
  <c r="R16" i="182"/>
  <c r="K16" i="182"/>
  <c r="J16" i="182"/>
  <c r="I16" i="182" s="1"/>
  <c r="G16" i="182"/>
  <c r="E16" i="182"/>
  <c r="AH15" i="182"/>
  <c r="V15" i="182"/>
  <c r="R15" i="182"/>
  <c r="T15" i="182" s="1"/>
  <c r="J15" i="182"/>
  <c r="I15" i="182" s="1"/>
  <c r="G15" i="182"/>
  <c r="E15" i="182"/>
  <c r="AH14" i="182"/>
  <c r="V14" i="182"/>
  <c r="R14" i="182"/>
  <c r="T14" i="182" s="1"/>
  <c r="J14" i="182"/>
  <c r="K14" i="182" s="1"/>
  <c r="I14" i="182"/>
  <c r="G14" i="182"/>
  <c r="E14" i="182"/>
  <c r="AH13" i="182"/>
  <c r="V13" i="182"/>
  <c r="R13" i="182"/>
  <c r="T13" i="182" s="1"/>
  <c r="J13" i="182"/>
  <c r="K13" i="182" s="1"/>
  <c r="G13" i="182"/>
  <c r="E13" i="182"/>
  <c r="AH12" i="182"/>
  <c r="V12" i="182"/>
  <c r="R12" i="182"/>
  <c r="T12" i="182" s="1"/>
  <c r="J12" i="182"/>
  <c r="K12" i="182" s="1"/>
  <c r="I12" i="182"/>
  <c r="G12" i="182"/>
  <c r="E12" i="182"/>
  <c r="V11" i="182"/>
  <c r="J11" i="182"/>
  <c r="K11" i="182" s="1"/>
  <c r="G11" i="182"/>
  <c r="E11" i="182"/>
  <c r="AH11" i="182"/>
  <c r="R11" i="182"/>
  <c r="R12" i="181"/>
  <c r="R13" i="181"/>
  <c r="R14" i="181"/>
  <c r="R15" i="181"/>
  <c r="R16" i="181"/>
  <c r="R17" i="181"/>
  <c r="R18" i="181"/>
  <c r="R19" i="181"/>
  <c r="R20" i="181"/>
  <c r="R21" i="181"/>
  <c r="R22" i="181"/>
  <c r="R23" i="181"/>
  <c r="R24" i="181"/>
  <c r="R25" i="181"/>
  <c r="R26" i="181"/>
  <c r="R27" i="181"/>
  <c r="R28" i="181"/>
  <c r="R29" i="181"/>
  <c r="R30" i="181"/>
  <c r="R31" i="181"/>
  <c r="R32" i="181"/>
  <c r="R33" i="181"/>
  <c r="R34" i="181"/>
  <c r="R11" i="181"/>
  <c r="S34" i="182" l="1"/>
  <c r="S33" i="182"/>
  <c r="T32" i="182"/>
  <c r="AI32" i="182" s="1"/>
  <c r="T31" i="182"/>
  <c r="AI31" i="182" s="1"/>
  <c r="T30" i="182"/>
  <c r="AI30" i="182" s="1"/>
  <c r="T29" i="182"/>
  <c r="T28" i="182"/>
  <c r="AI28" i="182" s="1"/>
  <c r="T27" i="182"/>
  <c r="AI27" i="182" s="1"/>
  <c r="T26" i="182"/>
  <c r="I19" i="182"/>
  <c r="T25" i="182"/>
  <c r="AI25" i="182" s="1"/>
  <c r="T24" i="182"/>
  <c r="T23" i="182"/>
  <c r="T22" i="182"/>
  <c r="AI22" i="182" s="1"/>
  <c r="S21" i="182"/>
  <c r="S20" i="182"/>
  <c r="T19" i="182"/>
  <c r="AI19" i="182" s="1"/>
  <c r="T18" i="182"/>
  <c r="AI18" i="182" s="1"/>
  <c r="T17" i="182"/>
  <c r="S17" i="182"/>
  <c r="T16" i="182"/>
  <c r="I11" i="182"/>
  <c r="T33" i="182"/>
  <c r="AI33" i="182" s="1"/>
  <c r="T34" i="182"/>
  <c r="AI34" i="182" s="1"/>
  <c r="AI13" i="182"/>
  <c r="T20" i="182"/>
  <c r="AI20" i="182" s="1"/>
  <c r="AI23" i="182"/>
  <c r="I13" i="182"/>
  <c r="AI14" i="182"/>
  <c r="K15" i="182"/>
  <c r="I17" i="182"/>
  <c r="S19" i="182"/>
  <c r="K20" i="182"/>
  <c r="AI26" i="182"/>
  <c r="K18" i="182"/>
  <c r="T21" i="182"/>
  <c r="AI21" i="182" s="1"/>
  <c r="AI29" i="182"/>
  <c r="AI15" i="182"/>
  <c r="AI12" i="182"/>
  <c r="AI16" i="182"/>
  <c r="AI17" i="182"/>
  <c r="AI24" i="182"/>
  <c r="S12" i="182"/>
  <c r="S14" i="182"/>
  <c r="S16" i="182"/>
  <c r="S22" i="182"/>
  <c r="S23" i="182"/>
  <c r="S24" i="182"/>
  <c r="S25" i="182"/>
  <c r="S26" i="182"/>
  <c r="S27" i="182"/>
  <c r="S28" i="182"/>
  <c r="S29" i="182"/>
  <c r="S30" i="182"/>
  <c r="S31" i="182"/>
  <c r="S32" i="182"/>
  <c r="S13" i="182"/>
  <c r="S15" i="182"/>
  <c r="S18" i="182"/>
  <c r="I22" i="182"/>
  <c r="K23" i="182"/>
  <c r="I24" i="182"/>
  <c r="K25" i="182"/>
  <c r="I26" i="182"/>
  <c r="K27" i="182"/>
  <c r="I28" i="182"/>
  <c r="K29" i="182"/>
  <c r="I30" i="182"/>
  <c r="K31" i="182"/>
  <c r="I32" i="182"/>
  <c r="R35" i="182"/>
  <c r="T11" i="182"/>
  <c r="S11" i="182"/>
  <c r="AH35" i="182"/>
  <c r="AQ35" i="182"/>
  <c r="K21" i="182"/>
  <c r="K33" i="182"/>
  <c r="K34" i="182"/>
  <c r="Q35" i="182"/>
  <c r="AG35" i="182"/>
  <c r="AG8" i="182"/>
  <c r="T35" i="182" l="1"/>
  <c r="S35" i="182"/>
  <c r="AI11" i="182"/>
  <c r="AI35" i="182"/>
  <c r="AP10" i="181" l="1"/>
  <c r="AG10" i="181"/>
  <c r="AG35" i="181" s="1"/>
  <c r="Q10" i="181"/>
  <c r="AR35" i="181"/>
  <c r="P35" i="181"/>
  <c r="AQ34" i="181"/>
  <c r="AH34" i="181"/>
  <c r="V34" i="181"/>
  <c r="T34" i="181"/>
  <c r="S34" i="181"/>
  <c r="J34" i="181"/>
  <c r="I34" i="181" s="1"/>
  <c r="G34" i="181"/>
  <c r="E34" i="181"/>
  <c r="AQ33" i="181"/>
  <c r="AH33" i="181"/>
  <c r="V33" i="181"/>
  <c r="T33" i="181"/>
  <c r="S33" i="181"/>
  <c r="J33" i="181"/>
  <c r="I33" i="181" s="1"/>
  <c r="G33" i="181"/>
  <c r="E33" i="181"/>
  <c r="AW32" i="181"/>
  <c r="AH32" i="181"/>
  <c r="V32" i="181"/>
  <c r="S32" i="181"/>
  <c r="J32" i="181"/>
  <c r="I32" i="181" s="1"/>
  <c r="G32" i="181"/>
  <c r="E32" i="181"/>
  <c r="AQ31" i="181"/>
  <c r="AH31" i="181"/>
  <c r="V31" i="181"/>
  <c r="S31" i="181"/>
  <c r="J31" i="181"/>
  <c r="K31" i="181" s="1"/>
  <c r="I31" i="181"/>
  <c r="G31" i="181"/>
  <c r="E31" i="181"/>
  <c r="AQ30" i="181"/>
  <c r="AH30" i="181"/>
  <c r="V30" i="181"/>
  <c r="J30" i="181"/>
  <c r="I30" i="181" s="1"/>
  <c r="G30" i="181"/>
  <c r="E30" i="181"/>
  <c r="AQ29" i="181"/>
  <c r="AH29" i="181"/>
  <c r="V29" i="181"/>
  <c r="S29" i="181"/>
  <c r="J29" i="181"/>
  <c r="K29" i="181" s="1"/>
  <c r="I29" i="181"/>
  <c r="G29" i="181"/>
  <c r="E29" i="181"/>
  <c r="AQ28" i="181"/>
  <c r="AH28" i="181"/>
  <c r="V28" i="181"/>
  <c r="S28" i="181"/>
  <c r="J28" i="181"/>
  <c r="I28" i="181" s="1"/>
  <c r="G28" i="181"/>
  <c r="E28" i="181"/>
  <c r="AQ27" i="181"/>
  <c r="AH27" i="181"/>
  <c r="V27" i="181"/>
  <c r="S27" i="181"/>
  <c r="J27" i="181"/>
  <c r="K27" i="181" s="1"/>
  <c r="I27" i="181"/>
  <c r="G27" i="181"/>
  <c r="E27" i="181"/>
  <c r="AQ26" i="181"/>
  <c r="AH26" i="181"/>
  <c r="V26" i="181"/>
  <c r="J26" i="181"/>
  <c r="I26" i="181" s="1"/>
  <c r="G26" i="181"/>
  <c r="E26" i="181"/>
  <c r="AQ25" i="181"/>
  <c r="AH25" i="181"/>
  <c r="V25" i="181"/>
  <c r="S25" i="181"/>
  <c r="K25" i="181"/>
  <c r="J25" i="181"/>
  <c r="I25" i="181"/>
  <c r="G25" i="181"/>
  <c r="E25" i="181"/>
  <c r="AQ24" i="181"/>
  <c r="AH24" i="181"/>
  <c r="V24" i="181"/>
  <c r="S24" i="181"/>
  <c r="J24" i="181"/>
  <c r="K24" i="181" s="1"/>
  <c r="G24" i="181"/>
  <c r="E24" i="181"/>
  <c r="AQ23" i="181"/>
  <c r="AH23" i="181"/>
  <c r="V23" i="181"/>
  <c r="S23" i="181"/>
  <c r="J23" i="181"/>
  <c r="K23" i="181" s="1"/>
  <c r="G23" i="181"/>
  <c r="E23" i="181"/>
  <c r="AQ22" i="181"/>
  <c r="AH22" i="181"/>
  <c r="V22" i="181"/>
  <c r="K22" i="181"/>
  <c r="J22" i="181"/>
  <c r="I22" i="181" s="1"/>
  <c r="G22" i="181"/>
  <c r="E22" i="181"/>
  <c r="AQ21" i="181"/>
  <c r="AH21" i="181"/>
  <c r="T21" i="181"/>
  <c r="J21" i="181"/>
  <c r="I21" i="181" s="1"/>
  <c r="G21" i="181"/>
  <c r="E21" i="181"/>
  <c r="AQ20" i="181"/>
  <c r="AH20" i="181"/>
  <c r="J20" i="181"/>
  <c r="K20" i="181" s="1"/>
  <c r="G20" i="181"/>
  <c r="E20" i="181"/>
  <c r="AQ19" i="181"/>
  <c r="AH19" i="181"/>
  <c r="V19" i="181"/>
  <c r="J19" i="181"/>
  <c r="K19" i="181" s="1"/>
  <c r="G19" i="181"/>
  <c r="E19" i="181"/>
  <c r="AQ18" i="181"/>
  <c r="AH18" i="181"/>
  <c r="V18" i="181"/>
  <c r="J18" i="181"/>
  <c r="K18" i="181" s="1"/>
  <c r="G18" i="181"/>
  <c r="E18" i="181"/>
  <c r="AQ17" i="181"/>
  <c r="AH17" i="181"/>
  <c r="V17" i="181"/>
  <c r="J17" i="181"/>
  <c r="K17" i="181" s="1"/>
  <c r="G17" i="181"/>
  <c r="E17" i="181"/>
  <c r="AQ16" i="181"/>
  <c r="AH16" i="181"/>
  <c r="V16" i="181"/>
  <c r="T16" i="181"/>
  <c r="J16" i="181"/>
  <c r="K16" i="181" s="1"/>
  <c r="I16" i="181"/>
  <c r="G16" i="181"/>
  <c r="E16" i="181"/>
  <c r="AQ15" i="181"/>
  <c r="AH15" i="181"/>
  <c r="V15" i="181"/>
  <c r="T15" i="181"/>
  <c r="J15" i="181"/>
  <c r="K15" i="181" s="1"/>
  <c r="I15" i="181"/>
  <c r="G15" i="181"/>
  <c r="E15" i="181"/>
  <c r="AQ14" i="181"/>
  <c r="AH14" i="181"/>
  <c r="V14" i="181"/>
  <c r="T14" i="181"/>
  <c r="J14" i="181"/>
  <c r="K14" i="181" s="1"/>
  <c r="I14" i="181"/>
  <c r="G14" i="181"/>
  <c r="E14" i="181"/>
  <c r="AQ13" i="181"/>
  <c r="AH13" i="181"/>
  <c r="V13" i="181"/>
  <c r="T13" i="181"/>
  <c r="J13" i="181"/>
  <c r="K13" i="181" s="1"/>
  <c r="I13" i="181"/>
  <c r="G13" i="181"/>
  <c r="E13" i="181"/>
  <c r="AQ12" i="181"/>
  <c r="AH12" i="181"/>
  <c r="V12" i="181"/>
  <c r="T12" i="181"/>
  <c r="J12" i="181"/>
  <c r="K12" i="181" s="1"/>
  <c r="I12" i="181"/>
  <c r="G12" i="181"/>
  <c r="E12" i="181"/>
  <c r="AH11" i="181"/>
  <c r="V11" i="181"/>
  <c r="J11" i="181"/>
  <c r="K11" i="181" s="1"/>
  <c r="G11" i="181"/>
  <c r="E11" i="181"/>
  <c r="AP35" i="181"/>
  <c r="AI33" i="181" l="1"/>
  <c r="AI34" i="181"/>
  <c r="T32" i="181"/>
  <c r="AI32" i="181" s="1"/>
  <c r="T31" i="181"/>
  <c r="AI31" i="181" s="1"/>
  <c r="T30" i="181"/>
  <c r="AI30" i="181" s="1"/>
  <c r="S30" i="181"/>
  <c r="T29" i="181"/>
  <c r="AI29" i="181" s="1"/>
  <c r="T28" i="181"/>
  <c r="AI28" i="181" s="1"/>
  <c r="T27" i="181"/>
  <c r="AI27" i="181" s="1"/>
  <c r="T26" i="181"/>
  <c r="AI26" i="181" s="1"/>
  <c r="S26" i="181"/>
  <c r="K26" i="181"/>
  <c r="K28" i="181"/>
  <c r="K30" i="181"/>
  <c r="K32" i="181"/>
  <c r="I11" i="181"/>
  <c r="I20" i="181"/>
  <c r="T25" i="181"/>
  <c r="AI25" i="181" s="1"/>
  <c r="T24" i="181"/>
  <c r="AI24" i="181" s="1"/>
  <c r="I24" i="181"/>
  <c r="I23" i="181"/>
  <c r="T23" i="181"/>
  <c r="AI23" i="181" s="1"/>
  <c r="T22" i="181"/>
  <c r="AI22" i="181" s="1"/>
  <c r="S21" i="181"/>
  <c r="AI21" i="181"/>
  <c r="S20" i="181"/>
  <c r="T20" i="181"/>
  <c r="AI20" i="181"/>
  <c r="S19" i="181"/>
  <c r="T19" i="181"/>
  <c r="AI19" i="181" s="1"/>
  <c r="I18" i="181"/>
  <c r="I19" i="181"/>
  <c r="T18" i="181"/>
  <c r="AI18" i="181" s="1"/>
  <c r="S18" i="181"/>
  <c r="I17" i="181"/>
  <c r="S17" i="181"/>
  <c r="T17" i="181"/>
  <c r="AI17" i="181" s="1"/>
  <c r="S16" i="181"/>
  <c r="AI16" i="181"/>
  <c r="S15" i="181"/>
  <c r="AI15" i="181"/>
  <c r="AI14" i="181"/>
  <c r="AI13" i="181"/>
  <c r="AI12" i="181"/>
  <c r="AH35" i="181"/>
  <c r="S14" i="181"/>
  <c r="S13" i="181"/>
  <c r="S12" i="181"/>
  <c r="R35" i="181"/>
  <c r="S11" i="181"/>
  <c r="T11" i="181"/>
  <c r="AQ11" i="181"/>
  <c r="AQ35" i="181" s="1"/>
  <c r="K21" i="181"/>
  <c r="K33" i="181"/>
  <c r="K34" i="181"/>
  <c r="AG8" i="181"/>
  <c r="S22" i="181"/>
  <c r="Q35" i="181"/>
  <c r="AI12" i="179"/>
  <c r="AI13" i="179"/>
  <c r="AI14" i="179"/>
  <c r="AI15" i="179"/>
  <c r="AI16" i="179"/>
  <c r="AI17" i="179"/>
  <c r="AI18" i="179"/>
  <c r="AI19" i="179"/>
  <c r="AI20" i="179"/>
  <c r="AI21" i="179"/>
  <c r="AI22" i="179"/>
  <c r="AI23" i="179"/>
  <c r="AI24" i="179"/>
  <c r="AI11" i="179"/>
  <c r="S35" i="181" l="1"/>
  <c r="T35" i="181"/>
  <c r="AI35" i="181" s="1"/>
  <c r="AI11" i="181"/>
  <c r="Q10" i="179" l="1"/>
  <c r="AG10" i="179"/>
  <c r="AP10" i="179"/>
  <c r="AR35" i="179" l="1"/>
  <c r="P35" i="179"/>
  <c r="AQ34" i="179"/>
  <c r="AH34" i="179"/>
  <c r="V34" i="179"/>
  <c r="R34" i="179"/>
  <c r="S34" i="179" s="1"/>
  <c r="J34" i="179"/>
  <c r="I34" i="179" s="1"/>
  <c r="G34" i="179"/>
  <c r="E34" i="179"/>
  <c r="AQ33" i="179"/>
  <c r="AH33" i="179"/>
  <c r="V33" i="179"/>
  <c r="R33" i="179"/>
  <c r="S33" i="179" s="1"/>
  <c r="J33" i="179"/>
  <c r="I33" i="179" s="1"/>
  <c r="G33" i="179"/>
  <c r="E33" i="179"/>
  <c r="AW32" i="179"/>
  <c r="AQ32" i="179"/>
  <c r="AH32" i="179"/>
  <c r="V32" i="179"/>
  <c r="R32" i="179"/>
  <c r="T32" i="179" s="1"/>
  <c r="J32" i="179"/>
  <c r="K32" i="179" s="1"/>
  <c r="G32" i="179"/>
  <c r="E32" i="179"/>
  <c r="AQ31" i="179"/>
  <c r="AH31" i="179"/>
  <c r="V31" i="179"/>
  <c r="R31" i="179"/>
  <c r="T31" i="179" s="1"/>
  <c r="J31" i="179"/>
  <c r="I31" i="179" s="1"/>
  <c r="G31" i="179"/>
  <c r="E31" i="179"/>
  <c r="AQ30" i="179"/>
  <c r="AH30" i="179"/>
  <c r="V30" i="179"/>
  <c r="R30" i="179"/>
  <c r="T30" i="179" s="1"/>
  <c r="J30" i="179"/>
  <c r="K30" i="179" s="1"/>
  <c r="G30" i="179"/>
  <c r="E30" i="179"/>
  <c r="AQ29" i="179"/>
  <c r="AH29" i="179"/>
  <c r="V29" i="179"/>
  <c r="R29" i="179"/>
  <c r="J29" i="179"/>
  <c r="I29" i="179" s="1"/>
  <c r="G29" i="179"/>
  <c r="E29" i="179"/>
  <c r="AQ28" i="179"/>
  <c r="AH28" i="179"/>
  <c r="V28" i="179"/>
  <c r="R28" i="179"/>
  <c r="J28" i="179"/>
  <c r="K28" i="179" s="1"/>
  <c r="G28" i="179"/>
  <c r="E28" i="179"/>
  <c r="AQ27" i="179"/>
  <c r="AH27" i="179"/>
  <c r="V27" i="179"/>
  <c r="R27" i="179"/>
  <c r="J27" i="179"/>
  <c r="I27" i="179" s="1"/>
  <c r="G27" i="179"/>
  <c r="E27" i="179"/>
  <c r="AQ26" i="179"/>
  <c r="AH26" i="179"/>
  <c r="V26" i="179"/>
  <c r="R26" i="179"/>
  <c r="J26" i="179"/>
  <c r="K26" i="179" s="1"/>
  <c r="G26" i="179"/>
  <c r="E26" i="179"/>
  <c r="AQ25" i="179"/>
  <c r="AH25" i="179"/>
  <c r="V25" i="179"/>
  <c r="R25" i="179"/>
  <c r="J25" i="179"/>
  <c r="K25" i="179" s="1"/>
  <c r="G25" i="179"/>
  <c r="E25" i="179"/>
  <c r="AQ24" i="179"/>
  <c r="AH24" i="179"/>
  <c r="V24" i="179"/>
  <c r="R24" i="179"/>
  <c r="K24" i="179"/>
  <c r="J24" i="179"/>
  <c r="I24" i="179" s="1"/>
  <c r="G24" i="179"/>
  <c r="E24" i="179"/>
  <c r="AQ23" i="179"/>
  <c r="AH23" i="179"/>
  <c r="V23" i="179"/>
  <c r="R23" i="179"/>
  <c r="J23" i="179"/>
  <c r="K23" i="179" s="1"/>
  <c r="G23" i="179"/>
  <c r="E23" i="179"/>
  <c r="AQ22" i="179"/>
  <c r="AH22" i="179"/>
  <c r="V22" i="179"/>
  <c r="R22" i="179"/>
  <c r="J22" i="179"/>
  <c r="K22" i="179" s="1"/>
  <c r="G22" i="179"/>
  <c r="E22" i="179"/>
  <c r="AQ21" i="179"/>
  <c r="AH21" i="179"/>
  <c r="R21" i="179"/>
  <c r="J21" i="179"/>
  <c r="I21" i="179" s="1"/>
  <c r="G21" i="179"/>
  <c r="E21" i="179"/>
  <c r="AQ20" i="179"/>
  <c r="AH20" i="179"/>
  <c r="R20" i="179"/>
  <c r="J20" i="179"/>
  <c r="K20" i="179" s="1"/>
  <c r="G20" i="179"/>
  <c r="E20" i="179"/>
  <c r="AQ19" i="179"/>
  <c r="AH19" i="179"/>
  <c r="V19" i="179"/>
  <c r="R19" i="179"/>
  <c r="J19" i="179"/>
  <c r="K19" i="179" s="1"/>
  <c r="G19" i="179"/>
  <c r="E19" i="179"/>
  <c r="AQ18" i="179"/>
  <c r="AH18" i="179"/>
  <c r="V18" i="179"/>
  <c r="R18" i="179"/>
  <c r="J18" i="179"/>
  <c r="K18" i="179" s="1"/>
  <c r="G18" i="179"/>
  <c r="E18" i="179"/>
  <c r="AQ17" i="179"/>
  <c r="AH17" i="179"/>
  <c r="V17" i="179"/>
  <c r="T17" i="179"/>
  <c r="R17" i="179"/>
  <c r="J17" i="179"/>
  <c r="K17" i="179" s="1"/>
  <c r="G17" i="179"/>
  <c r="E17" i="179"/>
  <c r="AQ16" i="179"/>
  <c r="AH16" i="179"/>
  <c r="V16" i="179"/>
  <c r="R16" i="179"/>
  <c r="J16" i="179"/>
  <c r="K16" i="179" s="1"/>
  <c r="G16" i="179"/>
  <c r="E16" i="179"/>
  <c r="AQ15" i="179"/>
  <c r="AH15" i="179"/>
  <c r="V15" i="179"/>
  <c r="R15" i="179"/>
  <c r="J15" i="179"/>
  <c r="K15" i="179" s="1"/>
  <c r="G15" i="179"/>
  <c r="E15" i="179"/>
  <c r="AQ14" i="179"/>
  <c r="AH14" i="179"/>
  <c r="V14" i="179"/>
  <c r="R14" i="179"/>
  <c r="J14" i="179"/>
  <c r="K14" i="179" s="1"/>
  <c r="G14" i="179"/>
  <c r="E14" i="179"/>
  <c r="AQ13" i="179"/>
  <c r="AH13" i="179"/>
  <c r="V13" i="179"/>
  <c r="R13" i="179"/>
  <c r="J13" i="179"/>
  <c r="K13" i="179" s="1"/>
  <c r="G13" i="179"/>
  <c r="E13" i="179"/>
  <c r="AQ12" i="179"/>
  <c r="AH12" i="179"/>
  <c r="V12" i="179"/>
  <c r="R12" i="179"/>
  <c r="J12" i="179"/>
  <c r="K12" i="179" s="1"/>
  <c r="G12" i="179"/>
  <c r="E12" i="179"/>
  <c r="AH11" i="179"/>
  <c r="V11" i="179"/>
  <c r="J11" i="179"/>
  <c r="K11" i="179" s="1"/>
  <c r="G11" i="179"/>
  <c r="E11" i="179"/>
  <c r="AQ11" i="179"/>
  <c r="AG35" i="179"/>
  <c r="R11" i="179"/>
  <c r="AP10" i="171"/>
  <c r="AG10" i="171"/>
  <c r="Q10" i="171"/>
  <c r="AI32" i="179" l="1"/>
  <c r="S31" i="179"/>
  <c r="S32" i="179"/>
  <c r="AI31" i="179"/>
  <c r="S30" i="179"/>
  <c r="AI30" i="179"/>
  <c r="T29" i="179"/>
  <c r="AI29" i="179" s="1"/>
  <c r="S29" i="179"/>
  <c r="T28" i="179"/>
  <c r="AI28" i="179" s="1"/>
  <c r="S28" i="179"/>
  <c r="T27" i="179"/>
  <c r="AI27" i="179" s="1"/>
  <c r="S27" i="179"/>
  <c r="T26" i="179"/>
  <c r="AI26" i="179" s="1"/>
  <c r="S26" i="179"/>
  <c r="K34" i="179"/>
  <c r="K33" i="179"/>
  <c r="I32" i="179"/>
  <c r="K31" i="179"/>
  <c r="I30" i="179"/>
  <c r="K29" i="179"/>
  <c r="I28" i="179"/>
  <c r="K27" i="179"/>
  <c r="I26" i="179"/>
  <c r="I25" i="179"/>
  <c r="T25" i="179"/>
  <c r="AI25" i="179" s="1"/>
  <c r="T24" i="179"/>
  <c r="I23" i="179"/>
  <c r="T23" i="179"/>
  <c r="T22" i="179"/>
  <c r="S21" i="179"/>
  <c r="S20" i="179"/>
  <c r="T20" i="179"/>
  <c r="S18" i="179"/>
  <c r="S19" i="179"/>
  <c r="T19" i="179"/>
  <c r="T18" i="179"/>
  <c r="I22" i="179"/>
  <c r="K21" i="179"/>
  <c r="S17" i="179"/>
  <c r="AQ35" i="179"/>
  <c r="AH35" i="179"/>
  <c r="S16" i="179"/>
  <c r="T16" i="179"/>
  <c r="S15" i="179"/>
  <c r="T15" i="179"/>
  <c r="T14" i="179"/>
  <c r="S14" i="179"/>
  <c r="S13" i="179"/>
  <c r="T13" i="179"/>
  <c r="S12" i="179"/>
  <c r="T12" i="179"/>
  <c r="R35" i="179"/>
  <c r="S11" i="179"/>
  <c r="T11" i="179"/>
  <c r="I11" i="179"/>
  <c r="I12" i="179"/>
  <c r="I13" i="179"/>
  <c r="I14" i="179"/>
  <c r="I15" i="179"/>
  <c r="I16" i="179"/>
  <c r="I17" i="179"/>
  <c r="I18" i="179"/>
  <c r="I19" i="179"/>
  <c r="I20" i="179"/>
  <c r="T21" i="179"/>
  <c r="T33" i="179"/>
  <c r="AI33" i="179" s="1"/>
  <c r="T34" i="179"/>
  <c r="AI34" i="179" s="1"/>
  <c r="AG8" i="179"/>
  <c r="S22" i="179"/>
  <c r="S23" i="179"/>
  <c r="S24" i="179"/>
  <c r="S25" i="179"/>
  <c r="Q35" i="179"/>
  <c r="T35" i="179" l="1"/>
  <c r="AI35" i="179" s="1"/>
  <c r="S35" i="179"/>
  <c r="AP10" i="177" l="1"/>
  <c r="AQ11" i="177" s="1"/>
  <c r="AG10" i="177"/>
  <c r="AG8" i="177" s="1"/>
  <c r="Q10" i="177"/>
  <c r="Q35" i="177" s="1"/>
  <c r="AR35" i="177"/>
  <c r="P35" i="177"/>
  <c r="AQ34" i="177"/>
  <c r="AH34" i="177"/>
  <c r="V34" i="177"/>
  <c r="R34" i="177"/>
  <c r="J34" i="177"/>
  <c r="I34" i="177" s="1"/>
  <c r="G34" i="177"/>
  <c r="E34" i="177"/>
  <c r="AQ33" i="177"/>
  <c r="AH33" i="177"/>
  <c r="V33" i="177"/>
  <c r="R33" i="177"/>
  <c r="J33" i="177"/>
  <c r="I33" i="177" s="1"/>
  <c r="G33" i="177"/>
  <c r="E33" i="177"/>
  <c r="AW32" i="177"/>
  <c r="AQ32" i="177"/>
  <c r="AH32" i="177"/>
  <c r="V32" i="177"/>
  <c r="R32" i="177"/>
  <c r="K32" i="177"/>
  <c r="J32" i="177"/>
  <c r="I32" i="177"/>
  <c r="G32" i="177"/>
  <c r="E32" i="177"/>
  <c r="AQ31" i="177"/>
  <c r="AH31" i="177"/>
  <c r="V31" i="177"/>
  <c r="S31" i="177"/>
  <c r="R31" i="177"/>
  <c r="K31" i="177"/>
  <c r="J31" i="177"/>
  <c r="I31" i="177"/>
  <c r="G31" i="177"/>
  <c r="E31" i="177"/>
  <c r="AQ30" i="177"/>
  <c r="AH30" i="177"/>
  <c r="V30" i="177"/>
  <c r="S30" i="177"/>
  <c r="R30" i="177"/>
  <c r="K30" i="177"/>
  <c r="J30" i="177"/>
  <c r="I30" i="177"/>
  <c r="G30" i="177"/>
  <c r="E30" i="177"/>
  <c r="AQ29" i="177"/>
  <c r="AH29" i="177"/>
  <c r="V29" i="177"/>
  <c r="R29" i="177"/>
  <c r="S29" i="177" s="1"/>
  <c r="K29" i="177"/>
  <c r="J29" i="177"/>
  <c r="I29" i="177"/>
  <c r="G29" i="177"/>
  <c r="E29" i="177"/>
  <c r="AQ28" i="177"/>
  <c r="AH28" i="177"/>
  <c r="V28" i="177"/>
  <c r="R28" i="177"/>
  <c r="S28" i="177" s="1"/>
  <c r="K28" i="177"/>
  <c r="J28" i="177"/>
  <c r="I28" i="177"/>
  <c r="G28" i="177"/>
  <c r="E28" i="177"/>
  <c r="AQ27" i="177"/>
  <c r="AH27" i="177"/>
  <c r="V27" i="177"/>
  <c r="S27" i="177"/>
  <c r="R27" i="177"/>
  <c r="K27" i="177"/>
  <c r="J27" i="177"/>
  <c r="I27" i="177"/>
  <c r="G27" i="177"/>
  <c r="E27" i="177"/>
  <c r="AQ26" i="177"/>
  <c r="AH26" i="177"/>
  <c r="V26" i="177"/>
  <c r="R26" i="177"/>
  <c r="K26" i="177"/>
  <c r="J26" i="177"/>
  <c r="I26" i="177"/>
  <c r="G26" i="177"/>
  <c r="E26" i="177"/>
  <c r="AQ25" i="177"/>
  <c r="AH25" i="177"/>
  <c r="V25" i="177"/>
  <c r="R25" i="177"/>
  <c r="K25" i="177"/>
  <c r="J25" i="177"/>
  <c r="I25" i="177"/>
  <c r="G25" i="177"/>
  <c r="E25" i="177"/>
  <c r="AQ24" i="177"/>
  <c r="AH24" i="177"/>
  <c r="V24" i="177"/>
  <c r="R24" i="177"/>
  <c r="T24" i="177" s="1"/>
  <c r="K24" i="177"/>
  <c r="J24" i="177"/>
  <c r="I24" i="177"/>
  <c r="G24" i="177"/>
  <c r="E24" i="177"/>
  <c r="AQ23" i="177"/>
  <c r="AH23" i="177"/>
  <c r="V23" i="177"/>
  <c r="R23" i="177"/>
  <c r="T23" i="177" s="1"/>
  <c r="K23" i="177"/>
  <c r="J23" i="177"/>
  <c r="I23" i="177"/>
  <c r="G23" i="177"/>
  <c r="E23" i="177"/>
  <c r="AQ22" i="177"/>
  <c r="AH22" i="177"/>
  <c r="V22" i="177"/>
  <c r="R22" i="177"/>
  <c r="T22" i="177" s="1"/>
  <c r="K22" i="177"/>
  <c r="J22" i="177"/>
  <c r="I22" i="177"/>
  <c r="G22" i="177"/>
  <c r="E22" i="177"/>
  <c r="AQ21" i="177"/>
  <c r="AH21" i="177"/>
  <c r="V21" i="177"/>
  <c r="R21" i="177"/>
  <c r="T21" i="177" s="1"/>
  <c r="K21" i="177"/>
  <c r="J21" i="177"/>
  <c r="I21" i="177"/>
  <c r="G21" i="177"/>
  <c r="E21" i="177"/>
  <c r="AQ20" i="177"/>
  <c r="AH20" i="177"/>
  <c r="V20" i="177"/>
  <c r="R20" i="177"/>
  <c r="T20" i="177" s="1"/>
  <c r="K20" i="177"/>
  <c r="J20" i="177"/>
  <c r="I20" i="177"/>
  <c r="G20" i="177"/>
  <c r="E20" i="177"/>
  <c r="AQ19" i="177"/>
  <c r="AH19" i="177"/>
  <c r="V19" i="177"/>
  <c r="R19" i="177"/>
  <c r="T19" i="177" s="1"/>
  <c r="K19" i="177"/>
  <c r="J19" i="177"/>
  <c r="I19" i="177"/>
  <c r="G19" i="177"/>
  <c r="E19" i="177"/>
  <c r="AQ18" i="177"/>
  <c r="AH18" i="177"/>
  <c r="V18" i="177"/>
  <c r="R18" i="177"/>
  <c r="T18" i="177" s="1"/>
  <c r="K18" i="177"/>
  <c r="J18" i="177"/>
  <c r="I18" i="177"/>
  <c r="G18" i="177"/>
  <c r="E18" i="177"/>
  <c r="AQ17" i="177"/>
  <c r="AH17" i="177"/>
  <c r="V17" i="177"/>
  <c r="R17" i="177"/>
  <c r="T17" i="177" s="1"/>
  <c r="K17" i="177"/>
  <c r="J17" i="177"/>
  <c r="I17" i="177"/>
  <c r="G17" i="177"/>
  <c r="E17" i="177"/>
  <c r="AQ16" i="177"/>
  <c r="AH16" i="177"/>
  <c r="V16" i="177"/>
  <c r="R16" i="177"/>
  <c r="T16" i="177" s="1"/>
  <c r="K16" i="177"/>
  <c r="J16" i="177"/>
  <c r="I16" i="177"/>
  <c r="G16" i="177"/>
  <c r="E16" i="177"/>
  <c r="AQ15" i="177"/>
  <c r="AH15" i="177"/>
  <c r="V15" i="177"/>
  <c r="R15" i="177"/>
  <c r="T15" i="177" s="1"/>
  <c r="K15" i="177"/>
  <c r="J15" i="177"/>
  <c r="I15" i="177"/>
  <c r="G15" i="177"/>
  <c r="E15" i="177"/>
  <c r="AQ14" i="177"/>
  <c r="AH14" i="177"/>
  <c r="V14" i="177"/>
  <c r="R14" i="177"/>
  <c r="T14" i="177" s="1"/>
  <c r="AI14" i="177" s="1"/>
  <c r="K14" i="177"/>
  <c r="J14" i="177"/>
  <c r="I14" i="177"/>
  <c r="G14" i="177"/>
  <c r="E14" i="177"/>
  <c r="AQ13" i="177"/>
  <c r="AH13" i="177"/>
  <c r="V13" i="177"/>
  <c r="R13" i="177"/>
  <c r="T13" i="177" s="1"/>
  <c r="AI13" i="177" s="1"/>
  <c r="K13" i="177"/>
  <c r="J13" i="177"/>
  <c r="I13" i="177"/>
  <c r="G13" i="177"/>
  <c r="E13" i="177"/>
  <c r="AQ12" i="177"/>
  <c r="AH12" i="177"/>
  <c r="V12" i="177"/>
  <c r="R12" i="177"/>
  <c r="T12" i="177" s="1"/>
  <c r="K12" i="177"/>
  <c r="J12" i="177"/>
  <c r="I12" i="177"/>
  <c r="G12" i="177"/>
  <c r="E12" i="177"/>
  <c r="V11" i="177"/>
  <c r="K11" i="177"/>
  <c r="J11" i="177"/>
  <c r="I11" i="177"/>
  <c r="G11" i="177"/>
  <c r="E11" i="177"/>
  <c r="AG35" i="177" l="1"/>
  <c r="S34" i="177"/>
  <c r="S33" i="177"/>
  <c r="T32" i="177"/>
  <c r="AI32" i="177" s="1"/>
  <c r="S32" i="177"/>
  <c r="T31" i="177"/>
  <c r="AI31" i="177" s="1"/>
  <c r="T30" i="177"/>
  <c r="AI30" i="177" s="1"/>
  <c r="T29" i="177"/>
  <c r="AI29" i="177" s="1"/>
  <c r="T28" i="177"/>
  <c r="AI28" i="177" s="1"/>
  <c r="T27" i="177"/>
  <c r="AI27" i="177" s="1"/>
  <c r="T26" i="177"/>
  <c r="AI26" i="177" s="1"/>
  <c r="S26" i="177"/>
  <c r="T25" i="177"/>
  <c r="AI25" i="177"/>
  <c r="S25" i="177"/>
  <c r="S23" i="177"/>
  <c r="AI21" i="177"/>
  <c r="S21" i="177"/>
  <c r="AI20" i="177"/>
  <c r="S19" i="177"/>
  <c r="AI17" i="177"/>
  <c r="AI18" i="177"/>
  <c r="S16" i="177"/>
  <c r="S17" i="177"/>
  <c r="AI16" i="177"/>
  <c r="S15" i="177"/>
  <c r="AI15" i="177"/>
  <c r="S14" i="177"/>
  <c r="S13" i="177"/>
  <c r="S12" i="177"/>
  <c r="AQ35" i="177"/>
  <c r="AI24" i="177"/>
  <c r="AI22" i="177"/>
  <c r="AI23" i="177"/>
  <c r="AI19" i="177"/>
  <c r="AI12" i="177"/>
  <c r="T33" i="177"/>
  <c r="AI33" i="177" s="1"/>
  <c r="T34" i="177"/>
  <c r="AI34" i="177" s="1"/>
  <c r="S18" i="177"/>
  <c r="S20" i="177"/>
  <c r="S22" i="177"/>
  <c r="S24" i="177"/>
  <c r="R11" i="177"/>
  <c r="AH11" i="177"/>
  <c r="K33" i="177"/>
  <c r="K34" i="177"/>
  <c r="AP35" i="177"/>
  <c r="AH35" i="177" l="1"/>
  <c r="R35" i="177"/>
  <c r="T11" i="177"/>
  <c r="T35" i="177" s="1"/>
  <c r="S11" i="177"/>
  <c r="S35" i="177" s="1"/>
  <c r="AI11" i="177" l="1"/>
  <c r="AI35" i="177"/>
  <c r="V21" i="136" l="1"/>
  <c r="V20" i="136"/>
  <c r="AP10" i="136" l="1"/>
  <c r="AQ11" i="136" s="1"/>
  <c r="AG10" i="136"/>
  <c r="Q10" i="136"/>
  <c r="AR35" i="171" l="1"/>
  <c r="AP35" i="171"/>
  <c r="AG35" i="171"/>
  <c r="Q35" i="171"/>
  <c r="P35" i="171"/>
  <c r="AQ34" i="171"/>
  <c r="AH34" i="171"/>
  <c r="V34" i="171"/>
  <c r="R34" i="171"/>
  <c r="J34" i="171"/>
  <c r="I34" i="171" s="1"/>
  <c r="G34" i="171"/>
  <c r="E34" i="171"/>
  <c r="AQ33" i="171"/>
  <c r="AH33" i="171"/>
  <c r="V33" i="171"/>
  <c r="R33" i="171"/>
  <c r="J33" i="171"/>
  <c r="I33" i="171" s="1"/>
  <c r="G33" i="171"/>
  <c r="E33" i="171"/>
  <c r="AW32" i="171"/>
  <c r="AQ32" i="171"/>
  <c r="AH32" i="171"/>
  <c r="V32" i="171"/>
  <c r="R32" i="171"/>
  <c r="S32" i="171" s="1"/>
  <c r="K32" i="171"/>
  <c r="J32" i="171"/>
  <c r="I32" i="171"/>
  <c r="G32" i="171"/>
  <c r="E32" i="171"/>
  <c r="AQ31" i="171"/>
  <c r="AH31" i="171"/>
  <c r="V31" i="171"/>
  <c r="R31" i="171"/>
  <c r="S31" i="171" s="1"/>
  <c r="K31" i="171"/>
  <c r="J31" i="171"/>
  <c r="I31" i="171" s="1"/>
  <c r="G31" i="171"/>
  <c r="E31" i="171"/>
  <c r="AQ30" i="171"/>
  <c r="AH30" i="171"/>
  <c r="V30" i="171"/>
  <c r="R30" i="171"/>
  <c r="S30" i="171" s="1"/>
  <c r="K30" i="171"/>
  <c r="J30" i="171"/>
  <c r="I30" i="171"/>
  <c r="G30" i="171"/>
  <c r="E30" i="171"/>
  <c r="AQ29" i="171"/>
  <c r="AH29" i="171"/>
  <c r="V29" i="171"/>
  <c r="R29" i="171"/>
  <c r="S29" i="171" s="1"/>
  <c r="K29" i="171"/>
  <c r="J29" i="171"/>
  <c r="I29" i="171" s="1"/>
  <c r="G29" i="171"/>
  <c r="E29" i="171"/>
  <c r="AQ28" i="171"/>
  <c r="AH28" i="171"/>
  <c r="V28" i="171"/>
  <c r="R28" i="171"/>
  <c r="K28" i="171"/>
  <c r="J28" i="171"/>
  <c r="I28" i="171"/>
  <c r="G28" i="171"/>
  <c r="E28" i="171"/>
  <c r="AQ27" i="171"/>
  <c r="AH27" i="171"/>
  <c r="V27" i="171"/>
  <c r="R27" i="171"/>
  <c r="S27" i="171" s="1"/>
  <c r="K27" i="171"/>
  <c r="J27" i="171"/>
  <c r="I27" i="171" s="1"/>
  <c r="G27" i="171"/>
  <c r="E27" i="171"/>
  <c r="AQ26" i="171"/>
  <c r="AH26" i="171"/>
  <c r="V26" i="171"/>
  <c r="R26" i="171"/>
  <c r="K26" i="171"/>
  <c r="J26" i="171"/>
  <c r="I26" i="171"/>
  <c r="G26" i="171"/>
  <c r="E26" i="171"/>
  <c r="AQ25" i="171"/>
  <c r="AH25" i="171"/>
  <c r="V25" i="171"/>
  <c r="R25" i="171"/>
  <c r="S25" i="171" s="1"/>
  <c r="K25" i="171"/>
  <c r="J25" i="171"/>
  <c r="I25" i="171" s="1"/>
  <c r="G25" i="171"/>
  <c r="E25" i="171"/>
  <c r="AQ24" i="171"/>
  <c r="AH24" i="171"/>
  <c r="V24" i="171"/>
  <c r="S24" i="171"/>
  <c r="R24" i="171"/>
  <c r="K24" i="171"/>
  <c r="J24" i="171"/>
  <c r="I24" i="171"/>
  <c r="G24" i="171"/>
  <c r="E24" i="171"/>
  <c r="AQ23" i="171"/>
  <c r="AH23" i="171"/>
  <c r="V23" i="171"/>
  <c r="R23" i="171"/>
  <c r="T23" i="171" s="1"/>
  <c r="J23" i="171"/>
  <c r="I23" i="171" s="1"/>
  <c r="G23" i="171"/>
  <c r="E23" i="171"/>
  <c r="AQ22" i="171"/>
  <c r="AH22" i="171"/>
  <c r="V22" i="171"/>
  <c r="R22" i="171"/>
  <c r="T22" i="171" s="1"/>
  <c r="K22" i="171"/>
  <c r="J22" i="171"/>
  <c r="I22" i="171" s="1"/>
  <c r="G22" i="171"/>
  <c r="E22" i="171"/>
  <c r="AQ21" i="171"/>
  <c r="AH21" i="171"/>
  <c r="R21" i="171"/>
  <c r="S21" i="171" s="1"/>
  <c r="J21" i="171"/>
  <c r="I21" i="171" s="1"/>
  <c r="G21" i="171"/>
  <c r="E21" i="171"/>
  <c r="AQ20" i="171"/>
  <c r="AH20" i="171"/>
  <c r="R20" i="171"/>
  <c r="T20" i="171" s="1"/>
  <c r="J20" i="171"/>
  <c r="K20" i="171" s="1"/>
  <c r="G20" i="171"/>
  <c r="E20" i="171"/>
  <c r="AQ19" i="171"/>
  <c r="AH19" i="171"/>
  <c r="V19" i="171"/>
  <c r="R19" i="171"/>
  <c r="T19" i="171" s="1"/>
  <c r="J19" i="171"/>
  <c r="K19" i="171" s="1"/>
  <c r="G19" i="171"/>
  <c r="E19" i="171"/>
  <c r="AQ18" i="171"/>
  <c r="AH18" i="171"/>
  <c r="V18" i="171"/>
  <c r="S18" i="171"/>
  <c r="R18" i="171"/>
  <c r="T18" i="171" s="1"/>
  <c r="J18" i="171"/>
  <c r="K18" i="171" s="1"/>
  <c r="G18" i="171"/>
  <c r="E18" i="171"/>
  <c r="AQ17" i="171"/>
  <c r="AH17" i="171"/>
  <c r="V17" i="171"/>
  <c r="R17" i="171"/>
  <c r="T17" i="171" s="1"/>
  <c r="J17" i="171"/>
  <c r="K17" i="171" s="1"/>
  <c r="G17" i="171"/>
  <c r="E17" i="171"/>
  <c r="AQ16" i="171"/>
  <c r="AH16" i="171"/>
  <c r="V16" i="171"/>
  <c r="R16" i="171"/>
  <c r="J16" i="171"/>
  <c r="K16" i="171" s="1"/>
  <c r="G16" i="171"/>
  <c r="E16" i="171"/>
  <c r="AQ15" i="171"/>
  <c r="AH15" i="171"/>
  <c r="V15" i="171"/>
  <c r="R15" i="171"/>
  <c r="T15" i="171" s="1"/>
  <c r="J15" i="171"/>
  <c r="K15" i="171" s="1"/>
  <c r="I15" i="171"/>
  <c r="G15" i="171"/>
  <c r="E15" i="171"/>
  <c r="AQ14" i="171"/>
  <c r="AH14" i="171"/>
  <c r="V14" i="171"/>
  <c r="R14" i="171"/>
  <c r="S14" i="171" s="1"/>
  <c r="J14" i="171"/>
  <c r="K14" i="171" s="1"/>
  <c r="I14" i="171"/>
  <c r="G14" i="171"/>
  <c r="E14" i="171"/>
  <c r="AQ13" i="171"/>
  <c r="AH13" i="171"/>
  <c r="V13" i="171"/>
  <c r="S13" i="171"/>
  <c r="R13" i="171"/>
  <c r="T13" i="171" s="1"/>
  <c r="J13" i="171"/>
  <c r="K13" i="171" s="1"/>
  <c r="G13" i="171"/>
  <c r="E13" i="171"/>
  <c r="AQ12" i="171"/>
  <c r="AH12" i="171"/>
  <c r="V12" i="171"/>
  <c r="S12" i="171"/>
  <c r="R12" i="171"/>
  <c r="T12" i="171" s="1"/>
  <c r="J12" i="171"/>
  <c r="K12" i="171" s="1"/>
  <c r="G12" i="171"/>
  <c r="E12" i="171"/>
  <c r="AQ11" i="171"/>
  <c r="AH11" i="171"/>
  <c r="V11" i="171"/>
  <c r="R11" i="171"/>
  <c r="T11" i="171" s="1"/>
  <c r="J11" i="171"/>
  <c r="K11" i="171" s="1"/>
  <c r="G11" i="171"/>
  <c r="E11" i="171"/>
  <c r="AG8" i="171"/>
  <c r="S34" i="171" l="1"/>
  <c r="S33" i="171"/>
  <c r="T32" i="171"/>
  <c r="AI32" i="171" s="1"/>
  <c r="T31" i="171"/>
  <c r="AI31" i="171" s="1"/>
  <c r="T30" i="171"/>
  <c r="AI30" i="171" s="1"/>
  <c r="T29" i="171"/>
  <c r="AI29" i="171" s="1"/>
  <c r="T28" i="171"/>
  <c r="AI28" i="171" s="1"/>
  <c r="S28" i="171"/>
  <c r="T27" i="171"/>
  <c r="AI27" i="171" s="1"/>
  <c r="T26" i="171"/>
  <c r="AI26" i="171" s="1"/>
  <c r="S26" i="171"/>
  <c r="T25" i="171"/>
  <c r="AI25" i="171" s="1"/>
  <c r="T24" i="171"/>
  <c r="I11" i="171"/>
  <c r="I12" i="171"/>
  <c r="I13" i="171"/>
  <c r="AI24" i="171"/>
  <c r="K23" i="171"/>
  <c r="AI22" i="171"/>
  <c r="T21" i="171"/>
  <c r="AI21" i="171"/>
  <c r="AI20" i="171"/>
  <c r="S19" i="171"/>
  <c r="S20" i="171"/>
  <c r="AI19" i="171"/>
  <c r="I18" i="171"/>
  <c r="I20" i="171"/>
  <c r="I19" i="171"/>
  <c r="AI18" i="171"/>
  <c r="S17" i="171"/>
  <c r="I17" i="171"/>
  <c r="AI17" i="171"/>
  <c r="S16" i="171"/>
  <c r="I16" i="171"/>
  <c r="AQ35" i="171"/>
  <c r="AI15" i="171"/>
  <c r="AI13" i="171"/>
  <c r="AI12" i="171"/>
  <c r="AH35" i="171"/>
  <c r="T16" i="171"/>
  <c r="AI16" i="171" s="1"/>
  <c r="S15" i="171"/>
  <c r="T14" i="171"/>
  <c r="AI14" i="171" s="1"/>
  <c r="AI11" i="171"/>
  <c r="S11" i="171"/>
  <c r="R35" i="171"/>
  <c r="AI23" i="171"/>
  <c r="T33" i="171"/>
  <c r="AI33" i="171" s="1"/>
  <c r="T34" i="171"/>
  <c r="AI34" i="171" s="1"/>
  <c r="K21" i="171"/>
  <c r="K33" i="171"/>
  <c r="K34" i="171"/>
  <c r="S22" i="171"/>
  <c r="S23" i="171"/>
  <c r="S35" i="171" l="1"/>
  <c r="T35" i="171"/>
  <c r="AI35" i="171" s="1"/>
  <c r="AR35" i="136"/>
  <c r="P35" i="136"/>
  <c r="AQ34" i="136"/>
  <c r="AH34" i="136"/>
  <c r="V34" i="136"/>
  <c r="R34" i="136"/>
  <c r="S34" i="136" s="1"/>
  <c r="J34" i="136"/>
  <c r="I34" i="136" s="1"/>
  <c r="G34" i="136"/>
  <c r="E34" i="136"/>
  <c r="AQ33" i="136"/>
  <c r="AH33" i="136"/>
  <c r="V33" i="136"/>
  <c r="R33" i="136"/>
  <c r="S33" i="136" s="1"/>
  <c r="J33" i="136"/>
  <c r="K33" i="136" s="1"/>
  <c r="G33" i="136"/>
  <c r="E33" i="136"/>
  <c r="AW32" i="136"/>
  <c r="AQ32" i="136"/>
  <c r="AH32" i="136"/>
  <c r="V32" i="136"/>
  <c r="R32" i="136"/>
  <c r="T32" i="136" s="1"/>
  <c r="J32" i="136"/>
  <c r="I32" i="136" s="1"/>
  <c r="G32" i="136"/>
  <c r="E32" i="136"/>
  <c r="AQ31" i="136"/>
  <c r="AH31" i="136"/>
  <c r="V31" i="136"/>
  <c r="R31" i="136"/>
  <c r="T31" i="136" s="1"/>
  <c r="J31" i="136"/>
  <c r="I31" i="136" s="1"/>
  <c r="G31" i="136"/>
  <c r="E31" i="136"/>
  <c r="AQ30" i="136"/>
  <c r="AH30" i="136"/>
  <c r="V30" i="136"/>
  <c r="R30" i="136"/>
  <c r="T30" i="136" s="1"/>
  <c r="J30" i="136"/>
  <c r="I30" i="136" s="1"/>
  <c r="G30" i="136"/>
  <c r="E30" i="136"/>
  <c r="AQ29" i="136"/>
  <c r="AH29" i="136"/>
  <c r="V29" i="136"/>
  <c r="R29" i="136"/>
  <c r="T29" i="136" s="1"/>
  <c r="J29" i="136"/>
  <c r="I29" i="136" s="1"/>
  <c r="G29" i="136"/>
  <c r="E29" i="136"/>
  <c r="AQ28" i="136"/>
  <c r="AH28" i="136"/>
  <c r="V28" i="136"/>
  <c r="R28" i="136"/>
  <c r="T28" i="136" s="1"/>
  <c r="J28" i="136"/>
  <c r="I28" i="136" s="1"/>
  <c r="G28" i="136"/>
  <c r="E28" i="136"/>
  <c r="AQ27" i="136"/>
  <c r="AH27" i="136"/>
  <c r="V27" i="136"/>
  <c r="R27" i="136"/>
  <c r="T27" i="136" s="1"/>
  <c r="J27" i="136"/>
  <c r="I27" i="136" s="1"/>
  <c r="G27" i="136"/>
  <c r="E27" i="136"/>
  <c r="AQ26" i="136"/>
  <c r="AH26" i="136"/>
  <c r="V26" i="136"/>
  <c r="R26" i="136"/>
  <c r="T26" i="136" s="1"/>
  <c r="J26" i="136"/>
  <c r="I26" i="136" s="1"/>
  <c r="G26" i="136"/>
  <c r="E26" i="136"/>
  <c r="AQ25" i="136"/>
  <c r="AH25" i="136"/>
  <c r="V25" i="136"/>
  <c r="R25" i="136"/>
  <c r="T25" i="136" s="1"/>
  <c r="J25" i="136"/>
  <c r="I25" i="136" s="1"/>
  <c r="G25" i="136"/>
  <c r="E25" i="136"/>
  <c r="AQ24" i="136"/>
  <c r="AH24" i="136"/>
  <c r="V24" i="136"/>
  <c r="R24" i="136"/>
  <c r="T24" i="136" s="1"/>
  <c r="J24" i="136"/>
  <c r="I24" i="136" s="1"/>
  <c r="G24" i="136"/>
  <c r="E24" i="136"/>
  <c r="AQ23" i="136"/>
  <c r="AH23" i="136"/>
  <c r="V23" i="136"/>
  <c r="R23" i="136"/>
  <c r="T23" i="136" s="1"/>
  <c r="J23" i="136"/>
  <c r="I23" i="136" s="1"/>
  <c r="G23" i="136"/>
  <c r="E23" i="136"/>
  <c r="AQ22" i="136"/>
  <c r="AH22" i="136"/>
  <c r="V22" i="136"/>
  <c r="R22" i="136"/>
  <c r="T22" i="136" s="1"/>
  <c r="J22" i="136"/>
  <c r="I22" i="136" s="1"/>
  <c r="G22" i="136"/>
  <c r="E22" i="136"/>
  <c r="AQ21" i="136"/>
  <c r="AH21" i="136"/>
  <c r="R21" i="136"/>
  <c r="T21" i="136" s="1"/>
  <c r="J21" i="136"/>
  <c r="K21" i="136" s="1"/>
  <c r="G21" i="136"/>
  <c r="E21" i="136"/>
  <c r="AQ20" i="136"/>
  <c r="AH20" i="136"/>
  <c r="R20" i="136"/>
  <c r="S20" i="136" s="1"/>
  <c r="J20" i="136"/>
  <c r="K20" i="136" s="1"/>
  <c r="G20" i="136"/>
  <c r="E20" i="136"/>
  <c r="AQ19" i="136"/>
  <c r="AH19" i="136"/>
  <c r="V19" i="136"/>
  <c r="R19" i="136"/>
  <c r="S19" i="136" s="1"/>
  <c r="J19" i="136"/>
  <c r="K19" i="136" s="1"/>
  <c r="G19" i="136"/>
  <c r="E19" i="136"/>
  <c r="AQ18" i="136"/>
  <c r="AH18" i="136"/>
  <c r="V18" i="136"/>
  <c r="R18" i="136"/>
  <c r="S18" i="136" s="1"/>
  <c r="J18" i="136"/>
  <c r="K18" i="136" s="1"/>
  <c r="G18" i="136"/>
  <c r="E18" i="136"/>
  <c r="AQ17" i="136"/>
  <c r="AH17" i="136"/>
  <c r="V17" i="136"/>
  <c r="R17" i="136"/>
  <c r="S17" i="136" s="1"/>
  <c r="J17" i="136"/>
  <c r="K17" i="136" s="1"/>
  <c r="G17" i="136"/>
  <c r="E17" i="136"/>
  <c r="AQ16" i="136"/>
  <c r="AH16" i="136"/>
  <c r="V16" i="136"/>
  <c r="R16" i="136"/>
  <c r="S16" i="136" s="1"/>
  <c r="J16" i="136"/>
  <c r="K16" i="136" s="1"/>
  <c r="G16" i="136"/>
  <c r="E16" i="136"/>
  <c r="AQ15" i="136"/>
  <c r="AH15" i="136"/>
  <c r="V15" i="136"/>
  <c r="R15" i="136"/>
  <c r="S15" i="136" s="1"/>
  <c r="J15" i="136"/>
  <c r="K15" i="136" s="1"/>
  <c r="G15" i="136"/>
  <c r="E15" i="136"/>
  <c r="AQ14" i="136"/>
  <c r="AH14" i="136"/>
  <c r="V14" i="136"/>
  <c r="R14" i="136"/>
  <c r="S14" i="136" s="1"/>
  <c r="J14" i="136"/>
  <c r="K14" i="136" s="1"/>
  <c r="G14" i="136"/>
  <c r="E14" i="136"/>
  <c r="AQ13" i="136"/>
  <c r="AH13" i="136"/>
  <c r="V13" i="136"/>
  <c r="R13" i="136"/>
  <c r="S13" i="136" s="1"/>
  <c r="J13" i="136"/>
  <c r="K13" i="136" s="1"/>
  <c r="G13" i="136"/>
  <c r="E13" i="136"/>
  <c r="AQ12" i="136"/>
  <c r="AH12" i="136"/>
  <c r="V12" i="136"/>
  <c r="R12" i="136"/>
  <c r="S12" i="136" s="1"/>
  <c r="J12" i="136"/>
  <c r="K12" i="136" s="1"/>
  <c r="G12" i="136"/>
  <c r="E12" i="136"/>
  <c r="AH11" i="136"/>
  <c r="V11" i="136"/>
  <c r="J11" i="136"/>
  <c r="K11" i="136" s="1"/>
  <c r="G11" i="136"/>
  <c r="E11" i="136"/>
  <c r="AP35" i="136"/>
  <c r="AG35" i="136"/>
  <c r="R11" i="136"/>
  <c r="I33" i="136" l="1"/>
  <c r="K34" i="136"/>
  <c r="S21" i="136"/>
  <c r="I21" i="136"/>
  <c r="AI23" i="136"/>
  <c r="AI27" i="136"/>
  <c r="AH35" i="136"/>
  <c r="AI24" i="136"/>
  <c r="AI28" i="136"/>
  <c r="AI32" i="136"/>
  <c r="T12" i="136"/>
  <c r="AI12" i="136" s="1"/>
  <c r="T13" i="136"/>
  <c r="AI13" i="136" s="1"/>
  <c r="T14" i="136"/>
  <c r="AI14" i="136" s="1"/>
  <c r="T15" i="136"/>
  <c r="AI15" i="136" s="1"/>
  <c r="T16" i="136"/>
  <c r="AI16" i="136" s="1"/>
  <c r="T17" i="136"/>
  <c r="AI17" i="136" s="1"/>
  <c r="T18" i="136"/>
  <c r="AI18" i="136" s="1"/>
  <c r="T19" i="136"/>
  <c r="AI19" i="136" s="1"/>
  <c r="T20" i="136"/>
  <c r="AI20" i="136" s="1"/>
  <c r="AI31" i="136"/>
  <c r="R35" i="136"/>
  <c r="T11" i="136"/>
  <c r="S11" i="136"/>
  <c r="AI22" i="136"/>
  <c r="AI26" i="136"/>
  <c r="AI30" i="136"/>
  <c r="AI21" i="136"/>
  <c r="AI25" i="136"/>
  <c r="AI29" i="136"/>
  <c r="I11" i="136"/>
  <c r="I12" i="136"/>
  <c r="I13" i="136"/>
  <c r="I14" i="136"/>
  <c r="I15" i="136"/>
  <c r="I16" i="136"/>
  <c r="I17" i="136"/>
  <c r="I18" i="136"/>
  <c r="I19" i="136"/>
  <c r="I20" i="136"/>
  <c r="K22" i="136"/>
  <c r="K23" i="136"/>
  <c r="K24" i="136"/>
  <c r="K25" i="136"/>
  <c r="K26" i="136"/>
  <c r="K27" i="136"/>
  <c r="K28" i="136"/>
  <c r="K29" i="136"/>
  <c r="K30" i="136"/>
  <c r="K31" i="136"/>
  <c r="K32" i="136"/>
  <c r="T33" i="136"/>
  <c r="AI33" i="136" s="1"/>
  <c r="T34" i="136"/>
  <c r="AI34" i="136" s="1"/>
  <c r="AQ35" i="136"/>
  <c r="AG8" i="136"/>
  <c r="S22" i="136"/>
  <c r="S23" i="136"/>
  <c r="S24" i="136"/>
  <c r="S25" i="136"/>
  <c r="S26" i="136"/>
  <c r="S27" i="136"/>
  <c r="S28" i="136"/>
  <c r="S29" i="136"/>
  <c r="S30" i="136"/>
  <c r="S31" i="136"/>
  <c r="S32" i="136"/>
  <c r="Q35" i="136"/>
  <c r="T35" i="136" l="1"/>
  <c r="AI35" i="136" s="1"/>
  <c r="AI11" i="136"/>
  <c r="S35" i="136"/>
</calcChain>
</file>

<file path=xl/sharedStrings.xml><?xml version="1.0" encoding="utf-8"?>
<sst xmlns="http://schemas.openxmlformats.org/spreadsheetml/2006/main" count="11342" uniqueCount="262">
  <si>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</si>
  <si>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</si>
  <si>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</si>
  <si>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</si>
  <si>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</si>
  <si>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</si>
  <si>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</si>
  <si>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</si>
  <si>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</si>
  <si>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</si>
  <si>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</si>
  <si>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</si>
  <si>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</si>
  <si>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</si>
  <si>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</si>
  <si>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</si>
  <si>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</si>
  <si>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</si>
  <si>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</si>
  <si>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</si>
  <si>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</si>
  <si>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</si>
  <si>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</si>
  <si>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</si>
  <si>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</si>
  <si>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</si>
  <si>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</si>
  <si>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</si>
  <si>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</si>
  <si>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</si>
  <si>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</si>
  <si>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</si>
  <si>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</si>
  <si>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</si>
  <si>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</si>
  <si>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</si>
  <si>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</si>
  <si>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</si>
  <si>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</si>
  <si>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</si>
  <si>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</si>
  <si>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</si>
  <si>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</si>
  <si>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</si>
  <si>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</si>
  <si>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</si>
  <si>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</si>
  <si>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</si>
  <si>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</si>
  <si>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</si>
  <si>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</si>
  <si>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</si>
  <si>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</si>
  <si>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</si>
  <si>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</si>
  <si>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</si>
  <si>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</si>
  <si>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</si>
  <si>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</si>
  <si>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</si>
  <si>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</si>
  <si>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</si>
  <si>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</si>
  <si>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</si>
  <si>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</si>
  <si>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</si>
  <si>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</si>
  <si>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</si>
  <si>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</si>
  <si>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</si>
  <si>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</si>
  <si>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</si>
  <si>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</si>
  <si>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</si>
  <si>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</si>
  <si>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</si>
  <si>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</si>
  <si>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</si>
  <si>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</si>
  <si>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</si>
  <si>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</si>
  <si>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</si>
  <si>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</si>
  <si>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</si>
  <si>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</si>
  <si>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</si>
  <si>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</si>
  <si>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</si>
  <si>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</si>
  <si>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</si>
  <si>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</si>
  <si>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</si>
  <si>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</si>
  <si>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</si>
  <si>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</si>
  <si>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</si>
  <si>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</si>
  <si>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</si>
  <si>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</si>
  <si>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</si>
  <si>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</si>
  <si>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</si>
  <si>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</si>
  <si>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</si>
  <si>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</si>
  <si>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</si>
  <si>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</si>
  <si>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</si>
  <si>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</si>
  <si>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</si>
  <si>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</si>
  <si>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</si>
  <si>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</si>
  <si>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</si>
  <si>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</si>
  <si>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</si>
  <si>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</si>
  <si>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</si>
  <si>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</si>
  <si>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</si>
  <si>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</si>
  <si>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</si>
  <si>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</si>
  <si>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</si>
  <si>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Additional 3 psi to target discharge pressure from 12:01 am to 5am as per request of Engr.Edmundo Llagas Jr (SPM-South), due to shifting of WSR and Posadas Influence area.</t>
  </si>
  <si>
    <t>2B</t>
  </si>
  <si>
    <t>ALEXANDER CABREROS</t>
  </si>
  <si>
    <t>Target Discharge Pressure set to 66psi @ 12:01 am as per request of Engr.Edmundo Llagas Jr (SPM-South)</t>
  </si>
  <si>
    <t xml:space="preserve">  </t>
  </si>
  <si>
    <t>BP2 - STOPPED @ 7:01 PM DUE TO EXCESS CAPACITY</t>
  </si>
  <si>
    <t>FIDEL RAMOS</t>
  </si>
  <si>
    <t>XCV1 - INCREASE OPENING TO (%) @ 12:01 AM</t>
  </si>
  <si>
    <t>TARGET DISCHARGE PRESSURE SET TO  75 PSI @ 5:01 AM AS PER SCHEDULE</t>
  </si>
  <si>
    <t>GLITTERS SY</t>
  </si>
  <si>
    <t>ANDRO MIRAFLOR</t>
  </si>
  <si>
    <t>XCV1 CLOSED @ 5:02 AM,WATER  ELEVATION  (9.5M)</t>
  </si>
  <si>
    <t>3b+1S</t>
  </si>
  <si>
    <t>3B+1S</t>
  </si>
  <si>
    <t>TARGET DISCHARGE PRESSURE SET TO  83 PSI @ 6:01 AM TO 12:01 PM AS PER SCHEDULE</t>
  </si>
  <si>
    <t>BP2 - STARTED @ 6:01AM TO MEET 83 PSI TARGET DISCHARGE PRESSURE</t>
  </si>
  <si>
    <t>TARGET DISCHARGE PRESSURE SET TO  81 PSI @ 12:01 PM TO 5:01 PM AS PER SCHEDULE</t>
  </si>
  <si>
    <t>Additional 3 psi to target discharge pressure from 12:01 PM to 5am (JULY  02, 2015) as per request of Engr. Frances Morla (SPM-South), due to shifting of WSR and Posadas Influence area.</t>
  </si>
  <si>
    <t>SP2 - STARTED @ 6:01 AM TO MEET 83 PSI TARGET DISCHARGE PRESSURE</t>
  </si>
  <si>
    <t>TARGET DISCHARGE PRESSURE SET TO 78 PSI @ 5:01 PM TO 7:01PM AS PER SCHEDULE</t>
  </si>
  <si>
    <t>TARGET DISCHARGE PRESSURE SET TO 76 PSI @ 7:01 PM TO 10:01 PM AS PER SCHEDULE</t>
  </si>
  <si>
    <t>TARGET DISCHARGE PRESSURE SET TO 66PSI @ 10:01 PM TO 12:01 PM AS PER SCHEDULE</t>
  </si>
  <si>
    <t>SP2 - STOPPED @ 10:00 PM DUE TO EXCESS CAPACITY</t>
  </si>
  <si>
    <t>XCV1 -OPENED @ 10:01 PM (65%)</t>
  </si>
  <si>
    <t>2B+1S</t>
  </si>
  <si>
    <t>XCV1 -OPENED @ 10:01 PM (60%)</t>
  </si>
  <si>
    <t>XCV1 CLOSED @ 4:26 AM,WATER  ELEVATION  (9.5M)</t>
  </si>
  <si>
    <t>SP2 - STARTED @ 6:10 AM TO MEET 83 PSI TARGET DISCHARGE PRESSURE</t>
  </si>
  <si>
    <t>Additional 3 psi to target discharge pressure from 12:01 PM to 5am (JULY  03, 2015) as per request of Engr. Frances Morla (SPM-South), due to shifting of WSR and Posadas Influence area.</t>
  </si>
  <si>
    <t>XCV1 -OPENED @ 10:01 PM (55%)</t>
  </si>
  <si>
    <t>XCV1 CLOSED @ 4:30 AM,WATER  ELEVATION  (9.5M)</t>
  </si>
  <si>
    <t>XCV1 - INCREASE OPENING TO (65%) @ 12:01 AM</t>
  </si>
  <si>
    <t>Additional 3 psi to target discharge pressure from 12:01 PM to 5am (JULY  04, 2015) as per request of Engr. Frances Morla (SPM-South), due to shifting of WSR and Posadas Influence area.</t>
  </si>
  <si>
    <t>XCV1 - INCREASE OPENING TO (70%) @ 12:01 AM</t>
  </si>
  <si>
    <t>XCV1 CLOSED @ 4:40 AM,WATER  ELEVATION  (9.5M)</t>
  </si>
  <si>
    <t>3B</t>
  </si>
  <si>
    <t>SP2 - STARTED @ 7:01 AM TO MEET 83 PSI TARGET DISCHARGE PRESSURE</t>
  </si>
  <si>
    <t>Additional 3 psi to target discharge pressure from 12:01 PM to 5am (JULY  05, 2015) as per request of Engr. Frances Morla (SPM-South), due to shifting of WSR and Posadas Influence area.</t>
  </si>
  <si>
    <t>BP2 - STOPPED @ 7:00 PM DUE TO EXCESS CAPACITY</t>
  </si>
  <si>
    <t>s</t>
  </si>
  <si>
    <t>XCV1 CLOSED @ 4:39 AM,WATER  ELEVATION  (9.5M)</t>
  </si>
  <si>
    <t>Additional 3 psi to target discharge pressure from 12:01 PM to 5am (JULY  06, 2015) as per request of Engr. Frances Morla (SPM-South), due to shifting of WSR and Posadas Influence area.</t>
  </si>
  <si>
    <t>XCV1 - INCREASE OPENING @ 12:01 AM (60%)</t>
  </si>
  <si>
    <t>XCV1 CLOSED @ 1:57 AM,WATER  ELEVATION  (9.5M)</t>
  </si>
  <si>
    <t>Additional 3 psi to target discharge pressure from 12:01 PM to 5am (JULY  07, 2015) as per request of Engr. Frances Morla (SPM-South), due to shifting of WSR and Posadas Influence area.</t>
  </si>
  <si>
    <t>XCV1 -OPENED @ 10:01 PM (50%)</t>
  </si>
  <si>
    <t>XCV1 - INCREASE OPENING TO (60%) @ 12:01 AM</t>
  </si>
  <si>
    <t>XCV1 CLOSED @ 2:19 AM,WATER  ELEVATION  (9.5M)</t>
  </si>
  <si>
    <t>Additional 3 psi to target discharge pressure from 12:01 PM to 5am (JULY  08, 2015) as per request of Engr. Frances Morla (SPM-South), due to shifting of WSR and Posadas Influence area.</t>
  </si>
  <si>
    <t>XCV1 CLOSED @ 3:58 AM,WATER  ELEVATION  (9.5M)</t>
  </si>
  <si>
    <t>Additional 3 psi to target discharge pressure from 12:01 PM to 5am (JULY  09, 2015) as per request of Engr. Frances Morla (SPM-South), due to shifting of WSR and Posadas Influence area.</t>
  </si>
  <si>
    <t>XCV1 -OPENED @ 10:01 PM (40%)</t>
  </si>
  <si>
    <t>Additional 3 psi to target discharge pressure from 12:01 PM to 5am (JULY  10, 2015) as per request of Engr. Frances Morla (SPM-South), due to shifting of WSR and Posadas Influence area.</t>
  </si>
  <si>
    <t>XCV1 - INCREASE OPENING TO (40%) @ 12:01 AM</t>
  </si>
  <si>
    <t>XCV1 CLOSED @ 3:00 AM,WATER  ELEVATION  (9.5M)</t>
  </si>
  <si>
    <t>SP2 - STARTED @ 7:30 AM TO MEET 83 PSI TARGET DISCHARGE PRESSURE</t>
  </si>
  <si>
    <t>BP1 - STOP @ 8:22 PM</t>
  </si>
  <si>
    <t>BP2 - START @ 8:21 PM</t>
  </si>
  <si>
    <t>BP1 - START @10:10 PM</t>
  </si>
  <si>
    <t>BP3 - STOP @ 10:13 PM</t>
  </si>
  <si>
    <t>PREVENTIVE MAINTENANCE OF ALL UNITS (SP2,BP1,BP2,BP3) ,GENSET 1&amp;2 , MOTOR CONTROL ,TEMPERATURE AND VIBRATION TEST.</t>
  </si>
  <si>
    <t>XCV1 - OPEN @ 12:01 AM (50%)</t>
  </si>
  <si>
    <t>XCV1 CLOSED @ 2:43 AM,WATER  ELEVATION  (9.5M)</t>
  </si>
  <si>
    <t>Additional 3 psi to target discharge pressure from 12:01 PM to 5am (JULY  11, 2015) as per request of Engr. Frances Morla (SPM-South), due to shifting of WSR and Posadas Influence area.</t>
  </si>
  <si>
    <t>Mr. Jake Hernandez and team IT personnel preventive maintenance of network aquipment arrived at 1:53pm check out 2:24pm</t>
  </si>
  <si>
    <t>Mr. Arturo Trinidad assisted the Makati Foundry personnel arrived at 2:28pm</t>
  </si>
  <si>
    <t>Mr. Jun Naval assisted the Makati Foundry personnel to the install of reducer of BP#4 arrived at 3:47pm</t>
  </si>
  <si>
    <t>XCV1 -OPENED @ 10:01 PM (45%)</t>
  </si>
  <si>
    <t>XCV1 - OPEN @ 12:01 AM (45%)</t>
  </si>
  <si>
    <t>XCV1 CLOSED @ 4:13 AM,WATER  ELEVATION  (9.5M)</t>
  </si>
  <si>
    <t>SP2 - STARTED @ 6:18 AM TO MEET 83 PSI TARGET DISCHARGE PRESSURE</t>
  </si>
  <si>
    <t>Additional 3 psi to target discharge pressure from 12:01 PM to 5am (JULY  12, 2015) as per request of Engr. Frances Morla (SPM-South), due to shifting of WSR and Posadas Influence area.</t>
  </si>
  <si>
    <t>XCV1 CLOSED @ 4:00 AM,WATER  ELEVATION  (9.5M)</t>
  </si>
  <si>
    <t>Additional 3 psi to target discharge pressure from 12:01 PM to 5am (JULY  13, 2015) as per request of Engr. Frances Morla (SPM-South), due to shifting of WSR and Posadas Influence area.</t>
  </si>
  <si>
    <t>XCV1 CLOSED @ 3:32 AM,WATER  ELEVATION  (9.5M)</t>
  </si>
  <si>
    <t>Additional 3 psi to target discharge pressure from 12:01 PM to 5am (JULY  14, 2015) as per request of Engr. Frances Morla (SPM-South), due to shifting of WSR and Posadas Influence area.</t>
  </si>
  <si>
    <t>CONDUCTED MONITORING @ MAGALLANES- ONLINE BOOSTER @ 5:24PM , NORMAL OPERATION</t>
  </si>
  <si>
    <t>CONDUCTED MONITORING @ MAGALLANES- ONLINE BOOSTER @ 5:23PM , NORMAL OPERATION</t>
  </si>
  <si>
    <t>XCV1 - OPEN @ 12:01 AM (64%)</t>
  </si>
  <si>
    <t>Additional 3 psi to target discharge pressure from 12:01 PM to 5am (JULY  15, 2015) as per request of Engr. Frances Morla (SPM-South), due to shifting of WSR and Posadas Influence area.</t>
  </si>
  <si>
    <t>CONDUCTED MONITORING @ MAGALLANES- ONLINE BOOSTER @ 5:30PM , NORMAL OPERATION</t>
  </si>
  <si>
    <t>XCV1 -OPENED @ 10:01 PM (48%)</t>
  </si>
  <si>
    <t>XCV1 - INCREASE OPENING  @ 3:01 AM (55%)</t>
  </si>
  <si>
    <t>XCV1 CLOSED @ 4:16 AM,WATER  ELEVATION  (9.5M)</t>
  </si>
  <si>
    <t>Additional 3 psi to target discharge pressure from 12:01 PM to 5am (JULY  16, 2015) as per request of Engr. Frances Morla (SPM-South), due to shifting of WSR and Posadas Influence area.</t>
  </si>
  <si>
    <t>WARM-UP EXERCISE GENSET 1 &amp; 2 w/o load for 10mins each. Fuel consumption = 13litters / Fuel stock = 10,683</t>
  </si>
  <si>
    <t>GENSET 1 WARMUP EXERCISED @ 4:20PM / STOPPED @ 4:30PM</t>
  </si>
  <si>
    <t>GENSET 2 WARMUP EXERCISED @ 4:10PM / STOPPED @ 4:20PM</t>
  </si>
  <si>
    <t>WARM-UP EXERCISE GENSET 1 &amp; 2 w/o load for 10mins each. Fuel consumption = 13litters / Fuel stock = 10,670</t>
  </si>
  <si>
    <t>CONDUCTED MONITORING @ MAGALLANES- ONLINE BOOSTER @ 5:35PM , NORMAL OPERATION</t>
  </si>
  <si>
    <t>Additional 3 psi to target discharge pressure from 12:01 PM to 5am (JULY  17, 2015) as per request of Engr. Frances Morla (SPM-South), due to shifting of WSR and Posadas Influence area.</t>
  </si>
  <si>
    <t>XCV1 - INCREASE OPENING  @ 3:01 AM (60%)</t>
  </si>
  <si>
    <t>BP2 - STARTED @ 6:00AM TO MEET 83 PSI TARGET DISCHARGE PRESSURE</t>
  </si>
  <si>
    <t>CONDUCTED MONITORING @ MAGALLANES- ONLINE BOOSTER @ 6:28PM , NORMAL OPERATION</t>
  </si>
  <si>
    <t>XCV1 - INCREASE OPENING  @ 12:01 AM (50%)</t>
  </si>
  <si>
    <t>XCV1 CLOSED @ 4:10 AM,WATER  ELEVATION  (9.5M)</t>
  </si>
  <si>
    <t>Additional 3 psi to target discharge pressure from 12:01 PM to 5am (JULY  18, 2015) as per request of Engr. Frances Morla (SPM-South), due to shifting of WSR and Posadas Influence area.</t>
  </si>
  <si>
    <t>BP2 - STARTED @ 6:01 AM TO MEET 83 PSI TARGET DISCHARGE PRESSURE</t>
  </si>
  <si>
    <t>XCV1 - INCREASE OPENING  @ 12:01 AM (55%)</t>
  </si>
  <si>
    <t>Additional 3 psi to target discharge pressure from 12:01 PM to 5am (JULY  19, 2015) as per request of Engr. Frances Morla (SPM-South), due to shifting of WSR and Posadas Influence area.</t>
  </si>
  <si>
    <t>Additional 3 psi to target discharge pressure from 12:01 PM to 5am (JULY  20, 2015) as per request of Engr. Frances Morla (SPM-South), due to shifting of WSR and Posadas Influence area.</t>
  </si>
  <si>
    <t>Additional 3 psi to target discharge pressure from 12:01 PM to 5am (JULY  21, 2015) as per request of Engr. Frances Morla (SPM-South), due to shifting of WSR and Posadas Influence area.</t>
  </si>
  <si>
    <t>Additional 3 psi to target discharge pressure from 12:01 PM to 5am (JULY  22, 2015) as per request of Engr. Frances Morla (SPM-South), due to shifting of WSR and Posadas Influence area.</t>
  </si>
  <si>
    <t>XCV1 - INCREASE OPENING  @ 12:01 AM (52%)</t>
  </si>
  <si>
    <t>XCV1 CLOSED @  5AM,WATER  ELEVATION  (9.5M)</t>
  </si>
  <si>
    <t>SP2 - STARTED @ 7:04 AM TO MEET 83 PSI TARGET DISCHARGE PRESSURE</t>
  </si>
  <si>
    <t>XCV1 - INCREASE OPENING  @ 12:01 AM (53%)</t>
  </si>
  <si>
    <t>XCV1 CLOSED @ 4 AM,WATER  ELEVATION  (9.5M)</t>
  </si>
  <si>
    <t>XCV1 - INCREASE OPENING  @ 12:01 AM (60%)</t>
  </si>
  <si>
    <t>XCV1 CLOSED @ 4:38 AM,WATER  ELEVATION  (9.5M)</t>
  </si>
  <si>
    <t>Additional 3 psi to target discharge pressure from 12:01 PM to 5am (JULY  23, 2015) as per request of Engr. Frances Morla (SPM-South), due to shifting of WSR and Posadas Influence area.</t>
  </si>
  <si>
    <t>BP2 - STOPPED @ 8:01 PM DUE TO EXCESS CAPACITY</t>
  </si>
  <si>
    <t>XCV1 - INCREASE OPENING  @ 12:01 AM (58%)</t>
  </si>
  <si>
    <t>SP2 - STARTED @ 6:05 AM TO MEET 83 PSI TARGET DISCHARGE PRESSURE</t>
  </si>
  <si>
    <t>XCV1 - INCREASE OPENING  @ 12:01 AM (65%)</t>
  </si>
  <si>
    <t>XCV1 CLOSED @ 4:55 AM,WATER  ELEVATION  (9.5M)</t>
  </si>
  <si>
    <t>BP2 - STOPPED @ 9:01 PM DUE TO EXCESS CAPACITY</t>
  </si>
  <si>
    <t>XCV1 - INCREASE OPENING  @ 12:01 AM (63%)</t>
  </si>
  <si>
    <t>XCV1 CLOSED @ 4:50 AM,WATER  ELEVATION  (9.5M)</t>
  </si>
  <si>
    <t>XCV1 - INCREASE OPENING  @ 3:01 AM (78%)</t>
  </si>
  <si>
    <t>XCV1 CLOSED @ 4:15 AM,WATER  ELEVATION  (9.5M)</t>
  </si>
  <si>
    <t>BP2 - STARTED @ 6:00 AM TO MEET 83 PSI TARGET DISCHARGE PRESSURE</t>
  </si>
  <si>
    <t>Additional 3 psi to target discharge pressure from 12:01 PM to 5am (JULY  26, 2015) as per request of Engr. Frances Morla (SPM-South), due to shifting of WSR and Posadas Influence area.</t>
  </si>
  <si>
    <t>Additional 3 psi to target discharge pressure from 12:01 PM to 5am (JULY  24, 2015) as per request of Engr. Frances Morla (SPM-South), due to shifting of WSR and Posadas Influence area.</t>
  </si>
  <si>
    <t>Additional 3 psi to target discharge pressure from 12:01 PM to 5am (JULY  25, 2015) as per request of Engr. Frances Morla (SPM-South), due to shifting of WSR and Posadas Influence area.</t>
  </si>
  <si>
    <t>Additional 3 psi to target discharge pressure from 12:01 PM to 5am (JULY  27, 2015) as per request of Engr. Frances Morla (SPM-South), due to shifting of WSR and Posadas Influence area.</t>
  </si>
  <si>
    <t>XCV1 - INCREASE OPENING  @ 12:01 AM (75%)</t>
  </si>
  <si>
    <t>Additional 3 psi to target discharge pressure from 12:01 PM to 5am (JULY  28, 2015) as per request of Engr. Frances Morla (SPM-South), due to shifting of WSR and Posadas Influence area.</t>
  </si>
  <si>
    <t>Additional 3 psi to target discharge pressure from 12:01 PM to 5am (JULY  29, 2015) as per request of Engr. Frances Morla (SPM-South), due to shifting of WSR and Posadas Influence area.</t>
  </si>
  <si>
    <t>Additional 3 psi to target discharge pressure from 12:01 PM to 5am (JULY  30, 2015) as per request of Engr. Frances Morla (SPM-South), due to shifting of WSR and Posadas Influence area.</t>
  </si>
  <si>
    <t>XCV1 - INCREASE OPENING  @ 12:01 AM (70%)</t>
  </si>
  <si>
    <t>XCV1 CLOSED @ 4:53 AM,WATER  ELEVATION  (9.5M)</t>
  </si>
  <si>
    <t>XCV1 CLOSED @ 5:10 AM,WATER  ELEVATION  (9.5M)</t>
  </si>
  <si>
    <t>Additional 3 psi to target discharge pressure from 12:01 PM to 5am (JULY  31, 2015) as per request of Engr. Frances Morla (SPM-South), due to shifting of WSR and Posadas Influence area.</t>
  </si>
  <si>
    <t>Additional 3 psi to target discharge pressure from 12:01 PM to 5am (AUG 1, 2015) as per request of Engr. Frances Morla (SPM-South), due to shifting of WSR and Posadas Influence area.</t>
  </si>
  <si>
    <t>SP2 - STARTED @ 6:28 AM TO MEET 83 PSI TARGET DISCHARGE PRESSURE</t>
  </si>
  <si>
    <t>WARM-UP EXERCISE GENSET 1 &amp; 2 w/o load for 10mins each. Fuel consumption = 13litters / Fuel stock = 10,644</t>
  </si>
  <si>
    <t>WARM-UP EXERCISE GENSET 1 &amp; 2 w/o load for 10mins each. Fuel consumption = 13litters / Fuel stock = 10,657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</si>
</sst>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color theme="4"/>
      <name val="Calibri"/>
      <family val="2"/>
      <scheme val="minor"/>
    </font>
    <font>
      <i/>
      <sz val="10"/>
      <color rgb="FF0070C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22" borderId="0" applyNumberFormat="0" applyBorder="0" applyAlignment="0" applyProtection="0"/>
    <xf numFmtId="0" fontId="40" fillId="23" borderId="16" applyNumberFormat="0" applyAlignment="0" applyProtection="0"/>
    <xf numFmtId="0" fontId="41" fillId="24" borderId="17" applyNumberFormat="0" applyAlignment="0" applyProtection="0"/>
    <xf numFmtId="0" fontId="42" fillId="24" borderId="16" applyNumberFormat="0" applyAlignment="0" applyProtection="0"/>
    <xf numFmtId="0" fontId="43" fillId="0" borderId="18" applyNumberFormat="0" applyFill="0" applyAlignment="0" applyProtection="0"/>
    <xf numFmtId="0" fontId="44" fillId="25" borderId="19" applyNumberFormat="0" applyAlignment="0" applyProtection="0"/>
    <xf numFmtId="0" fontId="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6" fillId="50" borderId="0" applyNumberFormat="0" applyBorder="0" applyAlignment="0" applyProtection="0"/>
    <xf numFmtId="0" fontId="48" fillId="0" borderId="0"/>
    <xf numFmtId="0" fontId="26" fillId="0" borderId="0"/>
    <xf numFmtId="0" fontId="26" fillId="0" borderId="0"/>
    <xf numFmtId="0" fontId="26" fillId="0" borderId="0"/>
    <xf numFmtId="0" fontId="47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9" fillId="0" borderId="0" applyFont="0" applyFill="0" applyBorder="0" applyAlignment="0" applyProtection="0"/>
    <xf numFmtId="0" fontId="49" fillId="0" borderId="0"/>
    <xf numFmtId="43" fontId="26" fillId="0" borderId="0" applyFont="0" applyFill="0" applyBorder="0" applyAlignment="0" applyProtection="0"/>
    <xf numFmtId="0" fontId="26" fillId="0" borderId="0"/>
  </cellStyleXfs>
  <cellXfs count="280">
    <xf numFmtId="0" fontId="0" fillId="0" borderId="0" xfId="0"/>
    <xf numFmtId="0" fontId="52" fillId="0" borderId="11" xfId="0" applyFont="1" applyFill="1" applyBorder="1" applyAlignment="1" applyProtection="1"/>
    <xf numFmtId="1" fontId="14" fillId="6" borderId="1" xfId="2" applyNumberFormat="1" applyFont="1" applyFill="1" applyBorder="1" applyAlignment="1">
      <alignment horizontal="center" vertical="center" wrapText="1"/>
    </xf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2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2" fontId="22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20" fillId="0" borderId="11" xfId="0" applyFont="1" applyFill="1" applyBorder="1" applyAlignment="1" applyProtection="1"/>
    <xf numFmtId="0" fontId="32" fillId="0" borderId="11" xfId="0" applyFont="1" applyFill="1" applyBorder="1" applyAlignment="1"/>
    <xf numFmtId="0" fontId="27" fillId="19" borderId="0" xfId="0" applyFont="1" applyFill="1" applyBorder="1" applyAlignment="1"/>
    <xf numFmtId="0" fontId="50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9" fillId="19" borderId="3" xfId="0" applyFont="1" applyFill="1" applyBorder="1" applyAlignment="1">
      <alignment horizontal="left"/>
    </xf>
    <xf numFmtId="0" fontId="27" fillId="19" borderId="11" xfId="4" applyFont="1" applyFill="1" applyBorder="1" applyAlignment="1">
      <alignment horizontal="left"/>
    </xf>
    <xf numFmtId="0" fontId="29" fillId="19" borderId="11" xfId="4" applyFont="1" applyFill="1" applyBorder="1" applyAlignment="1">
      <alignment horizontal="left"/>
    </xf>
    <xf numFmtId="0" fontId="5" fillId="0" borderId="11" xfId="0" applyFont="1" applyBorder="1"/>
    <xf numFmtId="0" fontId="51" fillId="0" borderId="11" xfId="0" applyFont="1" applyBorder="1"/>
    <xf numFmtId="0" fontId="31" fillId="19" borderId="3" xfId="4" applyFont="1" applyFill="1" applyBorder="1" applyAlignment="1">
      <alignment horizontal="left"/>
    </xf>
    <xf numFmtId="0" fontId="28" fillId="19" borderId="3" xfId="4" applyFont="1" applyFill="1" applyBorder="1" applyAlignment="1"/>
    <xf numFmtId="0" fontId="29" fillId="19" borderId="3" xfId="4" applyFont="1" applyFill="1" applyBorder="1" applyAlignment="1">
      <alignment horizontal="left"/>
    </xf>
    <xf numFmtId="0" fontId="27" fillId="19" borderId="11" xfId="0" applyFont="1" applyFill="1" applyBorder="1" applyAlignment="1"/>
    <xf numFmtId="1" fontId="5" fillId="9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1" fontId="5" fillId="17" borderId="1" xfId="0" applyNumberFormat="1" applyFont="1" applyFill="1" applyBorder="1" applyAlignment="1">
      <alignment horizontal="center" vertical="center"/>
    </xf>
    <xf numFmtId="0" fontId="31" fillId="19" borderId="11" xfId="4" applyFont="1" applyFill="1" applyBorder="1" applyAlignment="1">
      <alignment horizontal="left"/>
    </xf>
    <xf numFmtId="0" fontId="5" fillId="0" borderId="0" xfId="0" applyFont="1"/>
    <xf numFmtId="1" fontId="5" fillId="5" borderId="1" xfId="2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7" fillId="19" borderId="3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1" fontId="5" fillId="7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31" fillId="19" borderId="3" xfId="4" applyFont="1" applyFill="1" applyBorder="1" applyAlignment="1">
      <alignment horizontal="left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" fontId="15" fillId="6" borderId="1" xfId="2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9" fillId="51" borderId="3" xfId="4" applyFont="1" applyFill="1" applyBorder="1" applyAlignment="1">
      <alignment horizontal="left"/>
    </xf>
    <xf numFmtId="0" fontId="28" fillId="51" borderId="11" xfId="4" applyFont="1" applyFill="1" applyBorder="1" applyAlignment="1">
      <alignment horizontal="left"/>
    </xf>
    <xf numFmtId="0" fontId="0" fillId="51" borderId="0" xfId="0" applyFill="1"/>
    <xf numFmtId="0" fontId="29" fillId="51" borderId="11" xfId="0" applyFont="1" applyFill="1" applyBorder="1" applyAlignment="1">
      <alignment horizontal="left"/>
    </xf>
    <xf numFmtId="0" fontId="27" fillId="2" borderId="3" xfId="4" applyFont="1" applyFill="1" applyBorder="1" applyAlignment="1">
      <alignment horizontal="left"/>
    </xf>
    <xf numFmtId="0" fontId="28" fillId="2" borderId="11" xfId="4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0" fontId="53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4" fillId="19" borderId="3" xfId="4" applyFont="1" applyFill="1" applyBorder="1" applyAlignment="1">
      <alignment horizontal="left"/>
    </xf>
    <xf numFmtId="0" fontId="54" fillId="19" borderId="11" xfId="4" applyFont="1" applyFill="1" applyBorder="1" applyAlignment="1">
      <alignment horizontal="left"/>
    </xf>
    <xf numFmtId="0" fontId="54" fillId="19" borderId="11" xfId="0" applyFont="1" applyFill="1" applyBorder="1" applyAlignment="1">
      <alignment horizontal="left"/>
    </xf>
    <xf numFmtId="0" fontId="54" fillId="0" borderId="11" xfId="0" applyFont="1" applyFill="1" applyBorder="1" applyAlignment="1" applyProtection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7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  <color rgb="FF00FF00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0/6.VILLAMOR%20DAILY%20DATA%20-%20JUNE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0/6.VILLAMOR%20DAILY%20DATA%20-%20JULY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1"/>
      <sheetName val="JUNE 2"/>
      <sheetName val="JUNE 3"/>
      <sheetName val="JUNE 4"/>
      <sheetName val="JUNE 5"/>
      <sheetName val="JUNE 6"/>
      <sheetName val="JUNE 7"/>
      <sheetName val="JUNE 8"/>
      <sheetName val="JUNE 9"/>
      <sheetName val="JUNE 10"/>
      <sheetName val="JUNE 11"/>
      <sheetName val="JUNE 12"/>
      <sheetName val="JUNE 13"/>
      <sheetName val="JUNE 14"/>
      <sheetName val="JUNE 15"/>
      <sheetName val="JUNE 16"/>
      <sheetName val="JUNE 17"/>
      <sheetName val="JUNE 18"/>
      <sheetName val="JUNE 19"/>
      <sheetName val="JUNE 20"/>
      <sheetName val="JUNE 21"/>
      <sheetName val="JUNE 22"/>
      <sheetName val="JUNE 23"/>
      <sheetName val="JUNE 24"/>
      <sheetName val="JUNE 25"/>
      <sheetName val="JUNE 26"/>
      <sheetName val="JUNE 27"/>
      <sheetName val="JUNE 28"/>
      <sheetName val="JUNE 29"/>
      <sheetName val="JUNE 30"/>
      <sheetName val="JULY 2"/>
    </sheetNames>
    <sheetDataSet>
      <sheetData sheetId="0">
        <row r="11">
          <cell r="D11">
            <v>10</v>
          </cell>
        </row>
      </sheetData>
      <sheetData sheetId="1">
        <row r="11">
          <cell r="D11">
            <v>10</v>
          </cell>
        </row>
      </sheetData>
      <sheetData sheetId="2">
        <row r="11">
          <cell r="D11">
            <v>7</v>
          </cell>
        </row>
      </sheetData>
      <sheetData sheetId="3">
        <row r="11">
          <cell r="D11">
            <v>9</v>
          </cell>
        </row>
      </sheetData>
      <sheetData sheetId="4">
        <row r="11">
          <cell r="D11">
            <v>8</v>
          </cell>
        </row>
      </sheetData>
      <sheetData sheetId="5">
        <row r="11">
          <cell r="D11">
            <v>7</v>
          </cell>
        </row>
      </sheetData>
      <sheetData sheetId="6">
        <row r="11">
          <cell r="D11">
            <v>6</v>
          </cell>
        </row>
      </sheetData>
      <sheetData sheetId="7">
        <row r="11">
          <cell r="D11">
            <v>8</v>
          </cell>
        </row>
      </sheetData>
      <sheetData sheetId="8">
        <row r="11">
          <cell r="D11">
            <v>8</v>
          </cell>
        </row>
      </sheetData>
      <sheetData sheetId="9">
        <row r="11">
          <cell r="D11">
            <v>6</v>
          </cell>
        </row>
      </sheetData>
      <sheetData sheetId="10">
        <row r="11">
          <cell r="D11">
            <v>7</v>
          </cell>
        </row>
      </sheetData>
      <sheetData sheetId="11">
        <row r="11">
          <cell r="D11">
            <v>6</v>
          </cell>
        </row>
      </sheetData>
      <sheetData sheetId="12">
        <row r="11">
          <cell r="D11">
            <v>6</v>
          </cell>
        </row>
      </sheetData>
      <sheetData sheetId="13">
        <row r="11">
          <cell r="D11">
            <v>6</v>
          </cell>
        </row>
      </sheetData>
      <sheetData sheetId="14">
        <row r="11">
          <cell r="D11">
            <v>7</v>
          </cell>
        </row>
      </sheetData>
      <sheetData sheetId="15">
        <row r="11">
          <cell r="D11">
            <v>8</v>
          </cell>
        </row>
      </sheetData>
      <sheetData sheetId="16">
        <row r="11">
          <cell r="D11">
            <v>7</v>
          </cell>
        </row>
      </sheetData>
      <sheetData sheetId="17">
        <row r="11">
          <cell r="D11">
            <v>7</v>
          </cell>
        </row>
      </sheetData>
      <sheetData sheetId="18">
        <row r="11">
          <cell r="D11">
            <v>6</v>
          </cell>
        </row>
      </sheetData>
      <sheetData sheetId="19">
        <row r="11">
          <cell r="D11">
            <v>11</v>
          </cell>
        </row>
      </sheetData>
      <sheetData sheetId="20">
        <row r="11">
          <cell r="D11">
            <v>7</v>
          </cell>
        </row>
      </sheetData>
      <sheetData sheetId="21">
        <row r="11">
          <cell r="D11">
            <v>8</v>
          </cell>
        </row>
      </sheetData>
      <sheetData sheetId="22">
        <row r="11">
          <cell r="D11">
            <v>8</v>
          </cell>
        </row>
      </sheetData>
      <sheetData sheetId="23">
        <row r="11">
          <cell r="D11">
            <v>8</v>
          </cell>
        </row>
      </sheetData>
      <sheetData sheetId="24">
        <row r="11">
          <cell r="D11">
            <v>7</v>
          </cell>
        </row>
      </sheetData>
      <sheetData sheetId="25">
        <row r="11">
          <cell r="D11">
            <v>7</v>
          </cell>
        </row>
      </sheetData>
      <sheetData sheetId="26">
        <row r="11">
          <cell r="D11">
            <v>7</v>
          </cell>
        </row>
      </sheetData>
      <sheetData sheetId="27">
        <row r="11">
          <cell r="D11">
            <v>6</v>
          </cell>
        </row>
      </sheetData>
      <sheetData sheetId="28">
        <row r="11">
          <cell r="D11">
            <v>7</v>
          </cell>
        </row>
      </sheetData>
      <sheetData sheetId="29">
        <row r="11">
          <cell r="D11">
            <v>9</v>
          </cell>
        </row>
        <row r="34">
          <cell r="Q34">
            <v>42405060</v>
          </cell>
          <cell r="AG34">
            <v>38316489</v>
          </cell>
          <cell r="AP34">
            <v>8647935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1"/>
      <sheetName val="JULY 2"/>
      <sheetName val="JULY 3"/>
      <sheetName val="JULY 4"/>
      <sheetName val="JULY 5"/>
      <sheetName val="JULY 6"/>
      <sheetName val="JULY 7"/>
      <sheetName val="FEB 1"/>
      <sheetName val="JUNE 1"/>
      <sheetName val="JUNE 2"/>
      <sheetName val="JUNE 3"/>
      <sheetName val="JUNE 4"/>
      <sheetName val="JUNE 5"/>
      <sheetName val="JUNE 6"/>
      <sheetName val="JUNE 7"/>
      <sheetName val="JUNE 8"/>
      <sheetName val="JUNE 9"/>
      <sheetName val="JUNE 10"/>
      <sheetName val="JUNE 11"/>
      <sheetName val="JUNE 12"/>
      <sheetName val="JUNE 13"/>
      <sheetName val="JUNE 14"/>
      <sheetName val="JUNE 15"/>
      <sheetName val="JUNE 16"/>
      <sheetName val="JUNE 17"/>
      <sheetName val="JUNE 18"/>
      <sheetName val="JUNE 19"/>
      <sheetName val="JUNE 20"/>
      <sheetName val="JUNE 21"/>
      <sheetName val="JUNE 22"/>
      <sheetName val="JUNE 23"/>
    </sheetNames>
    <sheetDataSet>
      <sheetData sheetId="0">
        <row r="11">
          <cell r="D11">
            <v>7</v>
          </cell>
        </row>
        <row r="34">
          <cell r="Q34">
            <v>42507875</v>
          </cell>
          <cell r="AG34">
            <v>38343820</v>
          </cell>
          <cell r="AP34">
            <v>8654565</v>
          </cell>
        </row>
      </sheetData>
      <sheetData sheetId="1">
        <row r="11">
          <cell r="D11">
            <v>7</v>
          </cell>
        </row>
      </sheetData>
      <sheetData sheetId="2">
        <row r="23">
          <cell r="F23">
            <v>81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2:AY114"/>
  <sheetViews>
    <sheetView topLeftCell="A17" workbookViewId="0">
      <selection activeCell="B50" sqref="B50"/>
    </sheetView>
  </sheetViews>
  <sheetFormatPr defaultRowHeight="15" x14ac:dyDescent="0.25"/>
  <cols>
    <col min="1" max="1" width="5.7109375" style="123" customWidth="1"/>
    <col min="2" max="2" width="10.28515625" style="123" customWidth="1"/>
    <col min="3" max="3" width="14" style="123" customWidth="1"/>
    <col min="4" max="7" width="9.140625" style="123"/>
    <col min="8" max="8" width="20.42578125" style="123" customWidth="1"/>
    <col min="9" max="10" width="9.140625" style="123"/>
    <col min="11" max="11" width="9" style="123" customWidth="1"/>
    <col min="12" max="14" width="9.140625" style="123" hidden="1" customWidth="1"/>
    <col min="15" max="16" width="9.28515625" style="123" bestFit="1" customWidth="1"/>
    <col min="17" max="18" width="9.140625" style="123" customWidth="1"/>
    <col min="19" max="19" width="11.5703125" style="123" bestFit="1" customWidth="1"/>
    <col min="20" max="20" width="10.5703125" style="123" bestFit="1" customWidth="1"/>
    <col min="21" max="22" width="9.28515625" style="123" bestFit="1" customWidth="1"/>
    <col min="23" max="23" width="9.140625" style="123"/>
    <col min="24" max="28" width="9.28515625" style="123" bestFit="1" customWidth="1"/>
    <col min="29" max="32" width="9.140625" style="123"/>
    <col min="33" max="33" width="10.5703125" style="123" bestFit="1" customWidth="1"/>
    <col min="34" max="35" width="9.28515625" style="123" bestFit="1" customWidth="1"/>
    <col min="36" max="44" width="9.140625" style="123"/>
    <col min="45" max="45" width="83.85546875" style="14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23"/>
  </cols>
  <sheetData>
    <row r="2" spans="2:51" ht="21" x14ac:dyDescent="0.25">
      <c r="B2" s="4"/>
      <c r="C2" s="103"/>
      <c r="D2" s="103"/>
      <c r="E2" s="5"/>
      <c r="F2" s="5"/>
      <c r="G2" s="103"/>
      <c r="H2" s="6"/>
      <c r="I2" s="6"/>
      <c r="J2" s="103"/>
      <c r="K2" s="6"/>
      <c r="L2" s="6"/>
      <c r="M2" s="103"/>
      <c r="N2" s="103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3"/>
      <c r="AN2" s="103"/>
      <c r="AO2" s="103"/>
      <c r="AP2" s="103"/>
      <c r="AQ2" s="103"/>
      <c r="AR2" s="103"/>
    </row>
    <row r="3" spans="2:51" ht="21" x14ac:dyDescent="0.25">
      <c r="B3" s="15" t="s">
        <v>1</v>
      </c>
      <c r="C3" s="15"/>
      <c r="D3" s="15"/>
      <c r="E3" s="103"/>
      <c r="F3" s="6"/>
      <c r="G3" s="6"/>
      <c r="H3" s="103"/>
      <c r="I3" s="103"/>
      <c r="J3" s="103"/>
      <c r="K3" s="16"/>
      <c r="L3" s="17"/>
      <c r="M3" s="103"/>
      <c r="N3" s="103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03"/>
      <c r="AI3" s="103"/>
      <c r="AJ3" s="103"/>
      <c r="AK3" s="103"/>
      <c r="AL3" s="14"/>
      <c r="AM3" s="103"/>
      <c r="AN3" s="103"/>
      <c r="AO3" s="103"/>
      <c r="AP3" s="103"/>
      <c r="AQ3" s="103"/>
      <c r="AR3" s="103"/>
      <c r="AS3" s="103"/>
    </row>
    <row r="4" spans="2:51" x14ac:dyDescent="0.25">
      <c r="B4" s="20" t="s">
        <v>3</v>
      </c>
      <c r="C4" s="20"/>
      <c r="D4" s="20"/>
      <c r="E4" s="103"/>
      <c r="F4" s="21"/>
      <c r="G4" s="103"/>
      <c r="H4" s="103"/>
      <c r="I4" s="103"/>
      <c r="J4" s="103"/>
      <c r="K4" s="103"/>
      <c r="L4" s="103"/>
      <c r="M4" s="103"/>
      <c r="N4" s="103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03"/>
      <c r="AI4" s="103"/>
      <c r="AJ4" s="103"/>
      <c r="AK4" s="103"/>
      <c r="AL4" s="14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22"/>
      <c r="F5" s="22"/>
      <c r="G5" s="103"/>
      <c r="H5" s="103"/>
      <c r="I5" s="103"/>
      <c r="J5" s="103"/>
      <c r="K5" s="103"/>
      <c r="L5" s="103"/>
      <c r="M5" s="103"/>
      <c r="N5" s="103"/>
      <c r="O5" s="18" t="s">
        <v>5</v>
      </c>
      <c r="P5" s="233" t="s">
        <v>130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03"/>
      <c r="AI5" s="103"/>
      <c r="AJ5" s="103"/>
      <c r="AK5" s="103"/>
      <c r="AL5" s="14"/>
      <c r="AM5" s="103"/>
      <c r="AN5" s="103"/>
      <c r="AO5" s="103"/>
      <c r="AP5" s="103"/>
      <c r="AQ5" s="103"/>
      <c r="AR5" s="103"/>
      <c r="AS5" s="103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03"/>
      <c r="J6" s="103"/>
      <c r="K6" s="118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22" t="s">
        <v>10</v>
      </c>
      <c r="I7" s="121" t="s">
        <v>11</v>
      </c>
      <c r="J7" s="121" t="s">
        <v>12</v>
      </c>
      <c r="K7" s="121" t="s">
        <v>13</v>
      </c>
      <c r="L7" s="14"/>
      <c r="M7" s="14"/>
      <c r="N7" s="14"/>
      <c r="O7" s="122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21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21" t="s">
        <v>22</v>
      </c>
      <c r="AG7" s="121" t="s">
        <v>23</v>
      </c>
      <c r="AH7" s="121" t="s">
        <v>24</v>
      </c>
      <c r="AI7" s="121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21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42186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27331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21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19" t="s">
        <v>51</v>
      </c>
      <c r="V9" s="119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117" t="s">
        <v>55</v>
      </c>
      <c r="AG9" s="117" t="s">
        <v>56</v>
      </c>
      <c r="AH9" s="264" t="s">
        <v>57</v>
      </c>
      <c r="AI9" s="278" t="s">
        <v>58</v>
      </c>
      <c r="AJ9" s="119" t="s">
        <v>59</v>
      </c>
      <c r="AK9" s="119" t="s">
        <v>60</v>
      </c>
      <c r="AL9" s="119" t="s">
        <v>61</v>
      </c>
      <c r="AM9" s="119" t="s">
        <v>62</v>
      </c>
      <c r="AN9" s="119" t="s">
        <v>63</v>
      </c>
      <c r="AO9" s="119" t="s">
        <v>64</v>
      </c>
      <c r="AP9" s="119" t="s">
        <v>65</v>
      </c>
      <c r="AQ9" s="262" t="s">
        <v>66</v>
      </c>
      <c r="AR9" s="119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19" t="s">
        <v>72</v>
      </c>
      <c r="C10" s="119" t="s">
        <v>73</v>
      </c>
      <c r="D10" s="119" t="s">
        <v>74</v>
      </c>
      <c r="E10" s="119" t="s">
        <v>75</v>
      </c>
      <c r="F10" s="119" t="s">
        <v>74</v>
      </c>
      <c r="G10" s="119" t="s">
        <v>75</v>
      </c>
      <c r="H10" s="261"/>
      <c r="I10" s="119" t="s">
        <v>75</v>
      </c>
      <c r="J10" s="119" t="s">
        <v>75</v>
      </c>
      <c r="K10" s="119" t="s">
        <v>75</v>
      </c>
      <c r="L10" s="30" t="s">
        <v>29</v>
      </c>
      <c r="M10" s="254"/>
      <c r="N10" s="30" t="s">
        <v>29</v>
      </c>
      <c r="O10" s="263"/>
      <c r="P10" s="263"/>
      <c r="Q10" s="3">
        <f>'[1]JUNE 30'!Q34</f>
        <v>42405060</v>
      </c>
      <c r="R10" s="272"/>
      <c r="S10" s="273"/>
      <c r="T10" s="274"/>
      <c r="U10" s="119" t="s">
        <v>75</v>
      </c>
      <c r="V10" s="119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77">
        <f>'[1]JUNE 30'!AG34</f>
        <v>38316489</v>
      </c>
      <c r="AH10" s="264"/>
      <c r="AI10" s="279"/>
      <c r="AJ10" s="119" t="s">
        <v>84</v>
      </c>
      <c r="AK10" s="119" t="s">
        <v>84</v>
      </c>
      <c r="AL10" s="119" t="s">
        <v>84</v>
      </c>
      <c r="AM10" s="119" t="s">
        <v>84</v>
      </c>
      <c r="AN10" s="119" t="s">
        <v>84</v>
      </c>
      <c r="AO10" s="119" t="s">
        <v>84</v>
      </c>
      <c r="AP10" s="2">
        <f>'[1]JUNE 30'!AP34</f>
        <v>8647935</v>
      </c>
      <c r="AQ10" s="263"/>
      <c r="AR10" s="120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97">
        <v>7</v>
      </c>
      <c r="E11" s="43">
        <f>D11/1.42</f>
        <v>4.9295774647887329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48">
        <v>134</v>
      </c>
      <c r="P11" s="48">
        <v>93</v>
      </c>
      <c r="Q11" s="48">
        <v>42408216</v>
      </c>
      <c r="R11" s="49">
        <f>Q11-Q10</f>
        <v>3156</v>
      </c>
      <c r="S11" s="50">
        <f>R11*24/1000</f>
        <v>75.744</v>
      </c>
      <c r="T11" s="50">
        <f>R11/1000</f>
        <v>3.1560000000000001</v>
      </c>
      <c r="U11" s="98">
        <v>5.3</v>
      </c>
      <c r="V11" s="98">
        <f t="shared" ref="V11:V34" si="0">U11</f>
        <v>5.3</v>
      </c>
      <c r="W11" s="109" t="s">
        <v>125</v>
      </c>
      <c r="X11" s="104">
        <v>0</v>
      </c>
      <c r="Y11" s="104">
        <v>0</v>
      </c>
      <c r="Z11" s="104">
        <v>1156</v>
      </c>
      <c r="AA11" s="104">
        <v>0</v>
      </c>
      <c r="AB11" s="104">
        <v>1188</v>
      </c>
      <c r="AC11" s="51" t="s">
        <v>90</v>
      </c>
      <c r="AD11" s="51" t="s">
        <v>90</v>
      </c>
      <c r="AE11" s="51" t="s">
        <v>90</v>
      </c>
      <c r="AF11" s="99" t="s">
        <v>90</v>
      </c>
      <c r="AG11" s="99">
        <v>38317388</v>
      </c>
      <c r="AH11" s="52">
        <f>IF(ISBLANK(AG11),"-",AG11-AG10)</f>
        <v>899</v>
      </c>
      <c r="AI11" s="53">
        <f>AH11/T11</f>
        <v>284.85424588086181</v>
      </c>
      <c r="AJ11" s="100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0.75</v>
      </c>
      <c r="AP11" s="170">
        <v>8648877</v>
      </c>
      <c r="AQ11" s="170">
        <f>AP11-AP10</f>
        <v>942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97">
        <v>8</v>
      </c>
      <c r="E12" s="43">
        <f t="shared" ref="E12:E34" si="1">D12/1.42</f>
        <v>5.6338028169014089</v>
      </c>
      <c r="F12" s="151">
        <v>66</v>
      </c>
      <c r="G12" s="43">
        <f t="shared" ref="G12:G34" si="2">F12/1.42</f>
        <v>46.478873239436624</v>
      </c>
      <c r="H12" s="44" t="s">
        <v>88</v>
      </c>
      <c r="I12" s="44">
        <f t="shared" ref="I12:I34" si="3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48">
        <v>132</v>
      </c>
      <c r="P12" s="48">
        <v>100</v>
      </c>
      <c r="Q12" s="48">
        <v>42411654</v>
      </c>
      <c r="R12" s="49">
        <f t="shared" ref="R12:R34" si="4">Q12-Q11</f>
        <v>3438</v>
      </c>
      <c r="S12" s="50">
        <f t="shared" ref="S12:S34" si="5">R12*24/1000</f>
        <v>82.512</v>
      </c>
      <c r="T12" s="50">
        <f t="shared" ref="T12:T34" si="6">R12/1000</f>
        <v>3.4380000000000002</v>
      </c>
      <c r="U12" s="98">
        <v>6.5</v>
      </c>
      <c r="V12" s="98">
        <f t="shared" si="0"/>
        <v>6.5</v>
      </c>
      <c r="W12" s="109" t="s">
        <v>125</v>
      </c>
      <c r="X12" s="104">
        <v>0</v>
      </c>
      <c r="Y12" s="104">
        <v>0</v>
      </c>
      <c r="Z12" s="104">
        <v>1077</v>
      </c>
      <c r="AA12" s="104">
        <v>0</v>
      </c>
      <c r="AB12" s="104">
        <v>1188</v>
      </c>
      <c r="AC12" s="51" t="s">
        <v>90</v>
      </c>
      <c r="AD12" s="51" t="s">
        <v>90</v>
      </c>
      <c r="AE12" s="51" t="s">
        <v>90</v>
      </c>
      <c r="AF12" s="99" t="s">
        <v>90</v>
      </c>
      <c r="AG12" s="99">
        <v>38318268</v>
      </c>
      <c r="AH12" s="52">
        <f>IF(ISBLANK(AG12),"-",AG12-AG11)</f>
        <v>880</v>
      </c>
      <c r="AI12" s="53">
        <f t="shared" ref="AI12:AI34" si="7">AH12/T12</f>
        <v>255.96276905177427</v>
      </c>
      <c r="AJ12" s="100">
        <v>0</v>
      </c>
      <c r="AK12" s="100">
        <v>0</v>
      </c>
      <c r="AL12" s="100">
        <v>1</v>
      </c>
      <c r="AM12" s="100">
        <v>0</v>
      </c>
      <c r="AN12" s="100">
        <v>1</v>
      </c>
      <c r="AO12" s="100">
        <v>0.75</v>
      </c>
      <c r="AP12" s="104">
        <v>8650030</v>
      </c>
      <c r="AQ12" s="104">
        <f t="shared" ref="AQ12:AQ34" si="8">AP12-AP11</f>
        <v>1153</v>
      </c>
      <c r="AR12" s="56">
        <v>0.93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97">
        <v>10</v>
      </c>
      <c r="E13" s="43">
        <f t="shared" si="1"/>
        <v>7.042253521126761</v>
      </c>
      <c r="F13" s="151">
        <v>66</v>
      </c>
      <c r="G13" s="43">
        <f t="shared" si="2"/>
        <v>46.478873239436624</v>
      </c>
      <c r="H13" s="44" t="s">
        <v>88</v>
      </c>
      <c r="I13" s="44">
        <f t="shared" si="3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48">
        <v>130</v>
      </c>
      <c r="P13" s="48">
        <v>160</v>
      </c>
      <c r="Q13" s="48">
        <v>42414558</v>
      </c>
      <c r="R13" s="49">
        <f t="shared" si="4"/>
        <v>2904</v>
      </c>
      <c r="S13" s="50">
        <f t="shared" si="5"/>
        <v>69.695999999999998</v>
      </c>
      <c r="T13" s="50">
        <f t="shared" si="6"/>
        <v>2.9039999999999999</v>
      </c>
      <c r="U13" s="98">
        <v>7.7</v>
      </c>
      <c r="V13" s="98">
        <f t="shared" si="0"/>
        <v>7.7</v>
      </c>
      <c r="W13" s="109" t="s">
        <v>125</v>
      </c>
      <c r="X13" s="104">
        <v>0</v>
      </c>
      <c r="Y13" s="104">
        <v>0</v>
      </c>
      <c r="Z13" s="104">
        <v>1036</v>
      </c>
      <c r="AA13" s="104">
        <v>0</v>
      </c>
      <c r="AB13" s="104">
        <v>1188</v>
      </c>
      <c r="AC13" s="51" t="s">
        <v>90</v>
      </c>
      <c r="AD13" s="51" t="s">
        <v>90</v>
      </c>
      <c r="AE13" s="51" t="s">
        <v>90</v>
      </c>
      <c r="AF13" s="99" t="s">
        <v>90</v>
      </c>
      <c r="AG13" s="99">
        <v>38319020</v>
      </c>
      <c r="AH13" s="52">
        <f>IF(ISBLANK(AG13),"-",AG13-AG12)</f>
        <v>752</v>
      </c>
      <c r="AI13" s="53">
        <f t="shared" si="7"/>
        <v>258.95316804407713</v>
      </c>
      <c r="AJ13" s="100">
        <v>0</v>
      </c>
      <c r="AK13" s="100">
        <v>0</v>
      </c>
      <c r="AL13" s="100">
        <v>1</v>
      </c>
      <c r="AM13" s="100">
        <v>0</v>
      </c>
      <c r="AN13" s="100">
        <v>1</v>
      </c>
      <c r="AO13" s="100">
        <v>0.75</v>
      </c>
      <c r="AP13" s="104">
        <v>8651208</v>
      </c>
      <c r="AQ13" s="104">
        <f t="shared" si="8"/>
        <v>1178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97">
        <v>10</v>
      </c>
      <c r="E14" s="43">
        <f t="shared" si="1"/>
        <v>7.042253521126761</v>
      </c>
      <c r="F14" s="151">
        <v>66</v>
      </c>
      <c r="G14" s="43">
        <f t="shared" si="2"/>
        <v>46.478873239436624</v>
      </c>
      <c r="H14" s="44" t="s">
        <v>88</v>
      </c>
      <c r="I14" s="44">
        <f t="shared" si="3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48">
        <v>112</v>
      </c>
      <c r="P14" s="48">
        <v>101</v>
      </c>
      <c r="Q14" s="48">
        <v>42417882</v>
      </c>
      <c r="R14" s="49">
        <f t="shared" si="4"/>
        <v>3324</v>
      </c>
      <c r="S14" s="50">
        <f t="shared" si="5"/>
        <v>79.775999999999996</v>
      </c>
      <c r="T14" s="50">
        <f t="shared" si="6"/>
        <v>3.3239999999999998</v>
      </c>
      <c r="U14" s="98">
        <v>8.8000000000000007</v>
      </c>
      <c r="V14" s="98">
        <f t="shared" si="0"/>
        <v>8.8000000000000007</v>
      </c>
      <c r="W14" s="109" t="s">
        <v>125</v>
      </c>
      <c r="X14" s="104">
        <v>0</v>
      </c>
      <c r="Y14" s="104">
        <v>0</v>
      </c>
      <c r="Z14" s="104">
        <v>1035</v>
      </c>
      <c r="AA14" s="104">
        <v>0</v>
      </c>
      <c r="AB14" s="104">
        <v>1188</v>
      </c>
      <c r="AC14" s="51" t="s">
        <v>90</v>
      </c>
      <c r="AD14" s="51" t="s">
        <v>90</v>
      </c>
      <c r="AE14" s="51" t="s">
        <v>90</v>
      </c>
      <c r="AF14" s="99" t="s">
        <v>90</v>
      </c>
      <c r="AG14" s="99">
        <v>38319808</v>
      </c>
      <c r="AH14" s="52">
        <f t="shared" ref="AH14:AH34" si="9">IF(ISBLANK(AG14),"-",AG14-AG13)</f>
        <v>788</v>
      </c>
      <c r="AI14" s="53">
        <f t="shared" si="7"/>
        <v>237.06377858002409</v>
      </c>
      <c r="AJ14" s="100">
        <v>0</v>
      </c>
      <c r="AK14" s="100">
        <v>0</v>
      </c>
      <c r="AL14" s="100">
        <v>1</v>
      </c>
      <c r="AM14" s="100">
        <v>0</v>
      </c>
      <c r="AN14" s="100">
        <v>1</v>
      </c>
      <c r="AO14" s="100">
        <v>0.75</v>
      </c>
      <c r="AP14" s="104">
        <v>8652211</v>
      </c>
      <c r="AQ14" s="104">
        <f t="shared" si="8"/>
        <v>1003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97">
        <v>11</v>
      </c>
      <c r="E15" s="43">
        <f t="shared" si="1"/>
        <v>7.746478873239437</v>
      </c>
      <c r="F15" s="151">
        <v>66</v>
      </c>
      <c r="G15" s="43">
        <f t="shared" si="2"/>
        <v>46.478873239436624</v>
      </c>
      <c r="H15" s="44" t="s">
        <v>88</v>
      </c>
      <c r="I15" s="44">
        <f t="shared" si="3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48">
        <v>125</v>
      </c>
      <c r="P15" s="48">
        <v>111</v>
      </c>
      <c r="Q15" s="48">
        <v>42421036</v>
      </c>
      <c r="R15" s="49">
        <f t="shared" si="4"/>
        <v>3154</v>
      </c>
      <c r="S15" s="50">
        <f t="shared" si="5"/>
        <v>75.695999999999998</v>
      </c>
      <c r="T15" s="50">
        <f t="shared" si="6"/>
        <v>3.1539999999999999</v>
      </c>
      <c r="U15" s="98">
        <v>9.5</v>
      </c>
      <c r="V15" s="98">
        <f t="shared" si="0"/>
        <v>9.5</v>
      </c>
      <c r="W15" s="109" t="s">
        <v>125</v>
      </c>
      <c r="X15" s="104">
        <v>0</v>
      </c>
      <c r="Y15" s="104">
        <v>0</v>
      </c>
      <c r="Z15" s="104">
        <v>1036</v>
      </c>
      <c r="AA15" s="104">
        <v>0</v>
      </c>
      <c r="AB15" s="104">
        <v>1188</v>
      </c>
      <c r="AC15" s="51" t="s">
        <v>90</v>
      </c>
      <c r="AD15" s="51" t="s">
        <v>90</v>
      </c>
      <c r="AE15" s="51" t="s">
        <v>90</v>
      </c>
      <c r="AF15" s="99" t="s">
        <v>90</v>
      </c>
      <c r="AG15" s="99">
        <v>38320572</v>
      </c>
      <c r="AH15" s="52">
        <f t="shared" si="9"/>
        <v>764</v>
      </c>
      <c r="AI15" s="53">
        <f t="shared" si="7"/>
        <v>242.23208623969563</v>
      </c>
      <c r="AJ15" s="100">
        <v>0</v>
      </c>
      <c r="AK15" s="100">
        <v>0</v>
      </c>
      <c r="AL15" s="100">
        <v>1</v>
      </c>
      <c r="AM15" s="100">
        <v>0</v>
      </c>
      <c r="AN15" s="100">
        <v>1</v>
      </c>
      <c r="AO15" s="100">
        <v>0.75</v>
      </c>
      <c r="AP15" s="152">
        <v>8652802</v>
      </c>
      <c r="AQ15" s="104">
        <f t="shared" si="8"/>
        <v>591</v>
      </c>
      <c r="AR15" s="54"/>
      <c r="AS15" s="55" t="s">
        <v>113</v>
      </c>
      <c r="AV15" s="41" t="s">
        <v>98</v>
      </c>
      <c r="AW15" s="41" t="s">
        <v>99</v>
      </c>
      <c r="AY15" s="123"/>
    </row>
    <row r="16" spans="2:51" x14ac:dyDescent="0.25">
      <c r="B16" s="42">
        <v>2.2083333333333299</v>
      </c>
      <c r="C16" s="42">
        <v>0.25</v>
      </c>
      <c r="D16" s="97">
        <v>7</v>
      </c>
      <c r="E16" s="43">
        <f t="shared" si="1"/>
        <v>4.9295774647887329</v>
      </c>
      <c r="F16" s="151">
        <v>75</v>
      </c>
      <c r="G16" s="43">
        <f t="shared" si="2"/>
        <v>52.816901408450704</v>
      </c>
      <c r="H16" s="44" t="s">
        <v>88</v>
      </c>
      <c r="I16" s="44">
        <f t="shared" si="3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48">
        <v>130</v>
      </c>
      <c r="P16" s="48">
        <v>122</v>
      </c>
      <c r="Q16" s="48">
        <v>42424813</v>
      </c>
      <c r="R16" s="49">
        <f t="shared" si="4"/>
        <v>3777</v>
      </c>
      <c r="S16" s="50">
        <f t="shared" si="5"/>
        <v>90.647999999999996</v>
      </c>
      <c r="T16" s="50">
        <f t="shared" si="6"/>
        <v>3.7770000000000001</v>
      </c>
      <c r="U16" s="98">
        <v>9.5</v>
      </c>
      <c r="V16" s="98">
        <f t="shared" si="0"/>
        <v>9.5</v>
      </c>
      <c r="W16" s="109" t="s">
        <v>125</v>
      </c>
      <c r="X16" s="104">
        <v>0</v>
      </c>
      <c r="Y16" s="104">
        <v>0</v>
      </c>
      <c r="Z16" s="104">
        <v>1187</v>
      </c>
      <c r="AA16" s="104">
        <v>0</v>
      </c>
      <c r="AB16" s="104">
        <v>1188</v>
      </c>
      <c r="AC16" s="51" t="s">
        <v>90</v>
      </c>
      <c r="AD16" s="51" t="s">
        <v>90</v>
      </c>
      <c r="AE16" s="51" t="s">
        <v>90</v>
      </c>
      <c r="AF16" s="99" t="s">
        <v>90</v>
      </c>
      <c r="AG16" s="99">
        <v>38321436</v>
      </c>
      <c r="AH16" s="52">
        <f t="shared" si="9"/>
        <v>864</v>
      </c>
      <c r="AI16" s="53">
        <f t="shared" si="7"/>
        <v>228.75297855440826</v>
      </c>
      <c r="AJ16" s="100">
        <v>0</v>
      </c>
      <c r="AK16" s="100">
        <v>0</v>
      </c>
      <c r="AL16" s="100">
        <v>1</v>
      </c>
      <c r="AM16" s="100">
        <v>0</v>
      </c>
      <c r="AN16" s="100">
        <v>1</v>
      </c>
      <c r="AO16" s="100">
        <v>0</v>
      </c>
      <c r="AP16" s="170">
        <v>8652802</v>
      </c>
      <c r="AQ16" s="104">
        <f t="shared" si="8"/>
        <v>0</v>
      </c>
      <c r="AR16" s="56">
        <v>1.01</v>
      </c>
      <c r="AS16" s="55" t="s">
        <v>101</v>
      </c>
      <c r="AV16" s="41" t="s">
        <v>102</v>
      </c>
      <c r="AW16" s="41" t="s">
        <v>103</v>
      </c>
      <c r="AY16" s="123"/>
    </row>
    <row r="17" spans="1:51" x14ac:dyDescent="0.25">
      <c r="B17" s="42">
        <v>2.25</v>
      </c>
      <c r="C17" s="42">
        <v>0.29166666666666702</v>
      </c>
      <c r="D17" s="97">
        <v>7</v>
      </c>
      <c r="E17" s="43">
        <f t="shared" si="1"/>
        <v>4.9295774647887329</v>
      </c>
      <c r="F17" s="101">
        <v>83</v>
      </c>
      <c r="G17" s="43">
        <f t="shared" si="2"/>
        <v>58.450704225352112</v>
      </c>
      <c r="H17" s="44" t="s">
        <v>88</v>
      </c>
      <c r="I17" s="44">
        <f t="shared" si="3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48">
        <v>141</v>
      </c>
      <c r="P17" s="48">
        <v>146</v>
      </c>
      <c r="Q17" s="48">
        <v>42429820</v>
      </c>
      <c r="R17" s="49">
        <f t="shared" si="4"/>
        <v>5007</v>
      </c>
      <c r="S17" s="50">
        <f t="shared" si="5"/>
        <v>120.16800000000001</v>
      </c>
      <c r="T17" s="50">
        <f t="shared" si="6"/>
        <v>5.0069999999999997</v>
      </c>
      <c r="U17" s="98">
        <v>9</v>
      </c>
      <c r="V17" s="98">
        <f t="shared" si="0"/>
        <v>9</v>
      </c>
      <c r="W17" s="109" t="s">
        <v>136</v>
      </c>
      <c r="X17" s="104">
        <v>0</v>
      </c>
      <c r="Y17" s="104">
        <v>1046</v>
      </c>
      <c r="Z17" s="104">
        <v>1187</v>
      </c>
      <c r="AA17" s="104">
        <v>1185</v>
      </c>
      <c r="AB17" s="104">
        <v>1187</v>
      </c>
      <c r="AC17" s="51" t="s">
        <v>90</v>
      </c>
      <c r="AD17" s="51" t="s">
        <v>90</v>
      </c>
      <c r="AE17" s="51" t="s">
        <v>90</v>
      </c>
      <c r="AF17" s="99" t="s">
        <v>90</v>
      </c>
      <c r="AG17" s="99">
        <v>38322764</v>
      </c>
      <c r="AH17" s="52">
        <f t="shared" si="9"/>
        <v>1328</v>
      </c>
      <c r="AI17" s="53">
        <f t="shared" si="7"/>
        <v>265.22867984821249</v>
      </c>
      <c r="AJ17" s="100">
        <v>0</v>
      </c>
      <c r="AK17" s="100">
        <v>1</v>
      </c>
      <c r="AL17" s="100">
        <v>1</v>
      </c>
      <c r="AM17" s="100">
        <v>1</v>
      </c>
      <c r="AN17" s="100">
        <v>1</v>
      </c>
      <c r="AO17" s="100">
        <v>0</v>
      </c>
      <c r="AP17" s="170">
        <v>8652802</v>
      </c>
      <c r="AQ17" s="104">
        <f t="shared" si="8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05"/>
    </row>
    <row r="18" spans="1:51" x14ac:dyDescent="0.25">
      <c r="B18" s="42">
        <v>2.2916666666666701</v>
      </c>
      <c r="C18" s="42">
        <v>0.33333333333333298</v>
      </c>
      <c r="D18" s="97">
        <v>7</v>
      </c>
      <c r="E18" s="43">
        <f t="shared" si="1"/>
        <v>4.9295774647887329</v>
      </c>
      <c r="F18" s="101">
        <v>83</v>
      </c>
      <c r="G18" s="43">
        <f t="shared" si="2"/>
        <v>58.450704225352112</v>
      </c>
      <c r="H18" s="44" t="s">
        <v>88</v>
      </c>
      <c r="I18" s="44">
        <f t="shared" si="3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48">
        <v>142</v>
      </c>
      <c r="P18" s="48">
        <v>148</v>
      </c>
      <c r="Q18" s="48">
        <v>42434934</v>
      </c>
      <c r="R18" s="49">
        <f t="shared" si="4"/>
        <v>5114</v>
      </c>
      <c r="S18" s="50">
        <f t="shared" si="5"/>
        <v>122.736</v>
      </c>
      <c r="T18" s="50">
        <f t="shared" si="6"/>
        <v>5.1139999999999999</v>
      </c>
      <c r="U18" s="98">
        <v>8.4</v>
      </c>
      <c r="V18" s="98">
        <f t="shared" si="0"/>
        <v>8.4</v>
      </c>
      <c r="W18" s="109" t="s">
        <v>137</v>
      </c>
      <c r="X18" s="104">
        <v>0</v>
      </c>
      <c r="Y18" s="104">
        <v>1044</v>
      </c>
      <c r="Z18" s="104">
        <v>1187</v>
      </c>
      <c r="AA18" s="104">
        <v>1185</v>
      </c>
      <c r="AB18" s="104">
        <v>1187</v>
      </c>
      <c r="AC18" s="51" t="s">
        <v>90</v>
      </c>
      <c r="AD18" s="51" t="s">
        <v>90</v>
      </c>
      <c r="AE18" s="51" t="s">
        <v>90</v>
      </c>
      <c r="AF18" s="99" t="s">
        <v>90</v>
      </c>
      <c r="AG18" s="99">
        <v>38324144</v>
      </c>
      <c r="AH18" s="52">
        <f t="shared" si="9"/>
        <v>1380</v>
      </c>
      <c r="AI18" s="53">
        <f t="shared" si="7"/>
        <v>269.84747751271021</v>
      </c>
      <c r="AJ18" s="100">
        <v>0</v>
      </c>
      <c r="AK18" s="149">
        <v>1</v>
      </c>
      <c r="AL18" s="149">
        <v>1</v>
      </c>
      <c r="AM18" s="149">
        <v>1</v>
      </c>
      <c r="AN18" s="149">
        <v>1</v>
      </c>
      <c r="AO18" s="100">
        <v>0</v>
      </c>
      <c r="AP18" s="170">
        <v>8652802</v>
      </c>
      <c r="AQ18" s="104">
        <f t="shared" si="8"/>
        <v>0</v>
      </c>
      <c r="AR18" s="54"/>
      <c r="AS18" s="55" t="s">
        <v>101</v>
      </c>
      <c r="AV18" s="41" t="s">
        <v>106</v>
      </c>
      <c r="AW18" s="41" t="s">
        <v>107</v>
      </c>
      <c r="AY18" s="105"/>
    </row>
    <row r="19" spans="1:51" x14ac:dyDescent="0.25">
      <c r="B19" s="42">
        <v>2.3333333333333299</v>
      </c>
      <c r="C19" s="42">
        <v>0.375</v>
      </c>
      <c r="D19" s="97">
        <v>7</v>
      </c>
      <c r="E19" s="43">
        <f t="shared" si="1"/>
        <v>4.9295774647887329</v>
      </c>
      <c r="F19" s="101">
        <v>83</v>
      </c>
      <c r="G19" s="43">
        <f t="shared" si="2"/>
        <v>58.450704225352112</v>
      </c>
      <c r="H19" s="44" t="s">
        <v>88</v>
      </c>
      <c r="I19" s="44">
        <f t="shared" si="3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48">
        <v>142</v>
      </c>
      <c r="P19" s="48">
        <v>153</v>
      </c>
      <c r="Q19" s="48">
        <v>42440350</v>
      </c>
      <c r="R19" s="49">
        <f t="shared" si="4"/>
        <v>5416</v>
      </c>
      <c r="S19" s="50">
        <f t="shared" si="5"/>
        <v>129.98400000000001</v>
      </c>
      <c r="T19" s="50">
        <f t="shared" si="6"/>
        <v>5.4160000000000004</v>
      </c>
      <c r="U19" s="98">
        <v>7.7</v>
      </c>
      <c r="V19" s="98">
        <f t="shared" si="0"/>
        <v>7.7</v>
      </c>
      <c r="W19" s="168" t="s">
        <v>137</v>
      </c>
      <c r="X19" s="104">
        <v>0</v>
      </c>
      <c r="Y19" s="104">
        <v>1044</v>
      </c>
      <c r="Z19" s="104">
        <v>1187</v>
      </c>
      <c r="AA19" s="104">
        <v>1185</v>
      </c>
      <c r="AB19" s="104">
        <v>1187</v>
      </c>
      <c r="AC19" s="51" t="s">
        <v>90</v>
      </c>
      <c r="AD19" s="51" t="s">
        <v>90</v>
      </c>
      <c r="AE19" s="51" t="s">
        <v>90</v>
      </c>
      <c r="AF19" s="99" t="s">
        <v>90</v>
      </c>
      <c r="AG19" s="99">
        <v>38325536</v>
      </c>
      <c r="AH19" s="52">
        <f t="shared" si="9"/>
        <v>1392</v>
      </c>
      <c r="AI19" s="53">
        <f t="shared" si="7"/>
        <v>257.0162481536189</v>
      </c>
      <c r="AJ19" s="100">
        <v>0</v>
      </c>
      <c r="AK19" s="149">
        <v>1</v>
      </c>
      <c r="AL19" s="149">
        <v>1</v>
      </c>
      <c r="AM19" s="149">
        <v>1</v>
      </c>
      <c r="AN19" s="149">
        <v>1</v>
      </c>
      <c r="AO19" s="100">
        <v>0</v>
      </c>
      <c r="AP19" s="170">
        <v>8652802</v>
      </c>
      <c r="AQ19" s="104">
        <f t="shared" si="8"/>
        <v>0</v>
      </c>
      <c r="AR19" s="54"/>
      <c r="AS19" s="55" t="s">
        <v>101</v>
      </c>
      <c r="AV19" s="41" t="s">
        <v>108</v>
      </c>
      <c r="AW19" s="41" t="s">
        <v>109</v>
      </c>
      <c r="AY19" s="105"/>
    </row>
    <row r="20" spans="1:51" x14ac:dyDescent="0.25">
      <c r="B20" s="42">
        <v>2.375</v>
      </c>
      <c r="C20" s="42">
        <v>0.41666666666666669</v>
      </c>
      <c r="D20" s="97">
        <v>8</v>
      </c>
      <c r="E20" s="43">
        <f t="shared" si="1"/>
        <v>5.6338028169014089</v>
      </c>
      <c r="F20" s="101">
        <v>83</v>
      </c>
      <c r="G20" s="43">
        <f t="shared" si="2"/>
        <v>58.450704225352112</v>
      </c>
      <c r="H20" s="44" t="s">
        <v>88</v>
      </c>
      <c r="I20" s="44">
        <f t="shared" si="3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48">
        <v>143</v>
      </c>
      <c r="P20" s="48">
        <v>168</v>
      </c>
      <c r="Q20" s="48">
        <v>42445897</v>
      </c>
      <c r="R20" s="49">
        <f t="shared" si="4"/>
        <v>5547</v>
      </c>
      <c r="S20" s="50">
        <f t="shared" si="5"/>
        <v>133.12799999999999</v>
      </c>
      <c r="T20" s="50">
        <f t="shared" si="6"/>
        <v>5.5469999999999997</v>
      </c>
      <c r="U20" s="98">
        <v>7.2</v>
      </c>
      <c r="V20" s="167">
        <f t="shared" si="0"/>
        <v>7.2</v>
      </c>
      <c r="W20" s="168" t="s">
        <v>137</v>
      </c>
      <c r="X20" s="104">
        <v>0</v>
      </c>
      <c r="Y20" s="104">
        <v>1048</v>
      </c>
      <c r="Z20" s="104">
        <v>1186</v>
      </c>
      <c r="AA20" s="104">
        <v>1185</v>
      </c>
      <c r="AB20" s="104">
        <v>1187</v>
      </c>
      <c r="AC20" s="51" t="s">
        <v>90</v>
      </c>
      <c r="AD20" s="51" t="s">
        <v>90</v>
      </c>
      <c r="AE20" s="51" t="s">
        <v>90</v>
      </c>
      <c r="AF20" s="99" t="s">
        <v>90</v>
      </c>
      <c r="AG20" s="99">
        <v>38327008</v>
      </c>
      <c r="AH20" s="52">
        <f t="shared" si="9"/>
        <v>1472</v>
      </c>
      <c r="AI20" s="53">
        <f t="shared" si="7"/>
        <v>265.36866774833243</v>
      </c>
      <c r="AJ20" s="100">
        <v>0</v>
      </c>
      <c r="AK20" s="149">
        <v>1</v>
      </c>
      <c r="AL20" s="149">
        <v>1</v>
      </c>
      <c r="AM20" s="149">
        <v>1</v>
      </c>
      <c r="AN20" s="149">
        <v>1</v>
      </c>
      <c r="AO20" s="100">
        <v>0</v>
      </c>
      <c r="AP20" s="170">
        <v>8652802</v>
      </c>
      <c r="AQ20" s="104">
        <f t="shared" si="8"/>
        <v>0</v>
      </c>
      <c r="AR20" s="56">
        <v>0.98</v>
      </c>
      <c r="AS20" s="55" t="s">
        <v>101</v>
      </c>
      <c r="AY20" s="105"/>
    </row>
    <row r="21" spans="1:51" x14ac:dyDescent="0.25">
      <c r="B21" s="42">
        <v>2.4166666666666701</v>
      </c>
      <c r="C21" s="42">
        <v>0.45833333333333298</v>
      </c>
      <c r="D21" s="97">
        <v>8</v>
      </c>
      <c r="E21" s="43">
        <f t="shared" si="1"/>
        <v>5.6338028169014089</v>
      </c>
      <c r="F21" s="101">
        <v>83</v>
      </c>
      <c r="G21" s="43">
        <f t="shared" si="2"/>
        <v>58.450704225352112</v>
      </c>
      <c r="H21" s="44" t="s">
        <v>88</v>
      </c>
      <c r="I21" s="44">
        <f t="shared" si="3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48">
        <v>141</v>
      </c>
      <c r="P21" s="48">
        <v>132</v>
      </c>
      <c r="Q21" s="48">
        <v>42451592</v>
      </c>
      <c r="R21" s="49">
        <f>Q21-Q20</f>
        <v>5695</v>
      </c>
      <c r="S21" s="50">
        <f t="shared" si="5"/>
        <v>136.68</v>
      </c>
      <c r="T21" s="50">
        <f t="shared" si="6"/>
        <v>5.6950000000000003</v>
      </c>
      <c r="U21" s="98">
        <v>6.6</v>
      </c>
      <c r="V21" s="167">
        <f t="shared" si="0"/>
        <v>6.6</v>
      </c>
      <c r="W21" s="168" t="s">
        <v>137</v>
      </c>
      <c r="X21" s="104">
        <v>0</v>
      </c>
      <c r="Y21" s="104">
        <v>1048</v>
      </c>
      <c r="Z21" s="104">
        <v>1187</v>
      </c>
      <c r="AA21" s="104">
        <v>1185</v>
      </c>
      <c r="AB21" s="104">
        <v>1187</v>
      </c>
      <c r="AC21" s="51" t="s">
        <v>90</v>
      </c>
      <c r="AD21" s="51" t="s">
        <v>90</v>
      </c>
      <c r="AE21" s="51" t="s">
        <v>90</v>
      </c>
      <c r="AF21" s="99" t="s">
        <v>90</v>
      </c>
      <c r="AG21" s="99">
        <v>38328436</v>
      </c>
      <c r="AH21" s="52">
        <f t="shared" si="9"/>
        <v>1428</v>
      </c>
      <c r="AI21" s="53">
        <f t="shared" si="7"/>
        <v>250.74626865671641</v>
      </c>
      <c r="AJ21" s="100">
        <v>0</v>
      </c>
      <c r="AK21" s="149">
        <v>1</v>
      </c>
      <c r="AL21" s="149">
        <v>1</v>
      </c>
      <c r="AM21" s="149">
        <v>1</v>
      </c>
      <c r="AN21" s="149">
        <v>1</v>
      </c>
      <c r="AO21" s="100">
        <v>0</v>
      </c>
      <c r="AP21" s="170">
        <v>8652802</v>
      </c>
      <c r="AQ21" s="104">
        <f t="shared" si="8"/>
        <v>0</v>
      </c>
      <c r="AR21" s="54"/>
      <c r="AS21" s="55" t="s">
        <v>101</v>
      </c>
      <c r="AY21" s="105"/>
    </row>
    <row r="22" spans="1:51" x14ac:dyDescent="0.25">
      <c r="B22" s="42">
        <v>2.4583333333333299</v>
      </c>
      <c r="C22" s="42">
        <v>0.5</v>
      </c>
      <c r="D22" s="97">
        <v>9</v>
      </c>
      <c r="E22" s="43">
        <f t="shared" si="1"/>
        <v>6.3380281690140849</v>
      </c>
      <c r="F22" s="101">
        <v>83</v>
      </c>
      <c r="G22" s="43">
        <f t="shared" si="2"/>
        <v>58.450704225352112</v>
      </c>
      <c r="H22" s="44" t="s">
        <v>88</v>
      </c>
      <c r="I22" s="44">
        <f t="shared" si="3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48">
        <v>140</v>
      </c>
      <c r="P22" s="48">
        <v>144</v>
      </c>
      <c r="Q22" s="48">
        <v>42456022</v>
      </c>
      <c r="R22" s="49">
        <f t="shared" si="4"/>
        <v>4430</v>
      </c>
      <c r="S22" s="50">
        <f t="shared" si="5"/>
        <v>106.32</v>
      </c>
      <c r="T22" s="50">
        <f t="shared" si="6"/>
        <v>4.43</v>
      </c>
      <c r="U22" s="98">
        <v>6.2</v>
      </c>
      <c r="V22" s="98">
        <f t="shared" si="0"/>
        <v>6.2</v>
      </c>
      <c r="W22" s="168" t="s">
        <v>137</v>
      </c>
      <c r="X22" s="104">
        <v>0</v>
      </c>
      <c r="Y22" s="104">
        <v>1046</v>
      </c>
      <c r="Z22" s="104">
        <v>1186</v>
      </c>
      <c r="AA22" s="104">
        <v>1185</v>
      </c>
      <c r="AB22" s="104">
        <v>1187</v>
      </c>
      <c r="AC22" s="51" t="s">
        <v>90</v>
      </c>
      <c r="AD22" s="51" t="s">
        <v>90</v>
      </c>
      <c r="AE22" s="51" t="s">
        <v>90</v>
      </c>
      <c r="AF22" s="99" t="s">
        <v>90</v>
      </c>
      <c r="AG22" s="99">
        <v>38329672</v>
      </c>
      <c r="AH22" s="52">
        <f t="shared" si="9"/>
        <v>1236</v>
      </c>
      <c r="AI22" s="53">
        <f t="shared" si="7"/>
        <v>279.00677200902936</v>
      </c>
      <c r="AJ22" s="100">
        <v>0</v>
      </c>
      <c r="AK22" s="149">
        <v>1</v>
      </c>
      <c r="AL22" s="149">
        <v>1</v>
      </c>
      <c r="AM22" s="149">
        <v>1</v>
      </c>
      <c r="AN22" s="149">
        <v>1</v>
      </c>
      <c r="AO22" s="100">
        <v>0</v>
      </c>
      <c r="AP22" s="170">
        <v>8652802</v>
      </c>
      <c r="AQ22" s="104">
        <f t="shared" si="8"/>
        <v>0</v>
      </c>
      <c r="AR22" s="54"/>
      <c r="AS22" s="55" t="s">
        <v>101</v>
      </c>
      <c r="AV22" s="58" t="s">
        <v>110</v>
      </c>
      <c r="AY22" s="105"/>
    </row>
    <row r="23" spans="1:51" x14ac:dyDescent="0.25">
      <c r="A23" s="123" t="s">
        <v>128</v>
      </c>
      <c r="B23" s="42">
        <v>2.5</v>
      </c>
      <c r="C23" s="42">
        <v>0.54166666666666696</v>
      </c>
      <c r="D23" s="97">
        <v>6</v>
      </c>
      <c r="E23" s="43">
        <f t="shared" si="1"/>
        <v>4.2253521126760569</v>
      </c>
      <c r="F23" s="151">
        <v>81</v>
      </c>
      <c r="G23" s="43">
        <f t="shared" si="2"/>
        <v>57.04225352112676</v>
      </c>
      <c r="H23" s="44" t="s">
        <v>88</v>
      </c>
      <c r="I23" s="44">
        <f t="shared" si="3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48">
        <v>141</v>
      </c>
      <c r="P23" s="48">
        <v>133</v>
      </c>
      <c r="Q23" s="48">
        <v>42460868</v>
      </c>
      <c r="R23" s="49">
        <f t="shared" si="4"/>
        <v>4846</v>
      </c>
      <c r="S23" s="50">
        <f t="shared" si="5"/>
        <v>116.304</v>
      </c>
      <c r="T23" s="50">
        <f t="shared" si="6"/>
        <v>4.8460000000000001</v>
      </c>
      <c r="U23" s="98">
        <v>5.8</v>
      </c>
      <c r="V23" s="98">
        <f t="shared" si="0"/>
        <v>5.8</v>
      </c>
      <c r="W23" s="168" t="s">
        <v>137</v>
      </c>
      <c r="X23" s="104">
        <v>0</v>
      </c>
      <c r="Y23" s="104">
        <v>1046</v>
      </c>
      <c r="Z23" s="104">
        <v>1188</v>
      </c>
      <c r="AA23" s="104">
        <v>1185</v>
      </c>
      <c r="AB23" s="104">
        <v>1187</v>
      </c>
      <c r="AC23" s="51" t="s">
        <v>90</v>
      </c>
      <c r="AD23" s="51" t="s">
        <v>90</v>
      </c>
      <c r="AE23" s="51" t="s">
        <v>90</v>
      </c>
      <c r="AF23" s="99" t="s">
        <v>90</v>
      </c>
      <c r="AG23" s="99">
        <v>38331036</v>
      </c>
      <c r="AH23" s="52">
        <f t="shared" si="9"/>
        <v>1364</v>
      </c>
      <c r="AI23" s="53">
        <f t="shared" si="7"/>
        <v>281.46925299215849</v>
      </c>
      <c r="AJ23" s="100">
        <v>0</v>
      </c>
      <c r="AK23" s="149">
        <v>1</v>
      </c>
      <c r="AL23" s="149">
        <v>1</v>
      </c>
      <c r="AM23" s="149">
        <v>1</v>
      </c>
      <c r="AN23" s="149">
        <v>1</v>
      </c>
      <c r="AO23" s="100">
        <v>0</v>
      </c>
      <c r="AP23" s="170">
        <v>8652802</v>
      </c>
      <c r="AQ23" s="104">
        <f t="shared" si="8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05"/>
    </row>
    <row r="24" spans="1:51" x14ac:dyDescent="0.25">
      <c r="B24" s="42">
        <v>2.5416666666666701</v>
      </c>
      <c r="C24" s="42">
        <v>0.58333333333333404</v>
      </c>
      <c r="D24" s="97">
        <v>5</v>
      </c>
      <c r="E24" s="43">
        <f t="shared" si="1"/>
        <v>3.5211267605633805</v>
      </c>
      <c r="F24" s="151">
        <v>81</v>
      </c>
      <c r="G24" s="43">
        <f t="shared" si="2"/>
        <v>57.04225352112676</v>
      </c>
      <c r="H24" s="44" t="s">
        <v>88</v>
      </c>
      <c r="I24" s="44">
        <f t="shared" si="3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48">
        <v>141</v>
      </c>
      <c r="P24" s="48">
        <v>139</v>
      </c>
      <c r="Q24" s="48">
        <v>42465799</v>
      </c>
      <c r="R24" s="49">
        <f t="shared" si="4"/>
        <v>4931</v>
      </c>
      <c r="S24" s="50">
        <f t="shared" si="5"/>
        <v>118.34399999999999</v>
      </c>
      <c r="T24" s="50">
        <f t="shared" si="6"/>
        <v>4.931</v>
      </c>
      <c r="U24" s="98">
        <v>5.6</v>
      </c>
      <c r="V24" s="98">
        <f t="shared" si="0"/>
        <v>5.6</v>
      </c>
      <c r="W24" s="168" t="s">
        <v>137</v>
      </c>
      <c r="X24" s="104">
        <v>0</v>
      </c>
      <c r="Y24" s="104">
        <v>973</v>
      </c>
      <c r="Z24" s="104">
        <v>1187</v>
      </c>
      <c r="AA24" s="104">
        <v>1185</v>
      </c>
      <c r="AB24" s="104">
        <v>1187</v>
      </c>
      <c r="AC24" s="51" t="s">
        <v>90</v>
      </c>
      <c r="AD24" s="51" t="s">
        <v>90</v>
      </c>
      <c r="AE24" s="51" t="s">
        <v>90</v>
      </c>
      <c r="AF24" s="99" t="s">
        <v>90</v>
      </c>
      <c r="AG24" s="99">
        <v>38332424</v>
      </c>
      <c r="AH24" s="52">
        <f t="shared" si="9"/>
        <v>1388</v>
      </c>
      <c r="AI24" s="53">
        <f t="shared" si="7"/>
        <v>281.48448590549583</v>
      </c>
      <c r="AJ24" s="100">
        <v>0</v>
      </c>
      <c r="AK24" s="149">
        <v>1</v>
      </c>
      <c r="AL24" s="149">
        <v>1</v>
      </c>
      <c r="AM24" s="149">
        <v>1</v>
      </c>
      <c r="AN24" s="149">
        <v>1</v>
      </c>
      <c r="AO24" s="100">
        <v>0</v>
      </c>
      <c r="AP24" s="170">
        <v>8652802</v>
      </c>
      <c r="AQ24" s="104">
        <f t="shared" si="8"/>
        <v>0</v>
      </c>
      <c r="AR24" s="56">
        <v>1.1299999999999999</v>
      </c>
      <c r="AS24" s="55" t="s">
        <v>113</v>
      </c>
      <c r="AV24" s="61" t="s">
        <v>29</v>
      </c>
      <c r="AW24" s="61">
        <v>14.7</v>
      </c>
      <c r="AY24" s="105"/>
    </row>
    <row r="25" spans="1:51" x14ac:dyDescent="0.25">
      <c r="B25" s="42">
        <v>2.5833333333333299</v>
      </c>
      <c r="C25" s="42">
        <v>0.625</v>
      </c>
      <c r="D25" s="97">
        <v>6</v>
      </c>
      <c r="E25" s="43">
        <f t="shared" si="1"/>
        <v>4.2253521126760569</v>
      </c>
      <c r="F25" s="151">
        <v>81</v>
      </c>
      <c r="G25" s="43">
        <f t="shared" si="2"/>
        <v>57.04225352112676</v>
      </c>
      <c r="H25" s="44" t="s">
        <v>88</v>
      </c>
      <c r="I25" s="44">
        <f t="shared" si="3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48">
        <v>140</v>
      </c>
      <c r="P25" s="48">
        <v>103</v>
      </c>
      <c r="Q25" s="48">
        <v>42470033</v>
      </c>
      <c r="R25" s="49">
        <f t="shared" si="4"/>
        <v>4234</v>
      </c>
      <c r="S25" s="50">
        <f t="shared" si="5"/>
        <v>101.616</v>
      </c>
      <c r="T25" s="50">
        <f t="shared" si="6"/>
        <v>4.234</v>
      </c>
      <c r="U25" s="98">
        <v>5.5</v>
      </c>
      <c r="V25" s="98">
        <f t="shared" si="0"/>
        <v>5.5</v>
      </c>
      <c r="W25" s="168" t="s">
        <v>137</v>
      </c>
      <c r="X25" s="104">
        <v>0</v>
      </c>
      <c r="Y25" s="104">
        <v>975</v>
      </c>
      <c r="Z25" s="104">
        <v>1188</v>
      </c>
      <c r="AA25" s="152">
        <v>1185</v>
      </c>
      <c r="AB25" s="104">
        <v>1188</v>
      </c>
      <c r="AC25" s="51" t="s">
        <v>90</v>
      </c>
      <c r="AD25" s="51" t="s">
        <v>90</v>
      </c>
      <c r="AE25" s="51" t="s">
        <v>90</v>
      </c>
      <c r="AF25" s="99" t="s">
        <v>90</v>
      </c>
      <c r="AG25" s="99">
        <v>38333700</v>
      </c>
      <c r="AH25" s="52">
        <f t="shared" si="9"/>
        <v>1276</v>
      </c>
      <c r="AI25" s="53">
        <f t="shared" si="7"/>
        <v>301.36986301369865</v>
      </c>
      <c r="AJ25" s="100">
        <v>0</v>
      </c>
      <c r="AK25" s="149">
        <v>1</v>
      </c>
      <c r="AL25" s="149">
        <v>1</v>
      </c>
      <c r="AM25" s="149">
        <v>1</v>
      </c>
      <c r="AN25" s="149">
        <v>1</v>
      </c>
      <c r="AO25" s="100">
        <v>0</v>
      </c>
      <c r="AP25" s="170">
        <v>8652802</v>
      </c>
      <c r="AQ25" s="104">
        <f t="shared" si="8"/>
        <v>0</v>
      </c>
      <c r="AR25" s="54"/>
      <c r="AS25" s="55" t="s">
        <v>113</v>
      </c>
      <c r="AV25" s="61" t="s">
        <v>74</v>
      </c>
      <c r="AW25" s="61">
        <v>10.36</v>
      </c>
      <c r="AY25" s="105"/>
    </row>
    <row r="26" spans="1:51" x14ac:dyDescent="0.25">
      <c r="B26" s="42">
        <v>2.625</v>
      </c>
      <c r="C26" s="42">
        <v>0.66666666666666696</v>
      </c>
      <c r="D26" s="97">
        <v>6</v>
      </c>
      <c r="E26" s="43">
        <f t="shared" si="1"/>
        <v>4.2253521126760569</v>
      </c>
      <c r="F26" s="151">
        <v>81</v>
      </c>
      <c r="G26" s="43">
        <f t="shared" si="2"/>
        <v>57.04225352112676</v>
      </c>
      <c r="H26" s="44" t="s">
        <v>88</v>
      </c>
      <c r="I26" s="44">
        <f t="shared" si="3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48">
        <v>139</v>
      </c>
      <c r="P26" s="48">
        <v>137</v>
      </c>
      <c r="Q26" s="147">
        <v>42474326</v>
      </c>
      <c r="R26" s="49">
        <f t="shared" si="4"/>
        <v>4293</v>
      </c>
      <c r="S26" s="50">
        <f t="shared" si="5"/>
        <v>103.032</v>
      </c>
      <c r="T26" s="50">
        <f t="shared" si="6"/>
        <v>4.2930000000000001</v>
      </c>
      <c r="U26" s="98">
        <v>5.4</v>
      </c>
      <c r="V26" s="98">
        <f t="shared" si="0"/>
        <v>5.4</v>
      </c>
      <c r="W26" s="168" t="s">
        <v>137</v>
      </c>
      <c r="X26" s="104">
        <v>0</v>
      </c>
      <c r="Y26" s="104">
        <v>996</v>
      </c>
      <c r="Z26" s="104">
        <v>1188</v>
      </c>
      <c r="AA26" s="152">
        <v>1185</v>
      </c>
      <c r="AB26" s="104">
        <v>1187</v>
      </c>
      <c r="AC26" s="51" t="s">
        <v>90</v>
      </c>
      <c r="AD26" s="51" t="s">
        <v>90</v>
      </c>
      <c r="AE26" s="51" t="s">
        <v>90</v>
      </c>
      <c r="AF26" s="99" t="s">
        <v>90</v>
      </c>
      <c r="AG26" s="148">
        <v>38335012</v>
      </c>
      <c r="AH26" s="52">
        <f t="shared" si="9"/>
        <v>1312</v>
      </c>
      <c r="AI26" s="53">
        <f t="shared" si="7"/>
        <v>305.61378989051946</v>
      </c>
      <c r="AJ26" s="100">
        <v>0</v>
      </c>
      <c r="AK26" s="149">
        <v>1</v>
      </c>
      <c r="AL26" s="149">
        <v>1</v>
      </c>
      <c r="AM26" s="149">
        <v>1</v>
      </c>
      <c r="AN26" s="149">
        <v>1</v>
      </c>
      <c r="AO26" s="100">
        <v>0</v>
      </c>
      <c r="AP26" s="170">
        <v>8652802</v>
      </c>
      <c r="AQ26" s="104">
        <f t="shared" si="8"/>
        <v>0</v>
      </c>
      <c r="AR26" s="54"/>
      <c r="AS26" s="55" t="s">
        <v>113</v>
      </c>
      <c r="AV26" s="61" t="s">
        <v>114</v>
      </c>
      <c r="AW26" s="61">
        <v>1.01325</v>
      </c>
      <c r="AY26" s="105"/>
    </row>
    <row r="27" spans="1:51" x14ac:dyDescent="0.25">
      <c r="B27" s="42">
        <v>2.6666666666666701</v>
      </c>
      <c r="C27" s="42">
        <v>0.70833333333333404</v>
      </c>
      <c r="D27" s="97">
        <v>4</v>
      </c>
      <c r="E27" s="43">
        <f t="shared" si="1"/>
        <v>2.8169014084507045</v>
      </c>
      <c r="F27" s="151">
        <v>81</v>
      </c>
      <c r="G27" s="43">
        <f t="shared" si="2"/>
        <v>57.04225352112676</v>
      </c>
      <c r="H27" s="44" t="s">
        <v>88</v>
      </c>
      <c r="I27" s="44">
        <f t="shared" si="3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48">
        <v>137</v>
      </c>
      <c r="P27" s="48">
        <v>143</v>
      </c>
      <c r="Q27" s="147">
        <v>42478826</v>
      </c>
      <c r="R27" s="49">
        <f t="shared" si="4"/>
        <v>4500</v>
      </c>
      <c r="S27" s="50">
        <f t="shared" si="5"/>
        <v>108</v>
      </c>
      <c r="T27" s="50">
        <f t="shared" si="6"/>
        <v>4.5</v>
      </c>
      <c r="U27" s="98">
        <v>5.3</v>
      </c>
      <c r="V27" s="98">
        <f t="shared" si="0"/>
        <v>5.3</v>
      </c>
      <c r="W27" s="168" t="s">
        <v>137</v>
      </c>
      <c r="X27" s="104">
        <v>0</v>
      </c>
      <c r="Y27" s="104">
        <v>995</v>
      </c>
      <c r="Z27" s="152">
        <v>1187</v>
      </c>
      <c r="AA27" s="152">
        <v>1185</v>
      </c>
      <c r="AB27" s="152">
        <v>1187</v>
      </c>
      <c r="AC27" s="51" t="s">
        <v>90</v>
      </c>
      <c r="AD27" s="51" t="s">
        <v>90</v>
      </c>
      <c r="AE27" s="51" t="s">
        <v>90</v>
      </c>
      <c r="AF27" s="99" t="s">
        <v>90</v>
      </c>
      <c r="AG27" s="148">
        <v>38336324</v>
      </c>
      <c r="AH27" s="52">
        <f t="shared" si="9"/>
        <v>1312</v>
      </c>
      <c r="AI27" s="53">
        <f t="shared" si="7"/>
        <v>291.55555555555554</v>
      </c>
      <c r="AJ27" s="100">
        <v>0</v>
      </c>
      <c r="AK27" s="149">
        <v>1</v>
      </c>
      <c r="AL27" s="149">
        <v>1</v>
      </c>
      <c r="AM27" s="149">
        <v>1</v>
      </c>
      <c r="AN27" s="149">
        <v>1</v>
      </c>
      <c r="AO27" s="100">
        <v>0</v>
      </c>
      <c r="AP27" s="170">
        <v>8652802</v>
      </c>
      <c r="AQ27" s="104">
        <f t="shared" si="8"/>
        <v>0</v>
      </c>
      <c r="AR27" s="54"/>
      <c r="AS27" s="55" t="s">
        <v>113</v>
      </c>
      <c r="AV27" s="61" t="s">
        <v>115</v>
      </c>
      <c r="AW27" s="61">
        <v>1</v>
      </c>
      <c r="AY27" s="105"/>
    </row>
    <row r="28" spans="1:51" x14ac:dyDescent="0.25">
      <c r="B28" s="42">
        <v>2.7083333333333299</v>
      </c>
      <c r="C28" s="42">
        <v>0.750000000000002</v>
      </c>
      <c r="D28" s="97">
        <v>5</v>
      </c>
      <c r="E28" s="43">
        <f t="shared" si="1"/>
        <v>3.5211267605633805</v>
      </c>
      <c r="F28" s="151">
        <v>78</v>
      </c>
      <c r="G28" s="43">
        <f t="shared" si="2"/>
        <v>54.929577464788736</v>
      </c>
      <c r="H28" s="44" t="s">
        <v>88</v>
      </c>
      <c r="I28" s="44">
        <f t="shared" si="3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48">
        <v>138</v>
      </c>
      <c r="P28" s="48">
        <v>134</v>
      </c>
      <c r="Q28" s="48">
        <v>42483828</v>
      </c>
      <c r="R28" s="49">
        <f t="shared" si="4"/>
        <v>5002</v>
      </c>
      <c r="S28" s="50">
        <f t="shared" si="5"/>
        <v>120.048</v>
      </c>
      <c r="T28" s="50">
        <f t="shared" si="6"/>
        <v>5.0019999999999998</v>
      </c>
      <c r="U28" s="98">
        <v>5.0999999999999996</v>
      </c>
      <c r="V28" s="98">
        <f t="shared" si="0"/>
        <v>5.0999999999999996</v>
      </c>
      <c r="W28" s="168" t="s">
        <v>137</v>
      </c>
      <c r="X28" s="104">
        <v>0</v>
      </c>
      <c r="Y28" s="104">
        <v>995</v>
      </c>
      <c r="Z28" s="152">
        <v>1187</v>
      </c>
      <c r="AA28" s="152">
        <v>1185</v>
      </c>
      <c r="AB28" s="152">
        <v>1187</v>
      </c>
      <c r="AC28" s="51" t="s">
        <v>90</v>
      </c>
      <c r="AD28" s="51" t="s">
        <v>90</v>
      </c>
      <c r="AE28" s="51" t="s">
        <v>90</v>
      </c>
      <c r="AF28" s="99" t="s">
        <v>90</v>
      </c>
      <c r="AG28" s="99">
        <v>38337732</v>
      </c>
      <c r="AH28" s="52">
        <f t="shared" si="9"/>
        <v>1408</v>
      </c>
      <c r="AI28" s="53">
        <f t="shared" si="7"/>
        <v>281.48740503798484</v>
      </c>
      <c r="AJ28" s="100">
        <v>0</v>
      </c>
      <c r="AK28" s="149">
        <v>1</v>
      </c>
      <c r="AL28" s="149">
        <v>1</v>
      </c>
      <c r="AM28" s="149">
        <v>1</v>
      </c>
      <c r="AN28" s="149">
        <v>1</v>
      </c>
      <c r="AO28" s="100">
        <v>0</v>
      </c>
      <c r="AP28" s="170">
        <v>8652802</v>
      </c>
      <c r="AQ28" s="104">
        <f t="shared" si="8"/>
        <v>0</v>
      </c>
      <c r="AR28" s="56">
        <v>1.1100000000000001</v>
      </c>
      <c r="AS28" s="55" t="s">
        <v>113</v>
      </c>
      <c r="AV28" s="61" t="s">
        <v>116</v>
      </c>
      <c r="AW28" s="61">
        <v>101.325</v>
      </c>
      <c r="AY28" s="105"/>
    </row>
    <row r="29" spans="1:51" x14ac:dyDescent="0.25">
      <c r="B29" s="42">
        <v>2.75</v>
      </c>
      <c r="C29" s="42">
        <v>0.79166666666666896</v>
      </c>
      <c r="D29" s="97">
        <v>5</v>
      </c>
      <c r="E29" s="43">
        <f t="shared" si="1"/>
        <v>3.5211267605633805</v>
      </c>
      <c r="F29" s="151">
        <v>78</v>
      </c>
      <c r="G29" s="43">
        <f t="shared" si="2"/>
        <v>54.929577464788736</v>
      </c>
      <c r="H29" s="44" t="s">
        <v>88</v>
      </c>
      <c r="I29" s="44">
        <f t="shared" si="3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48">
        <v>138</v>
      </c>
      <c r="P29" s="48">
        <v>102</v>
      </c>
      <c r="Q29" s="48">
        <v>42488087</v>
      </c>
      <c r="R29" s="49">
        <f t="shared" si="4"/>
        <v>4259</v>
      </c>
      <c r="S29" s="50">
        <f t="shared" si="5"/>
        <v>102.21599999999999</v>
      </c>
      <c r="T29" s="50">
        <f t="shared" si="6"/>
        <v>4.2590000000000003</v>
      </c>
      <c r="U29" s="98">
        <v>5</v>
      </c>
      <c r="V29" s="98">
        <f t="shared" si="0"/>
        <v>5</v>
      </c>
      <c r="W29" s="168" t="s">
        <v>137</v>
      </c>
      <c r="X29" s="104">
        <v>0</v>
      </c>
      <c r="Y29" s="104">
        <v>995</v>
      </c>
      <c r="Z29" s="104">
        <v>1187</v>
      </c>
      <c r="AA29" s="152">
        <v>1185</v>
      </c>
      <c r="AB29" s="104">
        <v>1187</v>
      </c>
      <c r="AC29" s="51" t="s">
        <v>90</v>
      </c>
      <c r="AD29" s="51" t="s">
        <v>90</v>
      </c>
      <c r="AE29" s="51" t="s">
        <v>90</v>
      </c>
      <c r="AF29" s="99" t="s">
        <v>90</v>
      </c>
      <c r="AG29" s="99">
        <v>38339020</v>
      </c>
      <c r="AH29" s="52">
        <f t="shared" si="9"/>
        <v>1288</v>
      </c>
      <c r="AI29" s="53">
        <f t="shared" si="7"/>
        <v>302.41840807701334</v>
      </c>
      <c r="AJ29" s="100">
        <v>0</v>
      </c>
      <c r="AK29" s="149">
        <v>1</v>
      </c>
      <c r="AL29" s="149">
        <v>1</v>
      </c>
      <c r="AM29" s="149">
        <v>1</v>
      </c>
      <c r="AN29" s="149">
        <v>1</v>
      </c>
      <c r="AO29" s="100">
        <v>0</v>
      </c>
      <c r="AP29" s="170">
        <v>8652802</v>
      </c>
      <c r="AQ29" s="104">
        <f t="shared" si="8"/>
        <v>0</v>
      </c>
      <c r="AR29" s="54"/>
      <c r="AS29" s="55" t="s">
        <v>113</v>
      </c>
      <c r="AY29" s="105"/>
    </row>
    <row r="30" spans="1:51" x14ac:dyDescent="0.25">
      <c r="B30" s="42">
        <v>2.7916666666666701</v>
      </c>
      <c r="C30" s="42">
        <v>0.83333333333333703</v>
      </c>
      <c r="D30" s="97">
        <v>9</v>
      </c>
      <c r="E30" s="43">
        <f t="shared" si="1"/>
        <v>6.3380281690140849</v>
      </c>
      <c r="F30" s="151">
        <v>76</v>
      </c>
      <c r="G30" s="43">
        <f t="shared" si="2"/>
        <v>53.521126760563384</v>
      </c>
      <c r="H30" s="44" t="s">
        <v>88</v>
      </c>
      <c r="I30" s="44">
        <f t="shared" si="3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48">
        <v>122</v>
      </c>
      <c r="P30" s="48">
        <v>133</v>
      </c>
      <c r="Q30" s="48">
        <v>42492578</v>
      </c>
      <c r="R30" s="49">
        <f t="shared" si="4"/>
        <v>4491</v>
      </c>
      <c r="S30" s="50">
        <f t="shared" si="5"/>
        <v>107.78400000000001</v>
      </c>
      <c r="T30" s="50">
        <f t="shared" si="6"/>
        <v>4.4909999999999997</v>
      </c>
      <c r="U30" s="98">
        <v>4.5</v>
      </c>
      <c r="V30" s="98">
        <f t="shared" si="0"/>
        <v>4.5</v>
      </c>
      <c r="W30" s="168" t="s">
        <v>148</v>
      </c>
      <c r="X30" s="104">
        <v>0</v>
      </c>
      <c r="Y30" s="104">
        <v>996</v>
      </c>
      <c r="Z30" s="104">
        <v>1188</v>
      </c>
      <c r="AA30" s="152">
        <v>0</v>
      </c>
      <c r="AB30" s="104">
        <v>1188</v>
      </c>
      <c r="AC30" s="51" t="s">
        <v>90</v>
      </c>
      <c r="AD30" s="51" t="s">
        <v>90</v>
      </c>
      <c r="AE30" s="51" t="s">
        <v>90</v>
      </c>
      <c r="AF30" s="99" t="s">
        <v>90</v>
      </c>
      <c r="AG30" s="99">
        <v>38340104</v>
      </c>
      <c r="AH30" s="52">
        <f t="shared" si="9"/>
        <v>1084</v>
      </c>
      <c r="AI30" s="53">
        <f t="shared" si="7"/>
        <v>241.37163215319529</v>
      </c>
      <c r="AJ30" s="100">
        <v>0</v>
      </c>
      <c r="AK30" s="149">
        <v>1</v>
      </c>
      <c r="AL30" s="149">
        <v>1</v>
      </c>
      <c r="AM30" s="149">
        <v>0</v>
      </c>
      <c r="AN30" s="149">
        <v>1</v>
      </c>
      <c r="AO30" s="100">
        <v>0</v>
      </c>
      <c r="AP30" s="170">
        <v>8652802</v>
      </c>
      <c r="AQ30" s="104">
        <f t="shared" si="8"/>
        <v>0</v>
      </c>
      <c r="AR30" s="54"/>
      <c r="AS30" s="55" t="s">
        <v>113</v>
      </c>
      <c r="AV30" s="265" t="s">
        <v>117</v>
      </c>
      <c r="AW30" s="265"/>
      <c r="AY30" s="105"/>
    </row>
    <row r="31" spans="1:51" x14ac:dyDescent="0.25">
      <c r="B31" s="42">
        <v>2.8333333333333299</v>
      </c>
      <c r="C31" s="42">
        <v>0.875000000000004</v>
      </c>
      <c r="D31" s="97">
        <v>9</v>
      </c>
      <c r="E31" s="43">
        <f t="shared" si="1"/>
        <v>6.3380281690140849</v>
      </c>
      <c r="F31" s="151">
        <v>76</v>
      </c>
      <c r="G31" s="43">
        <f t="shared" si="2"/>
        <v>53.521126760563384</v>
      </c>
      <c r="H31" s="44" t="s">
        <v>88</v>
      </c>
      <c r="I31" s="44">
        <f t="shared" si="3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48">
        <v>121</v>
      </c>
      <c r="P31" s="48">
        <v>129</v>
      </c>
      <c r="Q31" s="48">
        <v>42496888</v>
      </c>
      <c r="R31" s="49">
        <f t="shared" si="4"/>
        <v>4310</v>
      </c>
      <c r="S31" s="50">
        <f t="shared" si="5"/>
        <v>103.44</v>
      </c>
      <c r="T31" s="50">
        <f t="shared" si="6"/>
        <v>4.3099999999999996</v>
      </c>
      <c r="U31" s="98">
        <v>4</v>
      </c>
      <c r="V31" s="98">
        <f t="shared" si="0"/>
        <v>4</v>
      </c>
      <c r="W31" s="168" t="s">
        <v>148</v>
      </c>
      <c r="X31" s="104">
        <v>0</v>
      </c>
      <c r="Y31" s="104">
        <v>996</v>
      </c>
      <c r="Z31" s="104">
        <v>1188</v>
      </c>
      <c r="AA31" s="152">
        <v>0</v>
      </c>
      <c r="AB31" s="104">
        <v>1188</v>
      </c>
      <c r="AC31" s="51" t="s">
        <v>90</v>
      </c>
      <c r="AD31" s="51" t="s">
        <v>90</v>
      </c>
      <c r="AE31" s="51" t="s">
        <v>90</v>
      </c>
      <c r="AF31" s="99" t="s">
        <v>90</v>
      </c>
      <c r="AG31" s="99">
        <v>38341116</v>
      </c>
      <c r="AH31" s="52">
        <f t="shared" si="9"/>
        <v>1012</v>
      </c>
      <c r="AI31" s="53">
        <f t="shared" si="7"/>
        <v>234.80278422273784</v>
      </c>
      <c r="AJ31" s="100">
        <v>0</v>
      </c>
      <c r="AK31" s="149">
        <v>1</v>
      </c>
      <c r="AL31" s="149">
        <v>1</v>
      </c>
      <c r="AM31" s="149">
        <v>0</v>
      </c>
      <c r="AN31" s="149">
        <v>1</v>
      </c>
      <c r="AO31" s="100">
        <v>0</v>
      </c>
      <c r="AP31" s="170">
        <v>8652802</v>
      </c>
      <c r="AQ31" s="104">
        <f t="shared" si="8"/>
        <v>0</v>
      </c>
      <c r="AR31" s="54"/>
      <c r="AS31" s="55" t="s">
        <v>113</v>
      </c>
      <c r="AV31" s="62" t="s">
        <v>29</v>
      </c>
      <c r="AW31" s="62" t="s">
        <v>74</v>
      </c>
      <c r="AY31" s="105"/>
    </row>
    <row r="32" spans="1:51" x14ac:dyDescent="0.25">
      <c r="B32" s="42">
        <v>2.875</v>
      </c>
      <c r="C32" s="42">
        <v>0.91666666666667096</v>
      </c>
      <c r="D32" s="97">
        <v>10</v>
      </c>
      <c r="E32" s="43">
        <f t="shared" si="1"/>
        <v>7.042253521126761</v>
      </c>
      <c r="F32" s="151">
        <v>76</v>
      </c>
      <c r="G32" s="43">
        <f t="shared" si="2"/>
        <v>53.521126760563384</v>
      </c>
      <c r="H32" s="44" t="s">
        <v>88</v>
      </c>
      <c r="I32" s="44">
        <f t="shared" si="3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48">
        <v>120</v>
      </c>
      <c r="P32" s="48">
        <v>140</v>
      </c>
      <c r="Q32" s="48">
        <v>42501090</v>
      </c>
      <c r="R32" s="49">
        <f>Q32-Q31</f>
        <v>4202</v>
      </c>
      <c r="S32" s="50">
        <f t="shared" si="5"/>
        <v>100.848</v>
      </c>
      <c r="T32" s="50">
        <f t="shared" si="6"/>
        <v>4.202</v>
      </c>
      <c r="U32" s="98">
        <v>3.5</v>
      </c>
      <c r="V32" s="98">
        <f t="shared" si="0"/>
        <v>3.5</v>
      </c>
      <c r="W32" s="168" t="s">
        <v>148</v>
      </c>
      <c r="X32" s="104">
        <v>0</v>
      </c>
      <c r="Y32" s="104">
        <v>995</v>
      </c>
      <c r="Z32" s="104">
        <v>1187</v>
      </c>
      <c r="AA32" s="152">
        <v>0</v>
      </c>
      <c r="AB32" s="104">
        <v>1188</v>
      </c>
      <c r="AC32" s="51" t="s">
        <v>90</v>
      </c>
      <c r="AD32" s="51" t="s">
        <v>90</v>
      </c>
      <c r="AE32" s="51" t="s">
        <v>90</v>
      </c>
      <c r="AF32" s="99" t="s">
        <v>90</v>
      </c>
      <c r="AG32" s="99">
        <v>38342116</v>
      </c>
      <c r="AH32" s="52">
        <f t="shared" si="9"/>
        <v>1000</v>
      </c>
      <c r="AI32" s="53">
        <f t="shared" si="7"/>
        <v>237.98191337458354</v>
      </c>
      <c r="AJ32" s="100">
        <v>0</v>
      </c>
      <c r="AK32" s="149">
        <v>1</v>
      </c>
      <c r="AL32" s="149">
        <v>1</v>
      </c>
      <c r="AM32" s="149">
        <v>0</v>
      </c>
      <c r="AN32" s="149">
        <v>1</v>
      </c>
      <c r="AO32" s="100">
        <v>0</v>
      </c>
      <c r="AP32" s="170">
        <v>8652802</v>
      </c>
      <c r="AQ32" s="104">
        <f t="shared" si="8"/>
        <v>0</v>
      </c>
      <c r="AR32" s="56">
        <v>0.95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05"/>
    </row>
    <row r="33" spans="2:51" x14ac:dyDescent="0.25">
      <c r="B33" s="42">
        <v>2.9166666666666701</v>
      </c>
      <c r="C33" s="42">
        <v>0.95833333333333803</v>
      </c>
      <c r="D33" s="97">
        <v>6</v>
      </c>
      <c r="E33" s="43">
        <f t="shared" si="1"/>
        <v>4.2253521126760569</v>
      </c>
      <c r="F33" s="151">
        <v>66</v>
      </c>
      <c r="G33" s="43">
        <f t="shared" si="2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48">
        <v>131</v>
      </c>
      <c r="P33" s="48">
        <v>98</v>
      </c>
      <c r="Q33" s="48">
        <v>42504590</v>
      </c>
      <c r="R33" s="49">
        <f t="shared" si="4"/>
        <v>3500</v>
      </c>
      <c r="S33" s="50">
        <f t="shared" si="5"/>
        <v>84</v>
      </c>
      <c r="T33" s="50">
        <f t="shared" si="6"/>
        <v>3.5</v>
      </c>
      <c r="U33" s="98">
        <v>4.3</v>
      </c>
      <c r="V33" s="98">
        <f t="shared" si="0"/>
        <v>4.3</v>
      </c>
      <c r="W33" s="168" t="s">
        <v>125</v>
      </c>
      <c r="X33" s="104">
        <v>0</v>
      </c>
      <c r="Y33" s="104">
        <v>0</v>
      </c>
      <c r="Z33" s="104">
        <v>1127</v>
      </c>
      <c r="AA33" s="152">
        <v>0</v>
      </c>
      <c r="AB33" s="104">
        <v>1187</v>
      </c>
      <c r="AC33" s="51" t="s">
        <v>90</v>
      </c>
      <c r="AD33" s="51" t="s">
        <v>90</v>
      </c>
      <c r="AE33" s="51" t="s">
        <v>90</v>
      </c>
      <c r="AF33" s="99" t="s">
        <v>90</v>
      </c>
      <c r="AG33" s="99">
        <v>38342980</v>
      </c>
      <c r="AH33" s="52">
        <f t="shared" si="9"/>
        <v>864</v>
      </c>
      <c r="AI33" s="53">
        <f t="shared" si="7"/>
        <v>246.85714285714286</v>
      </c>
      <c r="AJ33" s="100">
        <v>0</v>
      </c>
      <c r="AK33" s="100">
        <v>0</v>
      </c>
      <c r="AL33" s="149">
        <v>1</v>
      </c>
      <c r="AM33" s="149">
        <v>0</v>
      </c>
      <c r="AN33" s="149">
        <v>1</v>
      </c>
      <c r="AO33" s="100">
        <v>0.6</v>
      </c>
      <c r="AP33" s="104">
        <v>8653580</v>
      </c>
      <c r="AQ33" s="104">
        <f t="shared" si="8"/>
        <v>778</v>
      </c>
      <c r="AR33" s="54"/>
      <c r="AS33" s="55" t="s">
        <v>113</v>
      </c>
      <c r="AY33" s="105"/>
    </row>
    <row r="34" spans="2:51" x14ac:dyDescent="0.25">
      <c r="B34" s="42">
        <v>2.9583333333333299</v>
      </c>
      <c r="C34" s="42">
        <v>1</v>
      </c>
      <c r="D34" s="97">
        <v>7</v>
      </c>
      <c r="E34" s="43">
        <f t="shared" si="1"/>
        <v>4.9295774647887329</v>
      </c>
      <c r="F34" s="151">
        <v>66</v>
      </c>
      <c r="G34" s="43">
        <f t="shared" si="2"/>
        <v>46.478873239436624</v>
      </c>
      <c r="H34" s="44" t="s">
        <v>88</v>
      </c>
      <c r="I34" s="44">
        <f t="shared" si="3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48">
        <v>137</v>
      </c>
      <c r="P34" s="48">
        <v>115</v>
      </c>
      <c r="Q34" s="48">
        <v>42507875</v>
      </c>
      <c r="R34" s="49">
        <f t="shared" si="4"/>
        <v>3285</v>
      </c>
      <c r="S34" s="50">
        <f t="shared" si="5"/>
        <v>78.84</v>
      </c>
      <c r="T34" s="50">
        <f t="shared" si="6"/>
        <v>3.2850000000000001</v>
      </c>
      <c r="U34" s="98">
        <v>5.3</v>
      </c>
      <c r="V34" s="98">
        <f t="shared" si="0"/>
        <v>5.3</v>
      </c>
      <c r="W34" s="168" t="s">
        <v>125</v>
      </c>
      <c r="X34" s="104">
        <v>0</v>
      </c>
      <c r="Y34" s="104">
        <v>0</v>
      </c>
      <c r="Z34" s="104">
        <v>1128</v>
      </c>
      <c r="AA34" s="152">
        <v>0</v>
      </c>
      <c r="AB34" s="104">
        <v>1188</v>
      </c>
      <c r="AC34" s="51" t="s">
        <v>90</v>
      </c>
      <c r="AD34" s="51" t="s">
        <v>90</v>
      </c>
      <c r="AE34" s="51" t="s">
        <v>90</v>
      </c>
      <c r="AF34" s="99" t="s">
        <v>90</v>
      </c>
      <c r="AG34" s="99">
        <v>38343820</v>
      </c>
      <c r="AH34" s="52">
        <f t="shared" si="9"/>
        <v>840</v>
      </c>
      <c r="AI34" s="53">
        <f t="shared" si="7"/>
        <v>255.70776255707761</v>
      </c>
      <c r="AJ34" s="100">
        <v>0</v>
      </c>
      <c r="AK34" s="100">
        <v>0</v>
      </c>
      <c r="AL34" s="149">
        <v>1</v>
      </c>
      <c r="AM34" s="149">
        <v>0</v>
      </c>
      <c r="AN34" s="149">
        <v>1</v>
      </c>
      <c r="AO34" s="100">
        <v>0.6</v>
      </c>
      <c r="AP34" s="104">
        <v>8654565</v>
      </c>
      <c r="AQ34" s="104">
        <f t="shared" si="8"/>
        <v>985</v>
      </c>
      <c r="AR34" s="54"/>
      <c r="AS34" s="55" t="s">
        <v>113</v>
      </c>
      <c r="AV34" s="59" t="s">
        <v>119</v>
      </c>
      <c r="AW34" s="65" t="s">
        <v>30</v>
      </c>
      <c r="AY34" s="105"/>
    </row>
    <row r="35" spans="2:51" x14ac:dyDescent="0.25">
      <c r="B35" s="124"/>
      <c r="C35" s="125"/>
      <c r="D35" s="124"/>
      <c r="E35" s="127"/>
      <c r="F35" s="127"/>
      <c r="G35" s="128"/>
      <c r="H35" s="126"/>
      <c r="I35" s="127"/>
      <c r="J35" s="127"/>
      <c r="K35" s="128"/>
      <c r="L35" s="266" t="s">
        <v>120</v>
      </c>
      <c r="M35" s="267"/>
      <c r="N35" s="268"/>
      <c r="O35" s="66"/>
      <c r="P35" s="66">
        <f>AVERAGE(P11:P34)</f>
        <v>128.5</v>
      </c>
      <c r="Q35" s="67">
        <f>Q34-Q10</f>
        <v>102815</v>
      </c>
      <c r="R35" s="68">
        <f>SUM(R11:R34)</f>
        <v>102815</v>
      </c>
      <c r="S35" s="69">
        <f>AVERAGE(S11:S34)</f>
        <v>102.815</v>
      </c>
      <c r="T35" s="69">
        <f>SUM(T11:T34)</f>
        <v>102.81499999999998</v>
      </c>
      <c r="U35" s="126"/>
      <c r="V35" s="126"/>
      <c r="W35" s="60"/>
      <c r="X35" s="129"/>
      <c r="Y35" s="130"/>
      <c r="Z35" s="130"/>
      <c r="AA35" s="130"/>
      <c r="AB35" s="131"/>
      <c r="AC35" s="129"/>
      <c r="AD35" s="130"/>
      <c r="AE35" s="131"/>
      <c r="AF35" s="132"/>
      <c r="AG35" s="70">
        <f>AG34-AG10</f>
        <v>27331</v>
      </c>
      <c r="AH35" s="71">
        <f>SUM(AH11:AH34)</f>
        <v>27331</v>
      </c>
      <c r="AI35" s="72">
        <f>$AH$35/$T35</f>
        <v>265.82697077274719</v>
      </c>
      <c r="AJ35" s="132"/>
      <c r="AK35" s="133"/>
      <c r="AL35" s="133"/>
      <c r="AM35" s="133"/>
      <c r="AN35" s="134"/>
      <c r="AO35" s="73"/>
      <c r="AP35" s="74">
        <f>AP34-AP10</f>
        <v>6630</v>
      </c>
      <c r="AQ35" s="75">
        <f>SUM(AQ11:AQ34)</f>
        <v>6630</v>
      </c>
      <c r="AR35" s="76">
        <f>AVERAGE(AR11:AR34)</f>
        <v>1.0183333333333333</v>
      </c>
      <c r="AS35" s="73"/>
      <c r="AV35" s="77" t="s">
        <v>30</v>
      </c>
      <c r="AW35" s="77">
        <v>1</v>
      </c>
      <c r="AY35" s="105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03"/>
      <c r="M36" s="103"/>
      <c r="N36" s="103"/>
      <c r="O36" s="103"/>
      <c r="P36" s="103"/>
      <c r="Q36" s="103"/>
      <c r="R36" s="103"/>
      <c r="S36" s="103"/>
      <c r="T36" s="103"/>
      <c r="U36" s="81"/>
      <c r="V36" s="81"/>
      <c r="W36" s="103"/>
      <c r="X36" s="103"/>
      <c r="Y36" s="103"/>
      <c r="Z36" s="106"/>
      <c r="AA36" s="103"/>
      <c r="AB36" s="103"/>
      <c r="AC36" s="103"/>
      <c r="AD36" s="103"/>
      <c r="AE36" s="103"/>
      <c r="AH36" s="82"/>
      <c r="AM36" s="103"/>
      <c r="AN36" s="103"/>
      <c r="AO36" s="103"/>
      <c r="AP36" s="103"/>
      <c r="AQ36" s="103"/>
      <c r="AR36" s="103"/>
      <c r="AV36" s="77" t="s">
        <v>121</v>
      </c>
      <c r="AW36" s="77">
        <v>41.67</v>
      </c>
      <c r="AY36" s="105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06"/>
      <c r="X37" s="106"/>
      <c r="Y37" s="106"/>
      <c r="Z37" s="106"/>
      <c r="AA37" s="106"/>
      <c r="AB37" s="106"/>
      <c r="AC37" s="106"/>
      <c r="AD37" s="106"/>
      <c r="AE37" s="106"/>
      <c r="AM37" s="22"/>
      <c r="AN37" s="103"/>
      <c r="AO37" s="103"/>
      <c r="AP37" s="103"/>
      <c r="AQ37" s="103"/>
      <c r="AR37" s="106"/>
      <c r="AV37" s="77" t="s">
        <v>123</v>
      </c>
      <c r="AW37" s="77">
        <v>11.574999999999999</v>
      </c>
      <c r="AY37" s="105"/>
    </row>
    <row r="38" spans="2:51" x14ac:dyDescent="0.25">
      <c r="B38" s="89" t="s">
        <v>124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91"/>
      <c r="T38" s="91"/>
      <c r="U38" s="91"/>
      <c r="V38" s="91"/>
      <c r="W38" s="106"/>
      <c r="X38" s="106"/>
      <c r="Y38" s="106"/>
      <c r="Z38" s="106"/>
      <c r="AA38" s="106"/>
      <c r="AB38" s="106"/>
      <c r="AC38" s="106"/>
      <c r="AD38" s="106"/>
      <c r="AE38" s="106"/>
      <c r="AM38" s="22"/>
      <c r="AN38" s="103"/>
      <c r="AO38" s="103"/>
      <c r="AP38" s="103"/>
      <c r="AQ38" s="103"/>
      <c r="AR38" s="106"/>
      <c r="AV38" s="77"/>
      <c r="AW38" s="77"/>
      <c r="AY38" s="105"/>
    </row>
    <row r="39" spans="2:51" x14ac:dyDescent="0.25">
      <c r="B39" s="115" t="s">
        <v>127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91"/>
      <c r="T39" s="91"/>
      <c r="U39" s="91"/>
      <c r="V39" s="91"/>
      <c r="W39" s="106"/>
      <c r="X39" s="106"/>
      <c r="Y39" s="106"/>
      <c r="Z39" s="106"/>
      <c r="AA39" s="106"/>
      <c r="AB39" s="106"/>
      <c r="AC39" s="106"/>
      <c r="AD39" s="106"/>
      <c r="AE39" s="106"/>
      <c r="AM39" s="22"/>
      <c r="AN39" s="103"/>
      <c r="AO39" s="103"/>
      <c r="AP39" s="103"/>
      <c r="AQ39" s="103"/>
      <c r="AR39" s="106"/>
      <c r="AV39" s="77"/>
      <c r="AW39" s="77"/>
      <c r="AY39" s="105"/>
    </row>
    <row r="40" spans="2:51" x14ac:dyDescent="0.25">
      <c r="B40" s="87" t="s">
        <v>131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91"/>
      <c r="T40" s="91"/>
      <c r="U40" s="91"/>
      <c r="V40" s="91"/>
      <c r="W40" s="106"/>
      <c r="X40" s="106"/>
      <c r="Y40" s="106"/>
      <c r="Z40" s="106"/>
      <c r="AA40" s="106"/>
      <c r="AB40" s="106"/>
      <c r="AC40" s="106"/>
      <c r="AD40" s="106"/>
      <c r="AE40" s="106"/>
      <c r="AM40" s="22"/>
      <c r="AN40" s="103"/>
      <c r="AO40" s="103"/>
      <c r="AP40" s="103"/>
      <c r="AQ40" s="103"/>
      <c r="AR40" s="106"/>
      <c r="AV40" s="77"/>
      <c r="AW40" s="77"/>
      <c r="AY40" s="105"/>
    </row>
    <row r="41" spans="2:51" x14ac:dyDescent="0.25">
      <c r="B41" s="88" t="s">
        <v>135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3"/>
      <c r="T41" s="113"/>
      <c r="U41" s="113"/>
      <c r="V41" s="113"/>
      <c r="W41" s="106"/>
      <c r="X41" s="106"/>
      <c r="Y41" s="106"/>
      <c r="Z41" s="106"/>
      <c r="AA41" s="106"/>
      <c r="AB41" s="106"/>
      <c r="AC41" s="106"/>
      <c r="AD41" s="106"/>
      <c r="AE41" s="106"/>
      <c r="AM41" s="107"/>
      <c r="AN41" s="107"/>
      <c r="AO41" s="107"/>
      <c r="AP41" s="107"/>
      <c r="AQ41" s="107"/>
      <c r="AR41" s="107"/>
      <c r="AS41" s="108"/>
      <c r="AV41" s="105"/>
      <c r="AW41" s="123"/>
      <c r="AX41" s="123"/>
      <c r="AY41" s="123"/>
    </row>
    <row r="42" spans="2:51" x14ac:dyDescent="0.25">
      <c r="B42" s="115" t="s">
        <v>132</v>
      </c>
      <c r="C42" s="110"/>
      <c r="D42" s="110"/>
      <c r="E42" s="90"/>
      <c r="F42" s="90"/>
      <c r="G42" s="9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3"/>
      <c r="T42" s="113"/>
      <c r="U42" s="113"/>
      <c r="V42" s="113"/>
      <c r="W42" s="106"/>
      <c r="X42" s="106"/>
      <c r="Y42" s="106"/>
      <c r="Z42" s="106"/>
      <c r="AA42" s="106"/>
      <c r="AB42" s="106"/>
      <c r="AC42" s="106"/>
      <c r="AD42" s="106"/>
      <c r="AE42" s="106"/>
      <c r="AM42" s="107"/>
      <c r="AN42" s="107"/>
      <c r="AO42" s="107"/>
      <c r="AP42" s="107"/>
      <c r="AQ42" s="107"/>
      <c r="AR42" s="107"/>
      <c r="AS42" s="108"/>
      <c r="AV42" s="105"/>
      <c r="AW42" s="123"/>
      <c r="AX42" s="123"/>
      <c r="AY42" s="123"/>
    </row>
    <row r="43" spans="2:51" x14ac:dyDescent="0.25">
      <c r="B43" s="164" t="s">
        <v>138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3"/>
      <c r="U43" s="113"/>
      <c r="V43" s="113"/>
      <c r="W43" s="106"/>
      <c r="X43" s="106"/>
      <c r="Y43" s="106"/>
      <c r="Z43" s="106"/>
      <c r="AA43" s="106"/>
      <c r="AB43" s="106"/>
      <c r="AC43" s="106"/>
      <c r="AD43" s="106"/>
      <c r="AE43" s="106"/>
      <c r="AM43" s="107"/>
      <c r="AN43" s="107"/>
      <c r="AO43" s="107"/>
      <c r="AP43" s="107"/>
      <c r="AQ43" s="107"/>
      <c r="AR43" s="107"/>
      <c r="AS43" s="108"/>
      <c r="AV43" s="105"/>
      <c r="AW43" s="123"/>
      <c r="AX43" s="123"/>
      <c r="AY43" s="123"/>
    </row>
    <row r="44" spans="2:51" x14ac:dyDescent="0.25">
      <c r="B44" s="95" t="s">
        <v>139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113"/>
      <c r="U44" s="113"/>
      <c r="V44" s="113"/>
      <c r="W44" s="106"/>
      <c r="X44" s="106"/>
      <c r="Y44" s="106"/>
      <c r="Z44" s="106"/>
      <c r="AA44" s="106"/>
      <c r="AB44" s="106"/>
      <c r="AC44" s="106"/>
      <c r="AD44" s="106"/>
      <c r="AE44" s="106"/>
      <c r="AM44" s="107"/>
      <c r="AN44" s="107"/>
      <c r="AO44" s="107"/>
      <c r="AP44" s="107"/>
      <c r="AQ44" s="107"/>
      <c r="AR44" s="107"/>
      <c r="AS44" s="108"/>
      <c r="AV44" s="105"/>
      <c r="AW44" s="123"/>
      <c r="AX44" s="123"/>
      <c r="AY44" s="123"/>
    </row>
    <row r="45" spans="2:51" x14ac:dyDescent="0.25">
      <c r="B45" s="95" t="s">
        <v>142</v>
      </c>
      <c r="C45" s="110"/>
      <c r="D45" s="110"/>
      <c r="E45" s="110"/>
      <c r="F45" s="110"/>
      <c r="G45" s="110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113"/>
      <c r="U45" s="113"/>
      <c r="V45" s="113"/>
      <c r="W45" s="106"/>
      <c r="X45" s="106"/>
      <c r="Y45" s="106"/>
      <c r="Z45" s="106"/>
      <c r="AA45" s="106"/>
      <c r="AB45" s="106"/>
      <c r="AC45" s="106"/>
      <c r="AD45" s="106"/>
      <c r="AE45" s="106"/>
      <c r="AM45" s="107"/>
      <c r="AN45" s="107"/>
      <c r="AO45" s="107"/>
      <c r="AP45" s="107"/>
      <c r="AQ45" s="107"/>
      <c r="AR45" s="107"/>
      <c r="AS45" s="108"/>
      <c r="AV45" s="105"/>
      <c r="AW45" s="123"/>
      <c r="AX45" s="123"/>
      <c r="AY45" s="123"/>
    </row>
    <row r="46" spans="2:51" x14ac:dyDescent="0.25">
      <c r="B46" s="164" t="s">
        <v>141</v>
      </c>
      <c r="C46" s="110"/>
      <c r="D46" s="110"/>
      <c r="E46" s="110"/>
      <c r="F46" s="110"/>
      <c r="G46" s="110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113"/>
      <c r="U46" s="113"/>
      <c r="V46" s="113"/>
      <c r="W46" s="106"/>
      <c r="X46" s="106"/>
      <c r="Y46" s="106"/>
      <c r="Z46" s="106"/>
      <c r="AA46" s="106"/>
      <c r="AB46" s="106"/>
      <c r="AC46" s="106"/>
      <c r="AD46" s="106"/>
      <c r="AE46" s="106"/>
      <c r="AM46" s="107"/>
      <c r="AN46" s="107"/>
      <c r="AO46" s="107"/>
      <c r="AP46" s="107"/>
      <c r="AQ46" s="107"/>
      <c r="AR46" s="107"/>
      <c r="AS46" s="108"/>
      <c r="AV46" s="105"/>
      <c r="AW46" s="123"/>
      <c r="AX46" s="123"/>
      <c r="AY46" s="123"/>
    </row>
    <row r="47" spans="2:51" x14ac:dyDescent="0.25">
      <c r="B47" s="164" t="s">
        <v>140</v>
      </c>
      <c r="C47" s="110"/>
      <c r="D47" s="110"/>
      <c r="E47" s="110"/>
      <c r="F47" s="110"/>
      <c r="G47" s="110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23"/>
      <c r="AX47" s="123"/>
      <c r="AY47" s="123"/>
    </row>
    <row r="48" spans="2:51" s="146" customFormat="1" x14ac:dyDescent="0.25">
      <c r="B48" s="212" t="s">
        <v>188</v>
      </c>
      <c r="C48" s="213"/>
      <c r="D48" s="213"/>
      <c r="E48" s="213"/>
      <c r="F48" s="213"/>
      <c r="G48" s="213"/>
      <c r="H48" s="213"/>
      <c r="I48" s="214"/>
      <c r="J48" s="214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T48" s="150"/>
      <c r="AU48" s="150"/>
      <c r="AV48" s="153"/>
    </row>
    <row r="49" spans="2:51" s="146" customFormat="1" x14ac:dyDescent="0.25">
      <c r="B49" s="212" t="s">
        <v>189</v>
      </c>
      <c r="C49" s="213"/>
      <c r="D49" s="213"/>
      <c r="E49" s="213"/>
      <c r="F49" s="213"/>
      <c r="G49" s="213"/>
      <c r="H49" s="213"/>
      <c r="I49" s="214"/>
      <c r="J49" s="214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T49" s="150"/>
      <c r="AU49" s="150"/>
      <c r="AV49" s="153"/>
    </row>
    <row r="50" spans="2:51" s="146" customFormat="1" x14ac:dyDescent="0.25">
      <c r="B50" s="212" t="s">
        <v>190</v>
      </c>
      <c r="C50" s="213"/>
      <c r="D50" s="213"/>
      <c r="E50" s="213"/>
      <c r="F50" s="213"/>
      <c r="G50" s="213"/>
      <c r="H50" s="213"/>
      <c r="I50" s="214"/>
      <c r="J50" s="214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T50" s="150"/>
      <c r="AU50" s="150"/>
      <c r="AV50" s="153"/>
    </row>
    <row r="51" spans="2:51" x14ac:dyDescent="0.25">
      <c r="B51" s="164" t="s">
        <v>143</v>
      </c>
      <c r="C51" s="110"/>
      <c r="D51" s="110"/>
      <c r="E51" s="110"/>
      <c r="F51" s="110"/>
      <c r="G51" s="110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23"/>
      <c r="AX51" s="123"/>
      <c r="AY51" s="123"/>
    </row>
    <row r="52" spans="2:51" x14ac:dyDescent="0.25">
      <c r="B52" s="164" t="s">
        <v>144</v>
      </c>
      <c r="C52" s="110"/>
      <c r="D52" s="110"/>
      <c r="E52" s="110"/>
      <c r="F52" s="110"/>
      <c r="G52" s="110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23"/>
      <c r="AX52" s="123"/>
      <c r="AY52" s="123"/>
    </row>
    <row r="53" spans="2:51" x14ac:dyDescent="0.25">
      <c r="B53" s="95" t="s">
        <v>129</v>
      </c>
      <c r="C53" s="110"/>
      <c r="D53" s="110"/>
      <c r="E53" s="110"/>
      <c r="F53" s="110"/>
      <c r="G53" s="110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23"/>
      <c r="AX53" s="123"/>
      <c r="AY53" s="123"/>
    </row>
    <row r="54" spans="2:51" x14ac:dyDescent="0.25">
      <c r="B54" s="164" t="s">
        <v>145</v>
      </c>
      <c r="C54" s="110"/>
      <c r="D54" s="110"/>
      <c r="E54" s="110"/>
      <c r="F54" s="110"/>
      <c r="G54" s="110"/>
      <c r="H54" s="110"/>
      <c r="I54" s="110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23"/>
      <c r="AX54" s="123"/>
      <c r="AY54" s="123"/>
    </row>
    <row r="55" spans="2:51" x14ac:dyDescent="0.25">
      <c r="B55" s="160" t="s">
        <v>146</v>
      </c>
      <c r="C55" s="110"/>
      <c r="D55" s="110"/>
      <c r="E55" s="110"/>
      <c r="F55" s="110"/>
      <c r="G55" s="110"/>
      <c r="H55" s="110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23"/>
      <c r="AX55" s="123"/>
      <c r="AY55" s="123"/>
    </row>
    <row r="56" spans="2:51" x14ac:dyDescent="0.25">
      <c r="B56" s="95" t="s">
        <v>149</v>
      </c>
      <c r="C56" s="110"/>
      <c r="D56" s="110"/>
      <c r="E56" s="110"/>
      <c r="F56" s="110"/>
      <c r="G56" s="110"/>
      <c r="H56" s="110"/>
      <c r="I56" s="110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23"/>
      <c r="AX56" s="123"/>
      <c r="AY56" s="123"/>
    </row>
    <row r="57" spans="2:51" x14ac:dyDescent="0.25">
      <c r="B57" s="157"/>
      <c r="C57" s="110"/>
      <c r="D57" s="110"/>
      <c r="E57" s="110"/>
      <c r="F57" s="110"/>
      <c r="G57" s="110"/>
      <c r="H57" s="110"/>
      <c r="I57" s="110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4"/>
      <c r="U57" s="114"/>
      <c r="V57" s="114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23"/>
      <c r="AX57" s="123"/>
      <c r="AY57" s="123"/>
    </row>
    <row r="58" spans="2:51" x14ac:dyDescent="0.25">
      <c r="B58" s="115"/>
      <c r="C58" s="112"/>
      <c r="D58" s="110"/>
      <c r="E58" s="102"/>
      <c r="F58" s="110"/>
      <c r="G58" s="110"/>
      <c r="H58" s="110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4"/>
      <c r="U58" s="84"/>
      <c r="V58" s="84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23"/>
      <c r="AX58" s="123"/>
      <c r="AY58" s="123"/>
    </row>
    <row r="59" spans="2:51" x14ac:dyDescent="0.25">
      <c r="B59" s="115"/>
      <c r="C59" s="112"/>
      <c r="D59" s="110"/>
      <c r="E59" s="102"/>
      <c r="F59" s="110"/>
      <c r="G59" s="110"/>
      <c r="H59" s="110"/>
      <c r="I59" s="110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4"/>
      <c r="U59" s="84"/>
      <c r="V59" s="84"/>
      <c r="W59" s="106"/>
      <c r="X59" s="106"/>
      <c r="Y59" s="106"/>
      <c r="Z59" s="9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23"/>
      <c r="AX59" s="123"/>
      <c r="AY59" s="123"/>
    </row>
    <row r="60" spans="2:51" x14ac:dyDescent="0.25">
      <c r="B60" s="95"/>
      <c r="C60" s="112"/>
      <c r="D60" s="110"/>
      <c r="E60" s="110"/>
      <c r="F60" s="110"/>
      <c r="G60" s="110"/>
      <c r="H60" s="110"/>
      <c r="I60" s="102"/>
      <c r="J60" s="111"/>
      <c r="K60" s="111"/>
      <c r="L60" s="111"/>
      <c r="M60" s="111"/>
      <c r="N60" s="111"/>
      <c r="O60" s="111"/>
      <c r="P60" s="111"/>
      <c r="Q60" s="111"/>
      <c r="R60" s="111"/>
      <c r="S60" s="96"/>
      <c r="T60" s="96"/>
      <c r="U60" s="96"/>
      <c r="V60" s="96"/>
      <c r="W60" s="96"/>
      <c r="X60" s="96"/>
      <c r="Y60" s="96"/>
      <c r="Z60" s="85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105"/>
      <c r="AW60" s="123"/>
      <c r="AX60" s="123"/>
      <c r="AY60" s="123"/>
    </row>
    <row r="61" spans="2:51" x14ac:dyDescent="0.25">
      <c r="B61" s="116"/>
      <c r="C61" s="93"/>
      <c r="D61" s="102"/>
      <c r="E61" s="110"/>
      <c r="F61" s="110"/>
      <c r="G61" s="110"/>
      <c r="H61" s="110"/>
      <c r="I61" s="110"/>
      <c r="J61" s="96"/>
      <c r="K61" s="96"/>
      <c r="L61" s="96"/>
      <c r="M61" s="96"/>
      <c r="N61" s="96"/>
      <c r="O61" s="96"/>
      <c r="P61" s="96"/>
      <c r="Q61" s="96"/>
      <c r="R61" s="96"/>
      <c r="S61" s="111"/>
      <c r="T61" s="114"/>
      <c r="U61" s="84"/>
      <c r="V61" s="8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23"/>
      <c r="AX61" s="123"/>
      <c r="AY61" s="123"/>
    </row>
    <row r="62" spans="2:51" x14ac:dyDescent="0.25">
      <c r="B62" s="116"/>
      <c r="C62" s="115"/>
      <c r="D62" s="102"/>
      <c r="E62" s="110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84"/>
      <c r="V62" s="84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23"/>
      <c r="AX62" s="123"/>
      <c r="AY62" s="123"/>
    </row>
    <row r="63" spans="2:51" x14ac:dyDescent="0.25">
      <c r="B63" s="116"/>
      <c r="C63" s="115"/>
      <c r="D63" s="110"/>
      <c r="E63" s="102"/>
      <c r="F63" s="110"/>
      <c r="G63" s="102"/>
      <c r="H63" s="102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84"/>
      <c r="V63" s="84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23"/>
      <c r="AX63" s="123"/>
      <c r="AY63" s="123"/>
    </row>
    <row r="64" spans="2:51" x14ac:dyDescent="0.25">
      <c r="B64" s="116"/>
      <c r="C64" s="112"/>
      <c r="D64" s="110"/>
      <c r="E64" s="102"/>
      <c r="F64" s="102"/>
      <c r="G64" s="102"/>
      <c r="H64" s="102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84"/>
      <c r="V64" s="84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23"/>
      <c r="AX64" s="123"/>
      <c r="AY64" s="123"/>
    </row>
    <row r="65" spans="1:51" x14ac:dyDescent="0.25">
      <c r="B65" s="116"/>
      <c r="C65" s="96"/>
      <c r="D65" s="110"/>
      <c r="E65" s="110"/>
      <c r="F65" s="110"/>
      <c r="G65" s="110"/>
      <c r="H65" s="110"/>
      <c r="I65" s="96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84"/>
      <c r="V65" s="84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U65" s="123"/>
      <c r="AV65" s="105"/>
      <c r="AW65" s="123"/>
      <c r="AX65" s="123"/>
      <c r="AY65" s="123"/>
    </row>
    <row r="66" spans="1:51" x14ac:dyDescent="0.25">
      <c r="B66" s="116"/>
      <c r="C66" s="115"/>
      <c r="D66" s="96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84"/>
      <c r="V66" s="84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U66" s="123"/>
      <c r="AV66" s="105"/>
      <c r="AW66" s="123"/>
      <c r="AX66" s="123"/>
      <c r="AY66" s="123"/>
    </row>
    <row r="67" spans="1:51" x14ac:dyDescent="0.25">
      <c r="A67" s="106"/>
      <c r="B67" s="116"/>
      <c r="C67" s="112"/>
      <c r="D67" s="96"/>
      <c r="E67" s="110"/>
      <c r="F67" s="110"/>
      <c r="G67" s="110"/>
      <c r="H67" s="110"/>
      <c r="I67" s="107"/>
      <c r="J67" s="107"/>
      <c r="K67" s="107"/>
      <c r="L67" s="107"/>
      <c r="M67" s="107"/>
      <c r="N67" s="107"/>
      <c r="O67" s="108"/>
      <c r="P67" s="103"/>
      <c r="R67" s="105"/>
      <c r="AS67" s="123"/>
      <c r="AT67" s="123"/>
      <c r="AU67" s="123"/>
      <c r="AV67" s="123"/>
      <c r="AW67" s="123"/>
      <c r="AX67" s="123"/>
      <c r="AY67" s="123"/>
    </row>
    <row r="68" spans="1:51" x14ac:dyDescent="0.25">
      <c r="A68" s="106"/>
      <c r="B68" s="116"/>
      <c r="C68" s="115"/>
      <c r="D68" s="110"/>
      <c r="E68" s="96"/>
      <c r="F68" s="110"/>
      <c r="G68" s="96"/>
      <c r="H68" s="96"/>
      <c r="I68" s="107"/>
      <c r="J68" s="107"/>
      <c r="K68" s="107"/>
      <c r="L68" s="107"/>
      <c r="M68" s="107"/>
      <c r="N68" s="107"/>
      <c r="O68" s="108"/>
      <c r="P68" s="103"/>
      <c r="R68" s="103"/>
      <c r="AS68" s="123"/>
      <c r="AT68" s="123"/>
      <c r="AU68" s="123"/>
      <c r="AV68" s="123"/>
      <c r="AW68" s="123"/>
      <c r="AX68" s="123"/>
      <c r="AY68" s="123"/>
    </row>
    <row r="69" spans="1:51" x14ac:dyDescent="0.25">
      <c r="A69" s="106"/>
      <c r="B69" s="116"/>
      <c r="C69" s="94"/>
      <c r="D69" s="110"/>
      <c r="E69" s="96"/>
      <c r="F69" s="96"/>
      <c r="G69" s="96"/>
      <c r="H69" s="96"/>
      <c r="I69" s="107"/>
      <c r="J69" s="107"/>
      <c r="K69" s="107"/>
      <c r="L69" s="107"/>
      <c r="M69" s="107"/>
      <c r="N69" s="107"/>
      <c r="O69" s="108"/>
      <c r="P69" s="103"/>
      <c r="R69" s="103"/>
      <c r="AS69" s="123"/>
      <c r="AT69" s="123"/>
      <c r="AU69" s="123"/>
      <c r="AV69" s="123"/>
      <c r="AW69" s="123"/>
      <c r="AX69" s="123"/>
      <c r="AY69" s="123"/>
    </row>
    <row r="70" spans="1:51" x14ac:dyDescent="0.25">
      <c r="A70" s="106"/>
      <c r="B70" s="1"/>
      <c r="I70" s="107"/>
      <c r="J70" s="107"/>
      <c r="K70" s="107"/>
      <c r="L70" s="107"/>
      <c r="M70" s="107"/>
      <c r="N70" s="107"/>
      <c r="O70" s="108"/>
      <c r="P70" s="103"/>
      <c r="R70" s="103"/>
      <c r="AS70" s="123"/>
      <c r="AT70" s="123"/>
      <c r="AU70" s="123"/>
      <c r="AV70" s="123"/>
      <c r="AW70" s="123"/>
      <c r="AX70" s="123"/>
      <c r="AY70" s="123"/>
    </row>
    <row r="71" spans="1:51" x14ac:dyDescent="0.25">
      <c r="A71" s="106"/>
      <c r="B71" s="1"/>
      <c r="I71" s="107"/>
      <c r="J71" s="107"/>
      <c r="K71" s="107"/>
      <c r="L71" s="107"/>
      <c r="M71" s="107"/>
      <c r="N71" s="107"/>
      <c r="O71" s="108"/>
      <c r="P71" s="103"/>
      <c r="R71" s="103"/>
      <c r="AS71" s="123"/>
      <c r="AT71" s="123"/>
      <c r="AU71" s="123"/>
      <c r="AV71" s="123"/>
      <c r="AW71" s="123"/>
      <c r="AX71" s="123"/>
      <c r="AY71" s="123"/>
    </row>
    <row r="72" spans="1:51" x14ac:dyDescent="0.25">
      <c r="A72" s="106"/>
      <c r="B72" s="83"/>
      <c r="I72" s="107"/>
      <c r="J72" s="107"/>
      <c r="K72" s="107"/>
      <c r="L72" s="107"/>
      <c r="M72" s="107"/>
      <c r="N72" s="107"/>
      <c r="O72" s="108"/>
      <c r="P72" s="103"/>
      <c r="R72" s="103"/>
      <c r="AS72" s="123"/>
      <c r="AT72" s="123"/>
      <c r="AU72" s="123"/>
      <c r="AV72" s="123"/>
      <c r="AW72" s="123"/>
      <c r="AX72" s="123"/>
      <c r="AY72" s="123"/>
    </row>
    <row r="73" spans="1:51" x14ac:dyDescent="0.25">
      <c r="A73" s="106"/>
      <c r="B73" s="83"/>
      <c r="I73" s="107"/>
      <c r="J73" s="107"/>
      <c r="K73" s="107"/>
      <c r="L73" s="107"/>
      <c r="M73" s="107"/>
      <c r="N73" s="107"/>
      <c r="O73" s="108"/>
      <c r="P73" s="103"/>
      <c r="R73" s="85"/>
      <c r="AS73" s="123"/>
      <c r="AT73" s="123"/>
      <c r="AU73" s="123"/>
      <c r="AV73" s="123"/>
      <c r="AW73" s="123"/>
      <c r="AX73" s="123"/>
      <c r="AY73" s="123"/>
    </row>
    <row r="74" spans="1:51" x14ac:dyDescent="0.25">
      <c r="A74" s="106"/>
      <c r="B74" s="83"/>
      <c r="I74" s="107"/>
      <c r="J74" s="107"/>
      <c r="K74" s="107"/>
      <c r="L74" s="107"/>
      <c r="M74" s="107"/>
      <c r="N74" s="107"/>
      <c r="O74" s="108"/>
      <c r="R74" s="103"/>
      <c r="AS74" s="123"/>
      <c r="AT74" s="123"/>
      <c r="AU74" s="123"/>
      <c r="AV74" s="123"/>
      <c r="AW74" s="123"/>
      <c r="AX74" s="123"/>
      <c r="AY74" s="123"/>
    </row>
    <row r="75" spans="1:51" x14ac:dyDescent="0.25">
      <c r="B75" s="83"/>
      <c r="O75" s="108"/>
      <c r="R75" s="103"/>
      <c r="AS75" s="123"/>
      <c r="AT75" s="123"/>
      <c r="AU75" s="123"/>
      <c r="AV75" s="123"/>
      <c r="AW75" s="123"/>
      <c r="AX75" s="123"/>
      <c r="AY75" s="123"/>
    </row>
    <row r="76" spans="1:51" x14ac:dyDescent="0.25">
      <c r="B76" s="96"/>
      <c r="O76" s="108"/>
      <c r="R76" s="103"/>
      <c r="AS76" s="123"/>
      <c r="AT76" s="123"/>
      <c r="AU76" s="123"/>
      <c r="AV76" s="123"/>
      <c r="AW76" s="123"/>
      <c r="AX76" s="123"/>
      <c r="AY76" s="123"/>
    </row>
    <row r="77" spans="1:51" x14ac:dyDescent="0.25">
      <c r="B77" s="96"/>
      <c r="O77" s="108"/>
      <c r="R77" s="103"/>
      <c r="AS77" s="123"/>
      <c r="AT77" s="123"/>
      <c r="AU77" s="123"/>
      <c r="AV77" s="123"/>
      <c r="AW77" s="123"/>
      <c r="AX77" s="123"/>
      <c r="AY77" s="123"/>
    </row>
    <row r="78" spans="1:51" x14ac:dyDescent="0.25">
      <c r="B78" s="83"/>
      <c r="O78" s="108"/>
      <c r="R78" s="103"/>
      <c r="AS78" s="123"/>
      <c r="AT78" s="123"/>
      <c r="AU78" s="123"/>
      <c r="AV78" s="123"/>
      <c r="AW78" s="123"/>
      <c r="AX78" s="123"/>
      <c r="AY78" s="123"/>
    </row>
    <row r="79" spans="1:51" x14ac:dyDescent="0.25">
      <c r="O79" s="108"/>
      <c r="AS79" s="123"/>
      <c r="AT79" s="123"/>
      <c r="AU79" s="123"/>
      <c r="AV79" s="123"/>
      <c r="AW79" s="123"/>
      <c r="AX79" s="123"/>
      <c r="AY79" s="123"/>
    </row>
    <row r="80" spans="1:51" x14ac:dyDescent="0.25">
      <c r="O80" s="108"/>
      <c r="AS80" s="123"/>
      <c r="AT80" s="123"/>
      <c r="AU80" s="123"/>
      <c r="AV80" s="123"/>
      <c r="AW80" s="123"/>
      <c r="AX80" s="123"/>
      <c r="AY80" s="123"/>
    </row>
    <row r="81" spans="15:51" x14ac:dyDescent="0.25">
      <c r="O81" s="108"/>
      <c r="AS81" s="123"/>
      <c r="AT81" s="123"/>
      <c r="AU81" s="123"/>
      <c r="AV81" s="123"/>
      <c r="AW81" s="123"/>
      <c r="AX81" s="123"/>
      <c r="AY81" s="123"/>
    </row>
    <row r="82" spans="15:51" x14ac:dyDescent="0.25">
      <c r="O82" s="108"/>
      <c r="AS82" s="123"/>
      <c r="AT82" s="123"/>
      <c r="AU82" s="123"/>
      <c r="AV82" s="123"/>
      <c r="AW82" s="123"/>
      <c r="AX82" s="123"/>
      <c r="AY82" s="123"/>
    </row>
    <row r="83" spans="15:51" x14ac:dyDescent="0.25">
      <c r="O83" s="108"/>
      <c r="AS83" s="123"/>
      <c r="AT83" s="123"/>
      <c r="AU83" s="123"/>
      <c r="AV83" s="123"/>
      <c r="AW83" s="123"/>
      <c r="AX83" s="123"/>
      <c r="AY83" s="123"/>
    </row>
    <row r="84" spans="15:51" x14ac:dyDescent="0.25">
      <c r="O84" s="108"/>
      <c r="AS84" s="123"/>
      <c r="AT84" s="123"/>
      <c r="AU84" s="123"/>
      <c r="AV84" s="123"/>
      <c r="AW84" s="123"/>
      <c r="AX84" s="123"/>
      <c r="AY84" s="123"/>
    </row>
    <row r="85" spans="15:51" x14ac:dyDescent="0.25">
      <c r="O85" s="108"/>
      <c r="Q85" s="103"/>
      <c r="AS85" s="123"/>
      <c r="AT85" s="123"/>
      <c r="AU85" s="123"/>
      <c r="AV85" s="123"/>
      <c r="AW85" s="123"/>
      <c r="AX85" s="123"/>
      <c r="AY85" s="123"/>
    </row>
    <row r="86" spans="15:51" x14ac:dyDescent="0.25">
      <c r="O86" s="14"/>
      <c r="P86" s="103"/>
      <c r="Q86" s="103"/>
      <c r="AS86" s="123"/>
      <c r="AT86" s="123"/>
      <c r="AU86" s="123"/>
      <c r="AV86" s="123"/>
      <c r="AW86" s="123"/>
      <c r="AX86" s="123"/>
      <c r="AY86" s="123"/>
    </row>
    <row r="87" spans="15:51" x14ac:dyDescent="0.25">
      <c r="O87" s="14"/>
      <c r="P87" s="103"/>
      <c r="Q87" s="103"/>
      <c r="AS87" s="123"/>
      <c r="AT87" s="123"/>
      <c r="AU87" s="123"/>
      <c r="AV87" s="123"/>
      <c r="AW87" s="123"/>
      <c r="AX87" s="123"/>
      <c r="AY87" s="123"/>
    </row>
    <row r="88" spans="15:51" x14ac:dyDescent="0.25">
      <c r="O88" s="14"/>
      <c r="P88" s="103"/>
      <c r="Q88" s="103"/>
      <c r="AS88" s="123"/>
      <c r="AT88" s="123"/>
      <c r="AU88" s="123"/>
      <c r="AV88" s="123"/>
      <c r="AW88" s="123"/>
      <c r="AX88" s="123"/>
      <c r="AY88" s="123"/>
    </row>
    <row r="89" spans="15:51" x14ac:dyDescent="0.25">
      <c r="O89" s="14"/>
      <c r="P89" s="103"/>
      <c r="Q89" s="103"/>
      <c r="AS89" s="123"/>
      <c r="AT89" s="123"/>
      <c r="AU89" s="123"/>
      <c r="AV89" s="123"/>
      <c r="AW89" s="123"/>
      <c r="AX89" s="123"/>
      <c r="AY89" s="123"/>
    </row>
    <row r="90" spans="15:51" x14ac:dyDescent="0.25">
      <c r="O90" s="14"/>
      <c r="P90" s="103"/>
      <c r="Q90" s="103"/>
      <c r="AS90" s="123"/>
      <c r="AT90" s="123"/>
      <c r="AU90" s="123"/>
      <c r="AV90" s="123"/>
      <c r="AW90" s="123"/>
      <c r="AX90" s="123"/>
      <c r="AY90" s="123"/>
    </row>
    <row r="91" spans="15:51" x14ac:dyDescent="0.25">
      <c r="O91" s="14"/>
      <c r="P91" s="103"/>
      <c r="Q91" s="103"/>
      <c r="AS91" s="123"/>
      <c r="AT91" s="123"/>
      <c r="AU91" s="123"/>
      <c r="AV91" s="123"/>
      <c r="AW91" s="123"/>
      <c r="AX91" s="123"/>
      <c r="AY91" s="123"/>
    </row>
    <row r="92" spans="15:51" x14ac:dyDescent="0.25">
      <c r="O92" s="14"/>
      <c r="P92" s="103"/>
      <c r="Q92" s="103"/>
      <c r="AS92" s="123"/>
      <c r="AT92" s="123"/>
      <c r="AU92" s="123"/>
      <c r="AV92" s="123"/>
      <c r="AW92" s="123"/>
      <c r="AX92" s="123"/>
      <c r="AY92" s="123"/>
    </row>
    <row r="93" spans="15:51" x14ac:dyDescent="0.25">
      <c r="O93" s="14"/>
      <c r="P93" s="103"/>
      <c r="Q93" s="103"/>
      <c r="AS93" s="123"/>
      <c r="AT93" s="123"/>
      <c r="AU93" s="123"/>
      <c r="AV93" s="123"/>
      <c r="AW93" s="123"/>
      <c r="AX93" s="123"/>
      <c r="AY93" s="123"/>
    </row>
    <row r="94" spans="15:51" x14ac:dyDescent="0.25">
      <c r="O94" s="14"/>
      <c r="P94" s="103"/>
      <c r="Q94" s="103"/>
      <c r="AS94" s="123"/>
      <c r="AT94" s="123"/>
      <c r="AU94" s="123"/>
      <c r="AV94" s="123"/>
      <c r="AW94" s="123"/>
      <c r="AX94" s="123"/>
      <c r="AY94" s="123"/>
    </row>
    <row r="95" spans="15:51" x14ac:dyDescent="0.25">
      <c r="O95" s="14"/>
      <c r="P95" s="103"/>
      <c r="Q95" s="103"/>
      <c r="R95" s="103"/>
      <c r="S95" s="103"/>
      <c r="AS95" s="123"/>
      <c r="AT95" s="123"/>
      <c r="AU95" s="123"/>
      <c r="AV95" s="123"/>
      <c r="AW95" s="123"/>
      <c r="AX95" s="123"/>
      <c r="AY95" s="123"/>
    </row>
    <row r="96" spans="15:51" x14ac:dyDescent="0.25">
      <c r="O96" s="14"/>
      <c r="P96" s="103"/>
      <c r="Q96" s="103"/>
      <c r="R96" s="103"/>
      <c r="S96" s="103"/>
      <c r="T96" s="103"/>
      <c r="AS96" s="123"/>
      <c r="AT96" s="123"/>
      <c r="AU96" s="123"/>
      <c r="AV96" s="123"/>
      <c r="AW96" s="123"/>
      <c r="AX96" s="123"/>
      <c r="AY96" s="123"/>
    </row>
    <row r="97" spans="15:51" x14ac:dyDescent="0.25">
      <c r="O97" s="14"/>
      <c r="P97" s="103"/>
      <c r="Q97" s="103"/>
      <c r="R97" s="103"/>
      <c r="S97" s="103"/>
      <c r="T97" s="103"/>
      <c r="AS97" s="123"/>
      <c r="AT97" s="123"/>
      <c r="AU97" s="123"/>
      <c r="AV97" s="123"/>
      <c r="AW97" s="123"/>
      <c r="AX97" s="123"/>
      <c r="AY97" s="123"/>
    </row>
    <row r="98" spans="15:51" x14ac:dyDescent="0.25">
      <c r="O98" s="14"/>
      <c r="P98" s="103"/>
      <c r="T98" s="103"/>
      <c r="AS98" s="123"/>
      <c r="AT98" s="123"/>
      <c r="AU98" s="123"/>
      <c r="AV98" s="123"/>
      <c r="AW98" s="123"/>
      <c r="AX98" s="123"/>
      <c r="AY98" s="123"/>
    </row>
    <row r="99" spans="15:51" x14ac:dyDescent="0.25">
      <c r="O99" s="103"/>
      <c r="Q99" s="103"/>
      <c r="R99" s="103"/>
      <c r="S99" s="103"/>
      <c r="AS99" s="123"/>
      <c r="AT99" s="123"/>
      <c r="AU99" s="123"/>
      <c r="AV99" s="123"/>
      <c r="AW99" s="123"/>
      <c r="AX99" s="123"/>
      <c r="AY99" s="123"/>
    </row>
    <row r="100" spans="15:51" x14ac:dyDescent="0.25">
      <c r="O100" s="14"/>
      <c r="P100" s="103"/>
      <c r="Q100" s="103"/>
      <c r="R100" s="103"/>
      <c r="S100" s="103"/>
      <c r="T100" s="103"/>
      <c r="AS100" s="123"/>
      <c r="AT100" s="123"/>
      <c r="AU100" s="123"/>
      <c r="AV100" s="123"/>
      <c r="AW100" s="123"/>
      <c r="AX100" s="123"/>
      <c r="AY100" s="123"/>
    </row>
    <row r="101" spans="15:51" x14ac:dyDescent="0.25">
      <c r="O101" s="14"/>
      <c r="P101" s="103"/>
      <c r="Q101" s="103"/>
      <c r="R101" s="103"/>
      <c r="S101" s="103"/>
      <c r="T101" s="103"/>
      <c r="U101" s="103"/>
      <c r="AS101" s="123"/>
      <c r="AT101" s="123"/>
      <c r="AU101" s="123"/>
      <c r="AV101" s="123"/>
      <c r="AW101" s="123"/>
      <c r="AX101" s="123"/>
      <c r="AY101" s="123"/>
    </row>
    <row r="102" spans="15:51" x14ac:dyDescent="0.25">
      <c r="O102" s="14"/>
      <c r="P102" s="103"/>
      <c r="T102" s="103"/>
      <c r="U102" s="103"/>
      <c r="AS102" s="123"/>
      <c r="AT102" s="123"/>
      <c r="AU102" s="123"/>
      <c r="AV102" s="123"/>
      <c r="AW102" s="123"/>
      <c r="AX102" s="123"/>
      <c r="AY102" s="123"/>
    </row>
    <row r="114" spans="45:51" x14ac:dyDescent="0.25">
      <c r="AS114" s="123"/>
      <c r="AT114" s="123"/>
      <c r="AU114" s="123"/>
      <c r="AV114" s="123"/>
      <c r="AW114" s="123"/>
      <c r="AX114" s="123"/>
      <c r="AY114" s="123"/>
    </row>
  </sheetData>
  <protectedRanges>
    <protectedRange sqref="N60:R60 B78 B70:B75 T42 T56:T57 S58:T59 N62:R66 S61:T66" name="Range2_12_5_1_1"/>
    <protectedRange sqref="N10 L10 L6 D6 D8 AD8 AF8 O8:U8 AJ8:AR8 AF10 AR11:AR34 L24:N31 N12:N23 N32:N34 N11:AG11 E11:E34 G11:G34 O12:AG34" name="Range1_16_3_1_1"/>
    <protectedRange sqref="I64 J60:M60 I66 J62:M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C66 C68" name="Range2_4_1_1_1"/>
    <protectedRange sqref="AS16:AS34" name="Range1_1_1_1"/>
    <protectedRange sqref="P3:U5" name="Range1_16_1_1_1_1"/>
    <protectedRange sqref="C69 C67" name="Range2_1_3_1_1"/>
    <protectedRange sqref="H11:H34" name="Range1_1_1_1_1_1_1"/>
    <protectedRange sqref="B76:B77 J61:R61 D66:D67 I65 Z59:Z60 AA60:AU60 F69 E68:E69 G68:H69 S60:Y60" name="Range2_2_1_10_1_1_1_2"/>
    <protectedRange sqref="C65" name="Range2_2_1_10_2_1_1_1"/>
    <protectedRange sqref="N58:R59 D63 F65" name="Range2_12_1_6_1_1"/>
    <protectedRange sqref="D59:D60 I61:I63 I59:M59 G65:H66 E65:E66 F66:F67 F61:F62 J58:M58 E60:E61 G60:H61" name="Range2_2_12_1_7_1_1"/>
    <protectedRange sqref="D64" name="Range2_1_1_1_1_11_1_2_1_1"/>
    <protectedRange sqref="E62 G62:H62 F63" name="Range2_2_2_9_1_1_1_1"/>
    <protectedRange sqref="C64 C60" name="Range2_1_1_2_1_1"/>
    <protectedRange sqref="C63" name="Range2_1_2_2_1_1"/>
    <protectedRange sqref="C62" name="Range2_3_2_1_1"/>
    <protectedRange sqref="F59:F60 E59 G59:H59" name="Range2_2_12_1_1_1_1_1"/>
    <protectedRange sqref="C59" name="Range2_1_4_2_1_1_1"/>
    <protectedRange sqref="C61" name="Range2_5_1_1_1"/>
    <protectedRange sqref="E63:E64 I60 G63:H64 F64" name="Range2_2_1_1_1_1"/>
    <protectedRange sqref="D61:D62" name="Range2_1_1_1_1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6:S57" name="Range2_12_2_1_1_1_2_1_1"/>
    <protectedRange sqref="Q57:R57" name="Range2_12_1_4_1_1_1_1_1_1_1_1_1_1_1_1_1_1"/>
    <protectedRange sqref="N57:P57" name="Range2_12_1_2_1_1_1_1_1_1_1_1_1_1_1_1_1_1_1"/>
    <protectedRange sqref="J57:M57" name="Range2_2_12_1_4_1_1_1_1_1_1_1_1_1_1_1_1_1_1_1"/>
    <protectedRange sqref="Q56:R56" name="Range2_12_1_6_1_1_1_2_3_1_1_3_1_1_1_1_1_1"/>
    <protectedRange sqref="N56:P56" name="Range2_12_1_2_3_1_1_1_2_3_1_1_3_1_1_1_1_1_1"/>
    <protectedRange sqref="J56:M56" name="Range2_2_12_1_4_3_1_1_1_3_3_1_1_3_1_1_1_1_1_1"/>
    <protectedRange sqref="T47:T55" name="Range2_12_5_1_1_3"/>
    <protectedRange sqref="T45:T46" name="Range2_12_5_1_1_2_2"/>
    <protectedRange sqref="S45:S55" name="Range2_12_4_1_1_1_4_2_2_2"/>
    <protectedRange sqref="Q45:R55" name="Range2_12_1_6_1_1_1_2_3_2_1_1_3"/>
    <protectedRange sqref="N45:P55" name="Range2_12_1_2_3_1_1_1_2_3_2_1_1_3"/>
    <protectedRange sqref="K45:M55" name="Range2_2_12_1_4_3_1_1_1_3_3_2_1_1_3"/>
    <protectedRange sqref="J45:J55" name="Range2_2_12_1_4_3_1_1_1_3_2_1_2_2"/>
    <protectedRange sqref="G47:H52" name="Range2_2_12_1_3_1_2_1_1_1_2_1_1_1_1_1_1_2_1_1"/>
    <protectedRange sqref="D47:E52" name="Range2_2_12_1_3_1_2_1_1_1_2_1_1_1_1_3_1_1_1_1"/>
    <protectedRange sqref="F47:F52" name="Range2_2_12_1_3_1_2_1_1_1_3_1_1_1_1_1_3_1_1_1_1"/>
    <protectedRange sqref="I47:I52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7:B69" name="Range2_12_5_1_1_2"/>
    <protectedRange sqref="B66" name="Range2_12_5_1_1_2_1_4_1_1_1_2_1_1_1_1_1_1_1"/>
    <protectedRange sqref="B65" name="Range2_12_5_1_1_2_1"/>
    <protectedRange sqref="B64" name="Range2_12_5_1_1_2_1_2_1"/>
    <protectedRange sqref="I54" name="Range2_2_12_1_7_1_1_2_2"/>
    <protectedRange sqref="I53" name="Range2_2_12_1_4_3_1_1_1_3_3_1_1_3_1_1_1_1_1_1_2"/>
    <protectedRange sqref="E53:H53" name="Range2_2_12_1_3_1_2_1_1_1_1_2_1_1_1_1_1_1_2"/>
    <protectedRange sqref="D53" name="Range2_2_12_1_3_1_2_1_1_1_2_1_2_3_1_1_1_1_1"/>
    <protectedRange sqref="G54:H54" name="Range2_2_12_1_3_1_2_1_1_1_2_1_1_1_1_1_1_2_1_1_1_1_1"/>
    <protectedRange sqref="D54:E54" name="Range2_2_12_1_3_1_2_1_1_1_2_1_1_1_1_3_1_1_1_1_1_2_1"/>
    <protectedRange sqref="F54" name="Range2_2_12_1_3_1_2_1_1_1_3_1_1_1_1_1_3_1_1_1_1_1_1_1"/>
    <protectedRange sqref="I56:I58" name="Range2_2_12_1_7_1_1_2_2_1"/>
    <protectedRange sqref="I55" name="Range2_2_12_1_4_3_1_1_1_3_3_1_1_3_1_1_1_1_1_1_2_1"/>
    <protectedRange sqref="E55:H55" name="Range2_2_12_1_3_1_2_1_1_1_1_2_1_1_1_1_1_1_2_1"/>
    <protectedRange sqref="D55" name="Range2_2_12_1_3_1_2_1_1_1_2_1_2_3_1_1_1_1_1_1"/>
    <protectedRange sqref="G58:H58" name="Range2_2_12_1_3_1_2_1_1_1_2_1_1_1_1_1_1_2_1_1_1_1_1_1_1_1"/>
    <protectedRange sqref="F58" name="Range2_2_12_1_3_3_1_1_1_2_1_1_1_1_1_1_1_1_1_1_1_1_1_1_1"/>
    <protectedRange sqref="G56:H56" name="Range2_2_12_1_3_1_2_1_1_1_2_1_1_1_1_1_1_2_1_1_1_1_1_2"/>
    <protectedRange sqref="D56:E56" name="Range2_2_12_1_3_1_2_1_1_1_2_1_1_1_1_3_1_1_1_1_1_2_1_1"/>
    <protectedRange sqref="F56" name="Range2_2_12_1_3_1_2_1_1_1_3_1_1_1_1_1_3_1_1_1_1_1_1_1_1"/>
    <protectedRange sqref="F57:H57" name="Range2_2_12_1_3_1_2_1_1_1_1_2_1_1_1_1_1_1_1_1_1_1"/>
    <protectedRange sqref="D58" name="Range2_2_12_1_7_1_1_2_1_1_1_1"/>
    <protectedRange sqref="E58" name="Range2_2_12_1_1_1_1_1_1_1_1_1_1"/>
    <protectedRange sqref="C58" name="Range2_1_4_2_1_1_1_1_1_1_1"/>
    <protectedRange sqref="D57:E57" name="Range2_2_12_1_3_1_2_1_1_1_2_1_1_1_1_3_1_1_1_1_1_1_1_1_1"/>
    <protectedRange sqref="B63" name="Range2_12_5_1_1_2_1_2_2"/>
    <protectedRange sqref="B62" name="Range2_12_5_1_1_2_1_4_1_1_1_2_1_1_1_1_1_1_1_1_1_2"/>
    <protectedRange sqref="B61" name="Range2_12_5_1_1_2_1_2_2_1_1_1"/>
    <protectedRange sqref="Q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7:B50" name="Range2_12_5_1_1_1_2_1_1_1_1_1_1_1_1_1_1_1_2_1_2_1_1_1_1_1_1_1_1_1_2_1_1_1_1_1_1_1_1_1_1_1"/>
    <protectedRange sqref="B46" name="Range2_12_5_1_1_1_2_2_1_1_1_1_1_1_1_1_1_1_1_2_1_1_1_2_1_1_1_2_1_1_1_3_1_1_1_1_1_1_1_1_1_1_1_1_1_1_1_1_1_1_1_1_1_1_1_1_1_1_1"/>
    <protectedRange sqref="B43" name="Range2_12_5_1_1_1_2_1_1_1_1_1_1_1_1_1_1_1_2_1_1_1_1_1_1_1_1_1_1_1_1_1_1_1"/>
    <protectedRange sqref="B52" name="Range2_12_5_1_1_1_1_1_2_1_1_2_1_1_1_1_1_1_1_1_1_1_1_1_1_1"/>
    <protectedRange sqref="B53" name="Range2_12_5_1_1_1_2_2_1_1_1_1_1_1_1_1_1_1_1_2_1_1_1_2_1_1_1_1_1_1_1_1_1_1_1_1_1"/>
    <protectedRange sqref="B51" name="Range2_12_5_1_1_1_1_1_2_1_1_1_1_1_1_1_1_1_1_1_1_1_1_1_1"/>
    <protectedRange sqref="B55" name="Range2_12_5_1_1_1_2_2_1_1_1_1_1_1_1_1_1_1_1_2_1_1_1_1_1_1_1_1_1_3_1_3_1_2_1_1_1_1_1_1_1_1_1_1_1_1_1_2_1_1"/>
    <protectedRange sqref="B54" name="Range2_12_5_1_1_1_1_1_2_1_2_1_1_1_2_1_1_1_1_1_1_1_1_1_1_2_1_1"/>
    <protectedRange sqref="F11:F34" name="Range1_16_3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32" priority="17" operator="containsText" text="N/A">
      <formula>NOT(ISERROR(SEARCH("N/A",X11)))</formula>
    </cfRule>
    <cfRule type="cellIs" dxfId="731" priority="35" operator="equal">
      <formula>0</formula>
    </cfRule>
  </conditionalFormatting>
  <conditionalFormatting sqref="X11:AE34">
    <cfRule type="cellIs" dxfId="730" priority="34" operator="greaterThanOrEqual">
      <formula>1185</formula>
    </cfRule>
  </conditionalFormatting>
  <conditionalFormatting sqref="X11:AE34">
    <cfRule type="cellIs" dxfId="729" priority="33" operator="between">
      <formula>0.1</formula>
      <formula>1184</formula>
    </cfRule>
  </conditionalFormatting>
  <conditionalFormatting sqref="X8 AJ11 AJ15:AL15 AJ12:AN14 AO12:AO22 AK23:AO23 AO24:AO32 AM15:AN18 AJ16:AN34">
    <cfRule type="cellIs" dxfId="728" priority="32" operator="equal">
      <formula>0</formula>
    </cfRule>
  </conditionalFormatting>
  <conditionalFormatting sqref="X8 AJ11 AJ15:AL15 AJ12:AN14 AO12:AO22 AK23:AO23 AO24:AO32 AM15:AN18 AJ16:AN34">
    <cfRule type="cellIs" dxfId="727" priority="31" operator="greaterThan">
      <formula>1179</formula>
    </cfRule>
  </conditionalFormatting>
  <conditionalFormatting sqref="X8 AJ11 AJ15:AL15 AJ12:AN14 AO12:AO22 AK23:AO23 AO24:AO32 AM15:AN18 AJ16:AN34">
    <cfRule type="cellIs" dxfId="726" priority="30" operator="greaterThan">
      <formula>99</formula>
    </cfRule>
  </conditionalFormatting>
  <conditionalFormatting sqref="X8 AJ11 AJ15:AL15 AJ12:AN14 AO12:AO22 AK23:AO23 AO24:AO32 AM15:AN18 AJ16:AN34">
    <cfRule type="cellIs" dxfId="725" priority="29" operator="greaterThan">
      <formula>0.99</formula>
    </cfRule>
  </conditionalFormatting>
  <conditionalFormatting sqref="AB8">
    <cfRule type="cellIs" dxfId="724" priority="28" operator="equal">
      <formula>0</formula>
    </cfRule>
  </conditionalFormatting>
  <conditionalFormatting sqref="AB8">
    <cfRule type="cellIs" dxfId="723" priority="27" operator="greaterThan">
      <formula>1179</formula>
    </cfRule>
  </conditionalFormatting>
  <conditionalFormatting sqref="AB8">
    <cfRule type="cellIs" dxfId="722" priority="26" operator="greaterThan">
      <formula>99</formula>
    </cfRule>
  </conditionalFormatting>
  <conditionalFormatting sqref="AB8">
    <cfRule type="cellIs" dxfId="721" priority="25" operator="greaterThan">
      <formula>0.99</formula>
    </cfRule>
  </conditionalFormatting>
  <conditionalFormatting sqref="AQ12:AQ34 AO33:AO34">
    <cfRule type="cellIs" dxfId="720" priority="24" operator="equal">
      <formula>0</formula>
    </cfRule>
  </conditionalFormatting>
  <conditionalFormatting sqref="AQ12:AQ34 AO33:AO34">
    <cfRule type="cellIs" dxfId="719" priority="23" operator="greaterThan">
      <formula>1179</formula>
    </cfRule>
  </conditionalFormatting>
  <conditionalFormatting sqref="AQ12:AQ34 AO33:AO34">
    <cfRule type="cellIs" dxfId="718" priority="22" operator="greaterThan">
      <formula>99</formula>
    </cfRule>
  </conditionalFormatting>
  <conditionalFormatting sqref="AQ12:AQ34 AO33:AO34">
    <cfRule type="cellIs" dxfId="717" priority="21" operator="greaterThan">
      <formula>0.99</formula>
    </cfRule>
  </conditionalFormatting>
  <conditionalFormatting sqref="AI11:AI34">
    <cfRule type="cellIs" dxfId="716" priority="20" operator="greaterThan">
      <formula>$AI$8</formula>
    </cfRule>
  </conditionalFormatting>
  <conditionalFormatting sqref="AH11:AH34">
    <cfRule type="cellIs" dxfId="715" priority="18" operator="greaterThan">
      <formula>$AH$8</formula>
    </cfRule>
    <cfRule type="cellIs" dxfId="714" priority="19" operator="greaterThan">
      <formula>$AH$8</formula>
    </cfRule>
  </conditionalFormatting>
  <conditionalFormatting sqref="AP12:AP34">
    <cfRule type="cellIs" dxfId="713" priority="16" operator="equal">
      <formula>0</formula>
    </cfRule>
  </conditionalFormatting>
  <conditionalFormatting sqref="AP12:AP34">
    <cfRule type="cellIs" dxfId="712" priority="15" operator="greaterThan">
      <formula>1179</formula>
    </cfRule>
  </conditionalFormatting>
  <conditionalFormatting sqref="AP12:AP34">
    <cfRule type="cellIs" dxfId="711" priority="14" operator="greaterThan">
      <formula>99</formula>
    </cfRule>
  </conditionalFormatting>
  <conditionalFormatting sqref="AP12:AP34">
    <cfRule type="cellIs" dxfId="710" priority="13" operator="greaterThan">
      <formula>0.99</formula>
    </cfRule>
  </conditionalFormatting>
  <conditionalFormatting sqref="AK11:AO11">
    <cfRule type="cellIs" dxfId="709" priority="12" operator="equal">
      <formula>0</formula>
    </cfRule>
  </conditionalFormatting>
  <conditionalFormatting sqref="AK11:AO11">
    <cfRule type="cellIs" dxfId="708" priority="11" operator="greaterThan">
      <formula>1179</formula>
    </cfRule>
  </conditionalFormatting>
  <conditionalFormatting sqref="AK11:AO11">
    <cfRule type="cellIs" dxfId="707" priority="10" operator="greaterThan">
      <formula>99</formula>
    </cfRule>
  </conditionalFormatting>
  <conditionalFormatting sqref="AK11:AO11">
    <cfRule type="cellIs" dxfId="706" priority="9" operator="greaterThan">
      <formula>0.99</formula>
    </cfRule>
  </conditionalFormatting>
  <conditionalFormatting sqref="AQ11">
    <cfRule type="cellIs" dxfId="705" priority="8" operator="equal">
      <formula>0</formula>
    </cfRule>
  </conditionalFormatting>
  <conditionalFormatting sqref="AQ11">
    <cfRule type="cellIs" dxfId="704" priority="7" operator="greaterThan">
      <formula>1179</formula>
    </cfRule>
  </conditionalFormatting>
  <conditionalFormatting sqref="AQ11">
    <cfRule type="cellIs" dxfId="703" priority="6" operator="greaterThan">
      <formula>99</formula>
    </cfRule>
  </conditionalFormatting>
  <conditionalFormatting sqref="AQ11">
    <cfRule type="cellIs" dxfId="702" priority="5" operator="greaterThan">
      <formula>0.99</formula>
    </cfRule>
  </conditionalFormatting>
  <conditionalFormatting sqref="AP11">
    <cfRule type="cellIs" dxfId="701" priority="4" operator="equal">
      <formula>0</formula>
    </cfRule>
  </conditionalFormatting>
  <conditionalFormatting sqref="AP11">
    <cfRule type="cellIs" dxfId="700" priority="3" operator="greaterThan">
      <formula>1179</formula>
    </cfRule>
  </conditionalFormatting>
  <conditionalFormatting sqref="AP11">
    <cfRule type="cellIs" dxfId="699" priority="2" operator="greaterThan">
      <formula>99</formula>
    </cfRule>
  </conditionalFormatting>
  <conditionalFormatting sqref="AP11">
    <cfRule type="cellIs" dxfId="69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7030A0"/>
  </sheetPr>
  <dimension ref="A2:AY114"/>
  <sheetViews>
    <sheetView topLeftCell="A34" workbookViewId="0">
      <selection activeCell="F52" sqref="F52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01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96" t="s">
        <v>10</v>
      </c>
      <c r="I7" s="197" t="s">
        <v>11</v>
      </c>
      <c r="J7" s="197" t="s">
        <v>12</v>
      </c>
      <c r="K7" s="197" t="s">
        <v>13</v>
      </c>
      <c r="L7" s="14"/>
      <c r="M7" s="14"/>
      <c r="N7" s="14"/>
      <c r="O7" s="196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97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97" t="s">
        <v>22</v>
      </c>
      <c r="AG7" s="197" t="s">
        <v>23</v>
      </c>
      <c r="AH7" s="197" t="s">
        <v>24</v>
      </c>
      <c r="AI7" s="197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97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42195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26116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97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98" t="s">
        <v>51</v>
      </c>
      <c r="V9" s="19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00" t="s">
        <v>55</v>
      </c>
      <c r="AG9" s="200" t="s">
        <v>56</v>
      </c>
      <c r="AH9" s="264" t="s">
        <v>57</v>
      </c>
      <c r="AI9" s="278" t="s">
        <v>58</v>
      </c>
      <c r="AJ9" s="198" t="s">
        <v>59</v>
      </c>
      <c r="AK9" s="198" t="s">
        <v>60</v>
      </c>
      <c r="AL9" s="198" t="s">
        <v>61</v>
      </c>
      <c r="AM9" s="198" t="s">
        <v>62</v>
      </c>
      <c r="AN9" s="198" t="s">
        <v>63</v>
      </c>
      <c r="AO9" s="198" t="s">
        <v>64</v>
      </c>
      <c r="AP9" s="198" t="s">
        <v>65</v>
      </c>
      <c r="AQ9" s="262" t="s">
        <v>66</v>
      </c>
      <c r="AR9" s="19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98" t="s">
        <v>72</v>
      </c>
      <c r="C10" s="198" t="s">
        <v>73</v>
      </c>
      <c r="D10" s="198" t="s">
        <v>74</v>
      </c>
      <c r="E10" s="198" t="s">
        <v>75</v>
      </c>
      <c r="F10" s="198" t="s">
        <v>74</v>
      </c>
      <c r="G10" s="198" t="s">
        <v>75</v>
      </c>
      <c r="H10" s="261"/>
      <c r="I10" s="198" t="s">
        <v>75</v>
      </c>
      <c r="J10" s="198" t="s">
        <v>75</v>
      </c>
      <c r="K10" s="19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9'!Q34</f>
        <v>43328599</v>
      </c>
      <c r="R10" s="272"/>
      <c r="S10" s="273"/>
      <c r="T10" s="274"/>
      <c r="U10" s="198" t="s">
        <v>75</v>
      </c>
      <c r="V10" s="19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9'!AG34</f>
        <v>38555528</v>
      </c>
      <c r="AH10" s="264"/>
      <c r="AI10" s="279"/>
      <c r="AJ10" s="198" t="s">
        <v>84</v>
      </c>
      <c r="AK10" s="198" t="s">
        <v>84</v>
      </c>
      <c r="AL10" s="198" t="s">
        <v>84</v>
      </c>
      <c r="AM10" s="198" t="s">
        <v>84</v>
      </c>
      <c r="AN10" s="198" t="s">
        <v>84</v>
      </c>
      <c r="AO10" s="198" t="s">
        <v>84</v>
      </c>
      <c r="AP10" s="3">
        <f>'JULY 9'!AP34</f>
        <v>8701882</v>
      </c>
      <c r="AQ10" s="263"/>
      <c r="AR10" s="19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8</v>
      </c>
      <c r="E11" s="43">
        <f>D11/1.42</f>
        <v>5.6338028169014089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120</v>
      </c>
      <c r="P11" s="166">
        <v>96</v>
      </c>
      <c r="Q11" s="166">
        <v>43332181</v>
      </c>
      <c r="R11" s="49">
        <f>IF(ISBLANK(Q11),"-",Q11-Q10)</f>
        <v>3582</v>
      </c>
      <c r="S11" s="50">
        <f>R11*24/1000</f>
        <v>85.968000000000004</v>
      </c>
      <c r="T11" s="50">
        <f>R11/1000</f>
        <v>3.5819999999999999</v>
      </c>
      <c r="U11" s="167">
        <v>7.9</v>
      </c>
      <c r="V11" s="167">
        <f t="shared" ref="V11:V34" si="0">U11</f>
        <v>7.9</v>
      </c>
      <c r="W11" s="168" t="s">
        <v>125</v>
      </c>
      <c r="X11" s="170">
        <v>0</v>
      </c>
      <c r="Y11" s="170">
        <v>0</v>
      </c>
      <c r="Z11" s="170">
        <v>1076</v>
      </c>
      <c r="AA11" s="170">
        <v>0</v>
      </c>
      <c r="AB11" s="170">
        <v>1057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38556230</v>
      </c>
      <c r="AH11" s="52">
        <f>IF(ISBLANK(AG11),"-",AG11-AG10)</f>
        <v>702</v>
      </c>
      <c r="AI11" s="53">
        <f>AH11/T11</f>
        <v>195.97989949748745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</v>
      </c>
      <c r="AP11" s="170">
        <v>8702861</v>
      </c>
      <c r="AQ11" s="170">
        <f t="shared" ref="AQ11:AQ34" si="1">AP11-AP10</f>
        <v>979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121</v>
      </c>
      <c r="P12" s="166">
        <v>92</v>
      </c>
      <c r="Q12" s="166">
        <v>43335764</v>
      </c>
      <c r="R12" s="49">
        <f t="shared" ref="R12:R34" si="5">IF(ISBLANK(Q12),"-",Q12-Q11)</f>
        <v>3583</v>
      </c>
      <c r="S12" s="50">
        <f t="shared" ref="S12:S34" si="6">R12*24/1000</f>
        <v>85.992000000000004</v>
      </c>
      <c r="T12" s="50">
        <f t="shared" ref="T12:T34" si="7">R12/1000</f>
        <v>3.5830000000000002</v>
      </c>
      <c r="U12" s="167">
        <v>8.9</v>
      </c>
      <c r="V12" s="167">
        <f t="shared" si="0"/>
        <v>8.9</v>
      </c>
      <c r="W12" s="168" t="s">
        <v>125</v>
      </c>
      <c r="X12" s="170">
        <v>0</v>
      </c>
      <c r="Y12" s="170">
        <v>0</v>
      </c>
      <c r="Z12" s="170">
        <v>1076</v>
      </c>
      <c r="AA12" s="170">
        <v>0</v>
      </c>
      <c r="AB12" s="170">
        <v>1057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38556932</v>
      </c>
      <c r="AH12" s="52">
        <f>IF(ISBLANK(AG12),"-",AG12-AG11)</f>
        <v>702</v>
      </c>
      <c r="AI12" s="53">
        <f t="shared" ref="AI12:AI34" si="8">AH12/T12</f>
        <v>195.92520234440411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</v>
      </c>
      <c r="AP12" s="170">
        <v>8703841</v>
      </c>
      <c r="AQ12" s="170">
        <f t="shared" si="1"/>
        <v>980</v>
      </c>
      <c r="AR12" s="56">
        <v>0.97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11</v>
      </c>
      <c r="E13" s="43">
        <f t="shared" si="2"/>
        <v>7.746478873239437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119</v>
      </c>
      <c r="P13" s="166">
        <v>101</v>
      </c>
      <c r="Q13" s="166">
        <v>43339704</v>
      </c>
      <c r="R13" s="49">
        <f t="shared" si="5"/>
        <v>3940</v>
      </c>
      <c r="S13" s="50">
        <f t="shared" si="6"/>
        <v>94.56</v>
      </c>
      <c r="T13" s="50">
        <f t="shared" si="7"/>
        <v>3.94</v>
      </c>
      <c r="U13" s="167">
        <v>9.5</v>
      </c>
      <c r="V13" s="167">
        <f t="shared" si="0"/>
        <v>9.5</v>
      </c>
      <c r="W13" s="168" t="s">
        <v>125</v>
      </c>
      <c r="X13" s="170">
        <v>0</v>
      </c>
      <c r="Y13" s="170">
        <v>0</v>
      </c>
      <c r="Z13" s="170">
        <v>1076</v>
      </c>
      <c r="AA13" s="170">
        <v>0</v>
      </c>
      <c r="AB13" s="170">
        <v>1057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38557594</v>
      </c>
      <c r="AH13" s="52">
        <f>IF(ISBLANK(AG13),"-",AG13-AG12)</f>
        <v>662</v>
      </c>
      <c r="AI13" s="53">
        <f t="shared" si="8"/>
        <v>168.02030456852793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0.5</v>
      </c>
      <c r="AP13" s="170">
        <v>8703841</v>
      </c>
      <c r="AQ13" s="170">
        <f t="shared" si="1"/>
        <v>0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13</v>
      </c>
      <c r="E14" s="43">
        <f t="shared" si="2"/>
        <v>9.1549295774647899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120</v>
      </c>
      <c r="P14" s="166">
        <v>103</v>
      </c>
      <c r="Q14" s="166">
        <v>43343639</v>
      </c>
      <c r="R14" s="49">
        <f t="shared" si="5"/>
        <v>3935</v>
      </c>
      <c r="S14" s="50">
        <f t="shared" si="6"/>
        <v>94.44</v>
      </c>
      <c r="T14" s="50">
        <f t="shared" si="7"/>
        <v>3.9350000000000001</v>
      </c>
      <c r="U14" s="167">
        <v>9.5</v>
      </c>
      <c r="V14" s="167">
        <f t="shared" si="0"/>
        <v>9.5</v>
      </c>
      <c r="W14" s="168" t="s">
        <v>125</v>
      </c>
      <c r="X14" s="170">
        <v>0</v>
      </c>
      <c r="Y14" s="170">
        <v>0</v>
      </c>
      <c r="Z14" s="170">
        <v>1076</v>
      </c>
      <c r="AA14" s="170">
        <v>0</v>
      </c>
      <c r="AB14" s="170">
        <v>1057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38558252</v>
      </c>
      <c r="AH14" s="52">
        <f t="shared" ref="AH14:AH34" si="9">IF(ISBLANK(AG14),"-",AG14-AG13)</f>
        <v>658</v>
      </c>
      <c r="AI14" s="53">
        <f t="shared" si="8"/>
        <v>167.21728081321473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</v>
      </c>
      <c r="AP14" s="170">
        <v>8703841</v>
      </c>
      <c r="AQ14" s="170">
        <f t="shared" si="1"/>
        <v>0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15</v>
      </c>
      <c r="E15" s="43">
        <f t="shared" si="2"/>
        <v>10.563380281690142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116</v>
      </c>
      <c r="P15" s="166">
        <v>66</v>
      </c>
      <c r="Q15" s="166">
        <v>43347584</v>
      </c>
      <c r="R15" s="49">
        <f t="shared" si="5"/>
        <v>3945</v>
      </c>
      <c r="S15" s="50">
        <f t="shared" si="6"/>
        <v>94.68</v>
      </c>
      <c r="T15" s="50">
        <f t="shared" si="7"/>
        <v>3.9449999999999998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1076</v>
      </c>
      <c r="AA15" s="170">
        <v>0</v>
      </c>
      <c r="AB15" s="170">
        <v>1057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38558918</v>
      </c>
      <c r="AH15" s="52">
        <f t="shared" si="9"/>
        <v>666</v>
      </c>
      <c r="AI15" s="53">
        <f t="shared" si="8"/>
        <v>168.8212927756654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8703841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18</v>
      </c>
      <c r="E16" s="43">
        <f t="shared" si="2"/>
        <v>12.67605633802817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112</v>
      </c>
      <c r="P16" s="166">
        <v>107</v>
      </c>
      <c r="Q16" s="166">
        <v>43351524</v>
      </c>
      <c r="R16" s="49">
        <f t="shared" si="5"/>
        <v>3940</v>
      </c>
      <c r="S16" s="50">
        <f t="shared" si="6"/>
        <v>94.56</v>
      </c>
      <c r="T16" s="50">
        <f t="shared" si="7"/>
        <v>3.94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1076</v>
      </c>
      <c r="AA16" s="170">
        <v>0</v>
      </c>
      <c r="AB16" s="170">
        <v>1057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38559580</v>
      </c>
      <c r="AH16" s="52">
        <f t="shared" si="9"/>
        <v>662</v>
      </c>
      <c r="AI16" s="53">
        <f t="shared" si="8"/>
        <v>168.02030456852793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8703841</v>
      </c>
      <c r="AQ16" s="170">
        <f t="shared" si="1"/>
        <v>0</v>
      </c>
      <c r="AR16" s="56">
        <v>1.39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12</v>
      </c>
      <c r="E17" s="43">
        <f t="shared" si="2"/>
        <v>8.4507042253521139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140</v>
      </c>
      <c r="P17" s="166">
        <v>141</v>
      </c>
      <c r="Q17" s="166">
        <v>43357139</v>
      </c>
      <c r="R17" s="49">
        <f t="shared" si="5"/>
        <v>5615</v>
      </c>
      <c r="S17" s="50">
        <f t="shared" si="6"/>
        <v>134.76</v>
      </c>
      <c r="T17" s="50">
        <f t="shared" si="7"/>
        <v>5.6150000000000002</v>
      </c>
      <c r="U17" s="167">
        <v>9.5</v>
      </c>
      <c r="V17" s="167">
        <f t="shared" si="0"/>
        <v>9.5</v>
      </c>
      <c r="W17" s="168" t="s">
        <v>137</v>
      </c>
      <c r="X17" s="170">
        <v>0</v>
      </c>
      <c r="Y17" s="170">
        <v>1015</v>
      </c>
      <c r="Z17" s="170">
        <v>1186</v>
      </c>
      <c r="AA17" s="170">
        <v>1185</v>
      </c>
      <c r="AB17" s="170">
        <v>1186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38560824</v>
      </c>
      <c r="AH17" s="52">
        <f t="shared" si="9"/>
        <v>1244</v>
      </c>
      <c r="AI17" s="53">
        <f t="shared" si="8"/>
        <v>221.5494211932324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8703841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9</v>
      </c>
      <c r="E18" s="43">
        <f t="shared" si="2"/>
        <v>6.3380281690140849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140</v>
      </c>
      <c r="P18" s="166">
        <v>145</v>
      </c>
      <c r="Q18" s="166">
        <v>43363204</v>
      </c>
      <c r="R18" s="49">
        <f t="shared" si="5"/>
        <v>6065</v>
      </c>
      <c r="S18" s="50">
        <f t="shared" si="6"/>
        <v>145.56</v>
      </c>
      <c r="T18" s="50">
        <f t="shared" si="7"/>
        <v>6.0650000000000004</v>
      </c>
      <c r="U18" s="167">
        <v>9.1999999999999993</v>
      </c>
      <c r="V18" s="167">
        <f t="shared" si="0"/>
        <v>9.1999999999999993</v>
      </c>
      <c r="W18" s="168" t="s">
        <v>137</v>
      </c>
      <c r="X18" s="170">
        <v>0</v>
      </c>
      <c r="Y18" s="170">
        <v>1005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38562172</v>
      </c>
      <c r="AH18" s="52">
        <f t="shared" si="9"/>
        <v>1348</v>
      </c>
      <c r="AI18" s="53">
        <f t="shared" si="8"/>
        <v>222.25886232481449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8703841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8</v>
      </c>
      <c r="E19" s="43">
        <f t="shared" si="2"/>
        <v>5.6338028169014089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142</v>
      </c>
      <c r="P19" s="166">
        <v>147</v>
      </c>
      <c r="Q19" s="166">
        <v>43369445</v>
      </c>
      <c r="R19" s="49">
        <f t="shared" si="5"/>
        <v>6241</v>
      </c>
      <c r="S19" s="50">
        <f t="shared" si="6"/>
        <v>149.78399999999999</v>
      </c>
      <c r="T19" s="50">
        <f t="shared" si="7"/>
        <v>6.2409999999999997</v>
      </c>
      <c r="U19" s="167">
        <v>8.8000000000000007</v>
      </c>
      <c r="V19" s="167">
        <f t="shared" si="0"/>
        <v>8.8000000000000007</v>
      </c>
      <c r="W19" s="168" t="s">
        <v>137</v>
      </c>
      <c r="X19" s="170">
        <v>0</v>
      </c>
      <c r="Y19" s="170">
        <v>1005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38563564</v>
      </c>
      <c r="AH19" s="52">
        <f t="shared" si="9"/>
        <v>1392</v>
      </c>
      <c r="AI19" s="53">
        <f t="shared" si="8"/>
        <v>223.04117929818941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8703841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10</v>
      </c>
      <c r="E20" s="43">
        <f t="shared" si="2"/>
        <v>7.042253521126761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143</v>
      </c>
      <c r="P20" s="166">
        <v>151</v>
      </c>
      <c r="Q20" s="166">
        <v>43375440</v>
      </c>
      <c r="R20" s="49">
        <f t="shared" si="5"/>
        <v>5995</v>
      </c>
      <c r="S20" s="50">
        <f t="shared" si="6"/>
        <v>143.88</v>
      </c>
      <c r="T20" s="50">
        <f t="shared" si="7"/>
        <v>5.9950000000000001</v>
      </c>
      <c r="U20" s="167">
        <v>8.4</v>
      </c>
      <c r="V20" s="167">
        <v>8.4</v>
      </c>
      <c r="W20" s="168" t="s">
        <v>137</v>
      </c>
      <c r="X20" s="170">
        <v>0</v>
      </c>
      <c r="Y20" s="170">
        <v>1015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38564876</v>
      </c>
      <c r="AH20" s="52">
        <f t="shared" si="9"/>
        <v>1312</v>
      </c>
      <c r="AI20" s="53">
        <f t="shared" si="8"/>
        <v>218.84904086738948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8703841</v>
      </c>
      <c r="AQ20" s="170">
        <f t="shared" si="1"/>
        <v>0</v>
      </c>
      <c r="AR20" s="56">
        <v>0.77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9</v>
      </c>
      <c r="E21" s="43">
        <f t="shared" si="2"/>
        <v>6.3380281690140849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142</v>
      </c>
      <c r="P21" s="166">
        <v>149</v>
      </c>
      <c r="Q21" s="166">
        <v>43381655</v>
      </c>
      <c r="R21" s="49">
        <f t="shared" si="5"/>
        <v>6215</v>
      </c>
      <c r="S21" s="50">
        <f t="shared" si="6"/>
        <v>149.16</v>
      </c>
      <c r="T21" s="50">
        <f t="shared" si="7"/>
        <v>6.2149999999999999</v>
      </c>
      <c r="U21" s="167">
        <v>8</v>
      </c>
      <c r="V21" s="167">
        <v>8</v>
      </c>
      <c r="W21" s="168" t="s">
        <v>137</v>
      </c>
      <c r="X21" s="170">
        <v>0</v>
      </c>
      <c r="Y21" s="170">
        <v>1014</v>
      </c>
      <c r="Z21" s="170">
        <v>1186</v>
      </c>
      <c r="AA21" s="170">
        <v>1185</v>
      </c>
      <c r="AB21" s="170">
        <v>1186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38566240</v>
      </c>
      <c r="AH21" s="52">
        <f t="shared" si="9"/>
        <v>1364</v>
      </c>
      <c r="AI21" s="53">
        <f t="shared" si="8"/>
        <v>219.46902654867256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8703841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10</v>
      </c>
      <c r="E22" s="43">
        <f t="shared" si="2"/>
        <v>7.042253521126761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142</v>
      </c>
      <c r="P22" s="166">
        <v>152</v>
      </c>
      <c r="Q22" s="166">
        <v>43387880</v>
      </c>
      <c r="R22" s="49">
        <f t="shared" si="5"/>
        <v>6225</v>
      </c>
      <c r="S22" s="50">
        <f t="shared" si="6"/>
        <v>149.4</v>
      </c>
      <c r="T22" s="50">
        <f t="shared" si="7"/>
        <v>6.2249999999999996</v>
      </c>
      <c r="U22" s="167">
        <v>7.6</v>
      </c>
      <c r="V22" s="167">
        <f t="shared" si="0"/>
        <v>7.6</v>
      </c>
      <c r="W22" s="168" t="s">
        <v>137</v>
      </c>
      <c r="X22" s="170">
        <v>0</v>
      </c>
      <c r="Y22" s="170">
        <v>1014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38567604</v>
      </c>
      <c r="AH22" s="52">
        <f t="shared" si="9"/>
        <v>1364</v>
      </c>
      <c r="AI22" s="53">
        <f t="shared" si="8"/>
        <v>219.11646586345384</v>
      </c>
      <c r="AJ22" s="149">
        <v>0</v>
      </c>
      <c r="AK22" s="149">
        <v>1</v>
      </c>
      <c r="AL22" s="149">
        <v>1</v>
      </c>
      <c r="AM22" s="149">
        <v>1</v>
      </c>
      <c r="AN22" s="149">
        <v>10</v>
      </c>
      <c r="AO22" s="149">
        <v>0</v>
      </c>
      <c r="AP22" s="170">
        <v>8703841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9</v>
      </c>
      <c r="E23" s="43">
        <f t="shared" si="2"/>
        <v>6.3380281690140849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139</v>
      </c>
      <c r="P23" s="166">
        <v>158</v>
      </c>
      <c r="Q23" s="166">
        <v>43393971</v>
      </c>
      <c r="R23" s="49">
        <f t="shared" si="5"/>
        <v>6091</v>
      </c>
      <c r="S23" s="50">
        <f t="shared" si="6"/>
        <v>146.184</v>
      </c>
      <c r="T23" s="50">
        <f t="shared" si="7"/>
        <v>6.0910000000000002</v>
      </c>
      <c r="U23" s="167">
        <v>7.3</v>
      </c>
      <c r="V23" s="167">
        <f t="shared" si="0"/>
        <v>7.3</v>
      </c>
      <c r="W23" s="168" t="s">
        <v>137</v>
      </c>
      <c r="X23" s="170">
        <v>0</v>
      </c>
      <c r="Y23" s="170">
        <v>1014</v>
      </c>
      <c r="Z23" s="170">
        <v>1186</v>
      </c>
      <c r="AA23" s="170">
        <v>1185</v>
      </c>
      <c r="AB23" s="170">
        <v>1186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38568964</v>
      </c>
      <c r="AH23" s="52">
        <f t="shared" si="9"/>
        <v>1360</v>
      </c>
      <c r="AI23" s="53">
        <f t="shared" si="8"/>
        <v>223.28024954851421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8703841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7</v>
      </c>
      <c r="E24" s="43">
        <f t="shared" si="2"/>
        <v>4.9295774647887329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135</v>
      </c>
      <c r="P24" s="166">
        <v>142</v>
      </c>
      <c r="Q24" s="166">
        <v>43400146</v>
      </c>
      <c r="R24" s="49">
        <f t="shared" si="5"/>
        <v>6175</v>
      </c>
      <c r="S24" s="50">
        <f t="shared" si="6"/>
        <v>148.19999999999999</v>
      </c>
      <c r="T24" s="50">
        <f t="shared" si="7"/>
        <v>6.1749999999999998</v>
      </c>
      <c r="U24" s="167">
        <v>6.9</v>
      </c>
      <c r="V24" s="167">
        <f t="shared" si="0"/>
        <v>6.9</v>
      </c>
      <c r="W24" s="168" t="s">
        <v>137</v>
      </c>
      <c r="X24" s="170">
        <v>0</v>
      </c>
      <c r="Y24" s="170">
        <v>1014</v>
      </c>
      <c r="Z24" s="170">
        <v>1186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38570372</v>
      </c>
      <c r="AH24" s="52">
        <f t="shared" si="9"/>
        <v>1408</v>
      </c>
      <c r="AI24" s="53">
        <f t="shared" si="8"/>
        <v>228.01619433198383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8703841</v>
      </c>
      <c r="AQ24" s="170">
        <f t="shared" si="1"/>
        <v>0</v>
      </c>
      <c r="AR24" s="56">
        <v>0.85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7</v>
      </c>
      <c r="E25" s="43">
        <f t="shared" si="2"/>
        <v>4.9295774647887329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131</v>
      </c>
      <c r="P25" s="166">
        <v>133</v>
      </c>
      <c r="Q25" s="166">
        <v>43405540</v>
      </c>
      <c r="R25" s="49">
        <f t="shared" si="5"/>
        <v>5394</v>
      </c>
      <c r="S25" s="50">
        <f t="shared" si="6"/>
        <v>129.45599999999999</v>
      </c>
      <c r="T25" s="50">
        <f t="shared" si="7"/>
        <v>5.3940000000000001</v>
      </c>
      <c r="U25" s="167">
        <v>6.6</v>
      </c>
      <c r="V25" s="167">
        <f t="shared" si="0"/>
        <v>6.6</v>
      </c>
      <c r="W25" s="168" t="s">
        <v>137</v>
      </c>
      <c r="X25" s="170">
        <v>0</v>
      </c>
      <c r="Y25" s="170">
        <v>1014</v>
      </c>
      <c r="Z25" s="170">
        <v>1187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38571636</v>
      </c>
      <c r="AH25" s="52">
        <f t="shared" si="9"/>
        <v>1264</v>
      </c>
      <c r="AI25" s="53">
        <f t="shared" si="8"/>
        <v>234.33444568038561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8703841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6</v>
      </c>
      <c r="E26" s="43">
        <f t="shared" si="2"/>
        <v>4.2253521126760569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129</v>
      </c>
      <c r="P26" s="166">
        <v>130</v>
      </c>
      <c r="Q26" s="166">
        <v>43411237</v>
      </c>
      <c r="R26" s="49">
        <f t="shared" si="5"/>
        <v>5697</v>
      </c>
      <c r="S26" s="50">
        <f t="shared" si="6"/>
        <v>136.72800000000001</v>
      </c>
      <c r="T26" s="50">
        <f t="shared" si="7"/>
        <v>5.6970000000000001</v>
      </c>
      <c r="U26" s="167">
        <v>6.4</v>
      </c>
      <c r="V26" s="167">
        <f t="shared" si="0"/>
        <v>6.4</v>
      </c>
      <c r="W26" s="168" t="s">
        <v>137</v>
      </c>
      <c r="X26" s="170">
        <v>0</v>
      </c>
      <c r="Y26" s="170">
        <v>1013</v>
      </c>
      <c r="Z26" s="170">
        <v>1186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38572988</v>
      </c>
      <c r="AH26" s="52">
        <f t="shared" si="9"/>
        <v>1352</v>
      </c>
      <c r="AI26" s="53">
        <f t="shared" si="8"/>
        <v>237.31788660698612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8703841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5</v>
      </c>
      <c r="E27" s="43">
        <f t="shared" si="2"/>
        <v>3.5211267605633805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130</v>
      </c>
      <c r="P27" s="166">
        <v>133</v>
      </c>
      <c r="Q27" s="166">
        <v>43416438</v>
      </c>
      <c r="R27" s="49">
        <f t="shared" si="5"/>
        <v>5201</v>
      </c>
      <c r="S27" s="50">
        <f t="shared" si="6"/>
        <v>124.824</v>
      </c>
      <c r="T27" s="50">
        <f t="shared" si="7"/>
        <v>5.2009999999999996</v>
      </c>
      <c r="U27" s="167">
        <v>6.1</v>
      </c>
      <c r="V27" s="167">
        <f t="shared" si="0"/>
        <v>6.1</v>
      </c>
      <c r="W27" s="168" t="s">
        <v>137</v>
      </c>
      <c r="X27" s="170">
        <v>0</v>
      </c>
      <c r="Y27" s="170">
        <v>1014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38574212</v>
      </c>
      <c r="AH27" s="52">
        <f t="shared" si="9"/>
        <v>1224</v>
      </c>
      <c r="AI27" s="53">
        <f t="shared" si="8"/>
        <v>235.33935781580468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8703841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5</v>
      </c>
      <c r="E28" s="43">
        <f t="shared" si="2"/>
        <v>3.5211267605633805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131</v>
      </c>
      <c r="P28" s="166">
        <v>136</v>
      </c>
      <c r="Q28" s="166">
        <v>43422166</v>
      </c>
      <c r="R28" s="49">
        <f t="shared" si="5"/>
        <v>5728</v>
      </c>
      <c r="S28" s="50">
        <f t="shared" si="6"/>
        <v>137.47200000000001</v>
      </c>
      <c r="T28" s="50">
        <f t="shared" si="7"/>
        <v>5.7279999999999998</v>
      </c>
      <c r="U28" s="167">
        <v>5.8</v>
      </c>
      <c r="V28" s="167">
        <f t="shared" si="0"/>
        <v>5.8</v>
      </c>
      <c r="W28" s="168" t="s">
        <v>137</v>
      </c>
      <c r="X28" s="170">
        <v>0</v>
      </c>
      <c r="Y28" s="170">
        <v>1014</v>
      </c>
      <c r="Z28" s="170">
        <v>1186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38575576</v>
      </c>
      <c r="AH28" s="52">
        <f t="shared" si="9"/>
        <v>1364</v>
      </c>
      <c r="AI28" s="53">
        <f t="shared" si="8"/>
        <v>238.12849162011173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8703841</v>
      </c>
      <c r="AQ28" s="170">
        <f t="shared" si="1"/>
        <v>0</v>
      </c>
      <c r="AR28" s="56">
        <v>1.1200000000000001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6</v>
      </c>
      <c r="E29" s="43">
        <f t="shared" si="2"/>
        <v>4.2253521126760569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132</v>
      </c>
      <c r="P29" s="166">
        <v>132</v>
      </c>
      <c r="Q29" s="166">
        <v>43427828</v>
      </c>
      <c r="R29" s="49">
        <f t="shared" si="5"/>
        <v>5662</v>
      </c>
      <c r="S29" s="50">
        <f t="shared" si="6"/>
        <v>135.88800000000001</v>
      </c>
      <c r="T29" s="50">
        <f t="shared" si="7"/>
        <v>5.6619999999999999</v>
      </c>
      <c r="U29" s="167">
        <v>5.6</v>
      </c>
      <c r="V29" s="167">
        <f t="shared" si="0"/>
        <v>5.6</v>
      </c>
      <c r="W29" s="168" t="s">
        <v>137</v>
      </c>
      <c r="X29" s="170">
        <v>0</v>
      </c>
      <c r="Y29" s="170">
        <v>1014</v>
      </c>
      <c r="Z29" s="170">
        <v>1186</v>
      </c>
      <c r="AA29" s="170">
        <v>0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38576900</v>
      </c>
      <c r="AH29" s="52">
        <f t="shared" si="9"/>
        <v>1324</v>
      </c>
      <c r="AI29" s="53">
        <f t="shared" si="8"/>
        <v>233.83963263864359</v>
      </c>
      <c r="AJ29" s="149">
        <v>0</v>
      </c>
      <c r="AK29" s="149">
        <v>1</v>
      </c>
      <c r="AL29" s="149">
        <v>1</v>
      </c>
      <c r="AM29" s="149">
        <v>0</v>
      </c>
      <c r="AN29" s="149">
        <v>1</v>
      </c>
      <c r="AO29" s="149">
        <v>0</v>
      </c>
      <c r="AP29" s="170">
        <v>8703841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10</v>
      </c>
      <c r="E30" s="43">
        <f t="shared" si="2"/>
        <v>7.042253521126761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115</v>
      </c>
      <c r="P30" s="166">
        <v>126</v>
      </c>
      <c r="Q30" s="166">
        <v>43433055</v>
      </c>
      <c r="R30" s="49">
        <f t="shared" si="5"/>
        <v>5227</v>
      </c>
      <c r="S30" s="50">
        <f t="shared" si="6"/>
        <v>125.44799999999999</v>
      </c>
      <c r="T30" s="50">
        <f t="shared" si="7"/>
        <v>5.2270000000000003</v>
      </c>
      <c r="U30" s="167">
        <v>5</v>
      </c>
      <c r="V30" s="167">
        <f t="shared" si="0"/>
        <v>5</v>
      </c>
      <c r="W30" s="168" t="s">
        <v>148</v>
      </c>
      <c r="X30" s="170">
        <v>0</v>
      </c>
      <c r="Y30" s="170">
        <v>1014</v>
      </c>
      <c r="Z30" s="170">
        <v>1186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38577972</v>
      </c>
      <c r="AH30" s="52">
        <f t="shared" si="9"/>
        <v>1072</v>
      </c>
      <c r="AI30" s="53">
        <f t="shared" si="8"/>
        <v>205.0889611631911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8703841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11</v>
      </c>
      <c r="E31" s="43">
        <f t="shared" si="2"/>
        <v>7.746478873239437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113</v>
      </c>
      <c r="P31" s="166">
        <v>127</v>
      </c>
      <c r="Q31" s="166">
        <v>43437958</v>
      </c>
      <c r="R31" s="49">
        <f t="shared" si="5"/>
        <v>4903</v>
      </c>
      <c r="S31" s="50">
        <f t="shared" si="6"/>
        <v>117.672</v>
      </c>
      <c r="T31" s="50">
        <f t="shared" si="7"/>
        <v>4.9029999999999996</v>
      </c>
      <c r="U31" s="167">
        <v>4.5</v>
      </c>
      <c r="V31" s="167">
        <f t="shared" si="0"/>
        <v>4.5</v>
      </c>
      <c r="W31" s="168" t="s">
        <v>148</v>
      </c>
      <c r="X31" s="170">
        <v>0</v>
      </c>
      <c r="Y31" s="170">
        <v>1056</v>
      </c>
      <c r="Z31" s="170">
        <v>1187</v>
      </c>
      <c r="AA31" s="170">
        <v>0</v>
      </c>
      <c r="AB31" s="170">
        <v>1187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38578960</v>
      </c>
      <c r="AH31" s="52">
        <f t="shared" si="9"/>
        <v>988</v>
      </c>
      <c r="AI31" s="53">
        <f t="shared" si="8"/>
        <v>201.50928003263309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8703841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12</v>
      </c>
      <c r="E32" s="43">
        <f t="shared" si="2"/>
        <v>8.4507042253521139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115</v>
      </c>
      <c r="P32" s="166">
        <v>121</v>
      </c>
      <c r="Q32" s="166">
        <v>43443056</v>
      </c>
      <c r="R32" s="49">
        <f t="shared" si="5"/>
        <v>5098</v>
      </c>
      <c r="S32" s="50">
        <f t="shared" si="6"/>
        <v>122.352</v>
      </c>
      <c r="T32" s="50">
        <f t="shared" si="7"/>
        <v>5.0979999999999999</v>
      </c>
      <c r="U32" s="167">
        <v>3.7</v>
      </c>
      <c r="V32" s="167">
        <f t="shared" si="0"/>
        <v>3.7</v>
      </c>
      <c r="W32" s="168" t="s">
        <v>148</v>
      </c>
      <c r="X32" s="170">
        <v>0</v>
      </c>
      <c r="Y32" s="170">
        <v>1056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38580036</v>
      </c>
      <c r="AH32" s="52">
        <f t="shared" si="9"/>
        <v>1076</v>
      </c>
      <c r="AI32" s="53">
        <f t="shared" si="8"/>
        <v>211.06316202432328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8703841</v>
      </c>
      <c r="AQ32" s="170">
        <f t="shared" si="1"/>
        <v>0</v>
      </c>
      <c r="AR32" s="56">
        <v>0.9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7</v>
      </c>
      <c r="E33" s="43">
        <f t="shared" si="2"/>
        <v>4.9295774647887329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128</v>
      </c>
      <c r="P33" s="166">
        <v>104</v>
      </c>
      <c r="Q33" s="166">
        <v>43447394</v>
      </c>
      <c r="R33" s="49">
        <f t="shared" si="5"/>
        <v>4338</v>
      </c>
      <c r="S33" s="50">
        <f t="shared" si="6"/>
        <v>104.11199999999999</v>
      </c>
      <c r="T33" s="50">
        <f t="shared" si="7"/>
        <v>4.3380000000000001</v>
      </c>
      <c r="U33" s="167">
        <v>4.8</v>
      </c>
      <c r="V33" s="167">
        <f t="shared" si="0"/>
        <v>4.8</v>
      </c>
      <c r="W33" s="168" t="s">
        <v>125</v>
      </c>
      <c r="X33" s="170">
        <v>0</v>
      </c>
      <c r="Y33" s="170">
        <v>0</v>
      </c>
      <c r="Z33" s="170">
        <v>1137</v>
      </c>
      <c r="AA33" s="170">
        <v>0</v>
      </c>
      <c r="AB33" s="170">
        <v>1138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38580876</v>
      </c>
      <c r="AH33" s="52">
        <f t="shared" si="9"/>
        <v>840</v>
      </c>
      <c r="AI33" s="53">
        <f t="shared" si="8"/>
        <v>193.63762102351313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0.45</v>
      </c>
      <c r="AP33" s="170">
        <v>8705662</v>
      </c>
      <c r="AQ33" s="170">
        <f t="shared" si="1"/>
        <v>1821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9</v>
      </c>
      <c r="E34" s="43">
        <f t="shared" si="2"/>
        <v>6.3380281690140849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113</v>
      </c>
      <c r="P34" s="166">
        <v>101</v>
      </c>
      <c r="Q34" s="166">
        <v>43451402</v>
      </c>
      <c r="R34" s="49">
        <f t="shared" si="5"/>
        <v>4008</v>
      </c>
      <c r="S34" s="50">
        <f t="shared" si="6"/>
        <v>96.191999999999993</v>
      </c>
      <c r="T34" s="50">
        <f t="shared" si="7"/>
        <v>4.008</v>
      </c>
      <c r="U34" s="167">
        <v>5.9</v>
      </c>
      <c r="V34" s="167">
        <f t="shared" si="0"/>
        <v>5.9</v>
      </c>
      <c r="W34" s="168" t="s">
        <v>125</v>
      </c>
      <c r="X34" s="170">
        <v>0</v>
      </c>
      <c r="Y34" s="170">
        <v>0</v>
      </c>
      <c r="Z34" s="170">
        <v>1107</v>
      </c>
      <c r="AA34" s="170">
        <v>0</v>
      </c>
      <c r="AB34" s="170">
        <v>1107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38581644</v>
      </c>
      <c r="AH34" s="52">
        <f t="shared" si="9"/>
        <v>768</v>
      </c>
      <c r="AI34" s="53">
        <f t="shared" si="8"/>
        <v>191.61676646706587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0.45</v>
      </c>
      <c r="AP34" s="170">
        <v>8706693</v>
      </c>
      <c r="AQ34" s="170">
        <f t="shared" si="1"/>
        <v>1031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124.70833333333333</v>
      </c>
      <c r="Q35" s="67">
        <f>Q34-Q10</f>
        <v>122803</v>
      </c>
      <c r="R35" s="68">
        <f>SUM(R11:R34)</f>
        <v>122803</v>
      </c>
      <c r="S35" s="69">
        <f>AVERAGE(S11:S34)</f>
        <v>122.803</v>
      </c>
      <c r="T35" s="69">
        <f>SUM(T11:T34)</f>
        <v>122.803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26116</v>
      </c>
      <c r="AH35" s="71">
        <f>SUM(AH11:AH34)</f>
        <v>26116</v>
      </c>
      <c r="AI35" s="72">
        <f>$AH$35/$T35</f>
        <v>212.66581435306955</v>
      </c>
      <c r="AJ35" s="138"/>
      <c r="AK35" s="139"/>
      <c r="AL35" s="139"/>
      <c r="AM35" s="139"/>
      <c r="AN35" s="140"/>
      <c r="AO35" s="73"/>
      <c r="AP35" s="74">
        <f>AP34-AP10</f>
        <v>4811</v>
      </c>
      <c r="AQ35" s="75">
        <f>SUM(AQ11:AQ34)</f>
        <v>4811</v>
      </c>
      <c r="AR35" s="76">
        <f>AVERAGE(AR11:AR34)</f>
        <v>1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185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186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187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95" t="s">
        <v>129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191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60"/>
      <c r="C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162"/>
      <c r="V54" s="162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0"/>
      <c r="C55" s="164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0"/>
      <c r="C56" s="160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60"/>
      <c r="C57" s="160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96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95"/>
      <c r="C58" s="160"/>
      <c r="D58" s="158"/>
      <c r="E58" s="158"/>
      <c r="F58" s="158"/>
      <c r="G58" s="158"/>
      <c r="H58" s="158"/>
      <c r="I58" s="102"/>
      <c r="J58" s="159"/>
      <c r="K58" s="159"/>
      <c r="L58" s="159"/>
      <c r="M58" s="159"/>
      <c r="N58" s="159"/>
      <c r="O58" s="159"/>
      <c r="P58" s="159"/>
      <c r="Q58" s="159"/>
      <c r="R58" s="159"/>
      <c r="S58" s="96"/>
      <c r="T58" s="96"/>
      <c r="U58" s="96"/>
      <c r="V58" s="96"/>
      <c r="W58" s="96"/>
      <c r="X58" s="96"/>
      <c r="Y58" s="96"/>
      <c r="Z58" s="85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153"/>
      <c r="AW58" s="146"/>
      <c r="AX58" s="146"/>
      <c r="AY58" s="146"/>
    </row>
    <row r="59" spans="2:51" x14ac:dyDescent="0.25">
      <c r="B59" s="116"/>
      <c r="C59" s="157"/>
      <c r="D59" s="158"/>
      <c r="E59" s="158"/>
      <c r="F59" s="158"/>
      <c r="G59" s="158"/>
      <c r="H59" s="158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85"/>
      <c r="X59" s="85"/>
      <c r="Y59" s="85"/>
      <c r="Z59" s="154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153"/>
      <c r="AW59" s="146"/>
      <c r="AX59" s="146"/>
      <c r="AY59" s="146"/>
    </row>
    <row r="60" spans="2:51" x14ac:dyDescent="0.25">
      <c r="B60" s="116"/>
      <c r="C60" s="157"/>
      <c r="D60" s="102"/>
      <c r="E60" s="158"/>
      <c r="F60" s="158"/>
      <c r="G60" s="158"/>
      <c r="H60" s="158"/>
      <c r="I60" s="158"/>
      <c r="J60" s="96"/>
      <c r="K60" s="96"/>
      <c r="L60" s="96"/>
      <c r="M60" s="96"/>
      <c r="N60" s="96"/>
      <c r="O60" s="96"/>
      <c r="P60" s="96"/>
      <c r="Q60" s="96"/>
      <c r="R60" s="96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4"/>
      <c r="D61" s="102"/>
      <c r="E61" s="158"/>
      <c r="F61" s="158"/>
      <c r="G61" s="158"/>
      <c r="H61" s="158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4"/>
      <c r="D62" s="158"/>
      <c r="E62" s="102"/>
      <c r="F62" s="158"/>
      <c r="G62" s="102"/>
      <c r="H62" s="102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0"/>
      <c r="D63" s="158"/>
      <c r="E63" s="102"/>
      <c r="F63" s="102"/>
      <c r="G63" s="102"/>
      <c r="H63" s="102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0"/>
      <c r="D64" s="158"/>
      <c r="E64" s="158"/>
      <c r="F64" s="102"/>
      <c r="G64" s="158"/>
      <c r="H64" s="158"/>
      <c r="I64" s="96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96"/>
      <c r="D65" s="158"/>
      <c r="E65" s="158"/>
      <c r="F65" s="158"/>
      <c r="G65" s="158"/>
      <c r="H65" s="158"/>
      <c r="I65" s="96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U65" s="146"/>
      <c r="AV65" s="153"/>
      <c r="AW65" s="146"/>
      <c r="AX65" s="146"/>
      <c r="AY65" s="146"/>
    </row>
    <row r="66" spans="1:51" x14ac:dyDescent="0.25">
      <c r="B66" s="116"/>
      <c r="C66" s="164"/>
      <c r="D66" s="96"/>
      <c r="E66" s="158"/>
      <c r="F66" s="158"/>
      <c r="G66" s="158"/>
      <c r="H66" s="158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U66" s="146"/>
      <c r="AV66" s="153"/>
      <c r="AW66" s="146"/>
      <c r="AX66" s="146"/>
      <c r="AY66" s="146"/>
    </row>
    <row r="67" spans="1:51" x14ac:dyDescent="0.25">
      <c r="A67" s="154"/>
      <c r="B67" s="116"/>
      <c r="C67" s="160"/>
      <c r="D67" s="96"/>
      <c r="E67" s="158"/>
      <c r="F67" s="158"/>
      <c r="G67" s="158"/>
      <c r="H67" s="158"/>
      <c r="I67" s="155"/>
      <c r="J67" s="155"/>
      <c r="K67" s="155"/>
      <c r="L67" s="155"/>
      <c r="M67" s="155"/>
      <c r="N67" s="155"/>
      <c r="O67" s="156"/>
      <c r="P67" s="150"/>
      <c r="R67" s="153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116"/>
      <c r="C68" s="164"/>
      <c r="D68" s="158"/>
      <c r="E68" s="96"/>
      <c r="F68" s="158"/>
      <c r="G68" s="96"/>
      <c r="H68" s="96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116"/>
      <c r="C69" s="94"/>
      <c r="D69" s="158"/>
      <c r="E69" s="96"/>
      <c r="F69" s="96"/>
      <c r="G69" s="96"/>
      <c r="H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85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B75" s="83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B76" s="96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83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50"/>
      <c r="Q99" s="150"/>
      <c r="R99" s="150"/>
      <c r="S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Q101" s="150"/>
      <c r="R101" s="150"/>
      <c r="S101" s="150"/>
      <c r="T101" s="150"/>
      <c r="U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T102" s="150"/>
      <c r="U102" s="150"/>
      <c r="AS102" s="146"/>
      <c r="AT102" s="146"/>
      <c r="AU102" s="146"/>
      <c r="AV102" s="146"/>
      <c r="AW102" s="146"/>
      <c r="AX102" s="146"/>
      <c r="AY102" s="146"/>
    </row>
    <row r="114" spans="45:51" x14ac:dyDescent="0.25">
      <c r="AS114" s="146"/>
      <c r="AT114" s="146"/>
      <c r="AU114" s="146"/>
      <c r="AV114" s="146"/>
      <c r="AW114" s="146"/>
      <c r="AX114" s="146"/>
      <c r="AY114" s="146"/>
    </row>
  </sheetData>
  <protectedRanges>
    <protectedRange sqref="N58:R58 B78 S60:T66 B70:B75 N61:R66 T42 T53:T54 S55:T57" name="Range2_12_5_1_1"/>
    <protectedRange sqref="N10 L10 L6 D6 D8 AD8 AF8 O8:U8 AJ8:AR8 AF10 AR11:AR34 L24:N31 N12:N23 N32:N34 N11:AG11 E11:E34 G11:G34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76:B77 J59:R60 D66:D67 I64:I65 Z57:Z58 S58:Y59 AA58:AU59 E68:E69 G68:H69 F69" name="Range2_2_1_10_1_1_1_2"/>
    <protectedRange sqref="C65" name="Range2_2_1_10_2_1_1_1"/>
    <protectedRange sqref="G64:H64 D62 F65 E64 N55:R57" name="Range2_12_1_6_1_1"/>
    <protectedRange sqref="D57:D58 I60:I62 I57:M57 G65:H66 G58:H60 E65:E66 F66:F67 F59:F61 E58:E60 J55:M56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7:B69" name="Range2_12_5_1_1_2"/>
    <protectedRange sqref="B66" name="Range2_12_5_1_1_2_1_4_1_1_1_2_1_1_1_1_1_1_1"/>
    <protectedRange sqref="B64:B65" name="Range2_12_5_1_1_2_1"/>
    <protectedRange sqref="B63" name="Range2_12_5_1_1_2_1_2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6:H56" name="Range2_2_12_1_3_1_2_1_1_1_2_1_1_1_1_1_1_2_1_1_1_1_1_1_1_1"/>
    <protectedRange sqref="F56 G55:H55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5 F53" name="Range2_2_12_1_3_1_2_1_1_1_3_1_1_1_1_1_3_1_1_1_1_1_1_1_1"/>
    <protectedRange sqref="F54:H54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5:E55" name="Range2_2_12_1_3_1_2_1_1_1_3_1_1_1_1_1_1_1_2_1_1_1_1_1_1"/>
    <protectedRange sqref="E54" name="Range2_2_12_1_3_1_2_1_1_1_2_1_1_1_1_3_1_1_1_1_1_1_1_1_1"/>
    <protectedRange sqref="B62" name="Range2_12_5_1_1_2_1_2_2"/>
    <protectedRange sqref="B61" name="Range2_12_5_1_1_2_1_4_1_1_1_2_1_1_1_1_1_1_1_1_1_2"/>
    <protectedRange sqref="B59" name="Range2_12_5_1_1_2_1_4_1_1_1_2_1_1_1_1_1_1_1_1_1_2_1_1_1"/>
    <protectedRange sqref="B60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_1_2"/>
    <protectedRange sqref="B48" name="Range2_12_5_1_1_1_1_1_2_1_1_1_1_1_1_1_1_1_1_1_1_1_1_1_1_1_1_1_1"/>
    <protectedRange sqref="B49" name="Range2_12_5_1_1_1_1_1_2_1_1_2_1_1_1_1_1_1_1_1_1_1_1_1_1_1_1_1_1"/>
    <protectedRange sqref="B50" name="Range2_12_5_1_1_1_2_2_1_1_1_1_1_1_1_1_1_1_1_2_1_1_1_2_1_1_1_1_1_1_1_1_1_1_1_1_1_1_1_1"/>
    <protectedRange sqref="B52" name="Range2_12_5_1_1_1_2_2_1_1_1_1_1_1_1_1_1_1_1_2_1_1_1_1_1_1_1_1_1_3_1_3_1_2_1_1_1_1_1_1_1_1_1_1_1_1_1_2_1_1_1_1_1"/>
    <protectedRange sqref="B51" name="Range2_12_5_1_1_1_1_1_2_1_2_1_1_1_2_1_1_1_1_1_1_1_1_1_1_2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05" priority="5" operator="containsText" text="N/A">
      <formula>NOT(ISERROR(SEARCH("N/A",X11)))</formula>
    </cfRule>
    <cfRule type="cellIs" dxfId="504" priority="23" operator="equal">
      <formula>0</formula>
    </cfRule>
  </conditionalFormatting>
  <conditionalFormatting sqref="X11:AE34">
    <cfRule type="cellIs" dxfId="503" priority="22" operator="greaterThanOrEqual">
      <formula>1185</formula>
    </cfRule>
  </conditionalFormatting>
  <conditionalFormatting sqref="X11:AE34">
    <cfRule type="cellIs" dxfId="502" priority="21" operator="between">
      <formula>0.1</formula>
      <formula>1184</formula>
    </cfRule>
  </conditionalFormatting>
  <conditionalFormatting sqref="X8 AJ11:AO17 AJ18:AN34 AO18:AO32">
    <cfRule type="cellIs" dxfId="501" priority="20" operator="equal">
      <formula>0</formula>
    </cfRule>
  </conditionalFormatting>
  <conditionalFormatting sqref="X8 AJ11:AO17 AJ18:AN34 AO18:AO32">
    <cfRule type="cellIs" dxfId="500" priority="19" operator="greaterThan">
      <formula>1179</formula>
    </cfRule>
  </conditionalFormatting>
  <conditionalFormatting sqref="X8 AJ11:AO17 AJ18:AN34 AO18:AO32">
    <cfRule type="cellIs" dxfId="499" priority="18" operator="greaterThan">
      <formula>99</formula>
    </cfRule>
  </conditionalFormatting>
  <conditionalFormatting sqref="X8 AJ11:AO17 AJ18:AN34 AO18:AO32">
    <cfRule type="cellIs" dxfId="498" priority="17" operator="greaterThan">
      <formula>0.99</formula>
    </cfRule>
  </conditionalFormatting>
  <conditionalFormatting sqref="AB8">
    <cfRule type="cellIs" dxfId="497" priority="16" operator="equal">
      <formula>0</formula>
    </cfRule>
  </conditionalFormatting>
  <conditionalFormatting sqref="AB8">
    <cfRule type="cellIs" dxfId="496" priority="15" operator="greaterThan">
      <formula>1179</formula>
    </cfRule>
  </conditionalFormatting>
  <conditionalFormatting sqref="AB8">
    <cfRule type="cellIs" dxfId="495" priority="14" operator="greaterThan">
      <formula>99</formula>
    </cfRule>
  </conditionalFormatting>
  <conditionalFormatting sqref="AB8">
    <cfRule type="cellIs" dxfId="494" priority="13" operator="greaterThan">
      <formula>0.99</formula>
    </cfRule>
  </conditionalFormatting>
  <conditionalFormatting sqref="AQ11:AQ34 AO33:AO34">
    <cfRule type="cellIs" dxfId="493" priority="12" operator="equal">
      <formula>0</formula>
    </cfRule>
  </conditionalFormatting>
  <conditionalFormatting sqref="AQ11:AQ34 AO33:AO34">
    <cfRule type="cellIs" dxfId="492" priority="11" operator="greaterThan">
      <formula>1179</formula>
    </cfRule>
  </conditionalFormatting>
  <conditionalFormatting sqref="AQ11:AQ34 AO33:AO34">
    <cfRule type="cellIs" dxfId="491" priority="10" operator="greaterThan">
      <formula>99</formula>
    </cfRule>
  </conditionalFormatting>
  <conditionalFormatting sqref="AQ11:AQ34 AO33:AO34">
    <cfRule type="cellIs" dxfId="490" priority="9" operator="greaterThan">
      <formula>0.99</formula>
    </cfRule>
  </conditionalFormatting>
  <conditionalFormatting sqref="AI11:AI34">
    <cfRule type="cellIs" dxfId="489" priority="8" operator="greaterThan">
      <formula>$AI$8</formula>
    </cfRule>
  </conditionalFormatting>
  <conditionalFormatting sqref="AH11:AH34">
    <cfRule type="cellIs" dxfId="488" priority="6" operator="greaterThan">
      <formula>$AH$8</formula>
    </cfRule>
    <cfRule type="cellIs" dxfId="487" priority="7" operator="greaterThan">
      <formula>$AH$8</formula>
    </cfRule>
  </conditionalFormatting>
  <conditionalFormatting sqref="AP11:AP34">
    <cfRule type="cellIs" dxfId="486" priority="4" operator="equal">
      <formula>0</formula>
    </cfRule>
  </conditionalFormatting>
  <conditionalFormatting sqref="AP11:AP34">
    <cfRule type="cellIs" dxfId="485" priority="3" operator="greaterThan">
      <formula>1179</formula>
    </cfRule>
  </conditionalFormatting>
  <conditionalFormatting sqref="AP11:AP34">
    <cfRule type="cellIs" dxfId="484" priority="2" operator="greaterThan">
      <formula>99</formula>
    </cfRule>
  </conditionalFormatting>
  <conditionalFormatting sqref="AP11:AP34">
    <cfRule type="cellIs" dxfId="483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7030A0"/>
  </sheetPr>
  <dimension ref="A2:AY114"/>
  <sheetViews>
    <sheetView topLeftCell="F1" workbookViewId="0">
      <selection activeCell="Z30" sqref="Z30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133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01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96" t="s">
        <v>10</v>
      </c>
      <c r="I7" s="197" t="s">
        <v>11</v>
      </c>
      <c r="J7" s="197" t="s">
        <v>12</v>
      </c>
      <c r="K7" s="197" t="s">
        <v>13</v>
      </c>
      <c r="L7" s="14"/>
      <c r="M7" s="14"/>
      <c r="N7" s="14"/>
      <c r="O7" s="196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97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97" t="s">
        <v>22</v>
      </c>
      <c r="AG7" s="197" t="s">
        <v>23</v>
      </c>
      <c r="AH7" s="197" t="s">
        <v>24</v>
      </c>
      <c r="AI7" s="197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97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42196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26732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97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98" t="s">
        <v>51</v>
      </c>
      <c r="V9" s="19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00" t="s">
        <v>55</v>
      </c>
      <c r="AG9" s="200" t="s">
        <v>56</v>
      </c>
      <c r="AH9" s="264" t="s">
        <v>57</v>
      </c>
      <c r="AI9" s="278" t="s">
        <v>58</v>
      </c>
      <c r="AJ9" s="198" t="s">
        <v>59</v>
      </c>
      <c r="AK9" s="198" t="s">
        <v>60</v>
      </c>
      <c r="AL9" s="198" t="s">
        <v>61</v>
      </c>
      <c r="AM9" s="198" t="s">
        <v>62</v>
      </c>
      <c r="AN9" s="198" t="s">
        <v>63</v>
      </c>
      <c r="AO9" s="198" t="s">
        <v>64</v>
      </c>
      <c r="AP9" s="198" t="s">
        <v>65</v>
      </c>
      <c r="AQ9" s="262" t="s">
        <v>66</v>
      </c>
      <c r="AR9" s="19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98" t="s">
        <v>72</v>
      </c>
      <c r="C10" s="198" t="s">
        <v>73</v>
      </c>
      <c r="D10" s="198" t="s">
        <v>74</v>
      </c>
      <c r="E10" s="198" t="s">
        <v>75</v>
      </c>
      <c r="F10" s="198" t="s">
        <v>74</v>
      </c>
      <c r="G10" s="198" t="s">
        <v>75</v>
      </c>
      <c r="H10" s="261"/>
      <c r="I10" s="198" t="s">
        <v>75</v>
      </c>
      <c r="J10" s="198" t="s">
        <v>75</v>
      </c>
      <c r="K10" s="19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10'!Q34</f>
        <v>43451402</v>
      </c>
      <c r="R10" s="272"/>
      <c r="S10" s="273"/>
      <c r="T10" s="274"/>
      <c r="U10" s="198" t="s">
        <v>75</v>
      </c>
      <c r="V10" s="19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10'!AG34</f>
        <v>38581644</v>
      </c>
      <c r="AH10" s="264"/>
      <c r="AI10" s="279"/>
      <c r="AJ10" s="198" t="s">
        <v>84</v>
      </c>
      <c r="AK10" s="198" t="s">
        <v>84</v>
      </c>
      <c r="AL10" s="198" t="s">
        <v>84</v>
      </c>
      <c r="AM10" s="198" t="s">
        <v>84</v>
      </c>
      <c r="AN10" s="198" t="s">
        <v>84</v>
      </c>
      <c r="AO10" s="198" t="s">
        <v>84</v>
      </c>
      <c r="AP10" s="3">
        <f>'JULY 10'!AP34</f>
        <v>8706693</v>
      </c>
      <c r="AQ10" s="263"/>
      <c r="AR10" s="19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10</v>
      </c>
      <c r="E11" s="43">
        <f>D11/1.42</f>
        <v>7.042253521126761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115</v>
      </c>
      <c r="P11" s="166">
        <v>99</v>
      </c>
      <c r="Q11" s="166">
        <v>43455313</v>
      </c>
      <c r="R11" s="49">
        <f>IF(ISBLANK(Q11),"-",Q11-Q10)</f>
        <v>3911</v>
      </c>
      <c r="S11" s="50">
        <f>R11*24/1000</f>
        <v>93.864000000000004</v>
      </c>
      <c r="T11" s="50">
        <f>R11/1000</f>
        <v>3.911</v>
      </c>
      <c r="U11" s="167">
        <v>6</v>
      </c>
      <c r="V11" s="167">
        <f t="shared" ref="V11:V34" si="0">U11</f>
        <v>6</v>
      </c>
      <c r="W11" s="168" t="s">
        <v>125</v>
      </c>
      <c r="X11" s="170">
        <v>0</v>
      </c>
      <c r="Y11" s="170">
        <v>0</v>
      </c>
      <c r="Z11" s="170">
        <v>1107</v>
      </c>
      <c r="AA11" s="170">
        <v>0</v>
      </c>
      <c r="AB11" s="170">
        <v>1107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38582372</v>
      </c>
      <c r="AH11" s="52">
        <f>IF(ISBLANK(AG11),"-",AG11-AG10)</f>
        <v>728</v>
      </c>
      <c r="AI11" s="53">
        <f>AH11/T11</f>
        <v>186.14165175147022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0.45</v>
      </c>
      <c r="AP11" s="170">
        <v>8707549</v>
      </c>
      <c r="AQ11" s="170">
        <f t="shared" ref="AQ11:AQ34" si="1">AP11-AP10</f>
        <v>856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116</v>
      </c>
      <c r="P12" s="166">
        <v>97</v>
      </c>
      <c r="Q12" s="166">
        <v>43459212</v>
      </c>
      <c r="R12" s="49">
        <f t="shared" ref="R12:R34" si="5">IF(ISBLANK(Q12),"-",Q12-Q11)</f>
        <v>3899</v>
      </c>
      <c r="S12" s="50">
        <f t="shared" ref="S12:S34" si="6">R12*24/1000</f>
        <v>93.575999999999993</v>
      </c>
      <c r="T12" s="50">
        <f t="shared" ref="T12:T34" si="7">R12/1000</f>
        <v>3.899</v>
      </c>
      <c r="U12" s="167">
        <v>7.4</v>
      </c>
      <c r="V12" s="167">
        <f t="shared" si="0"/>
        <v>7.4</v>
      </c>
      <c r="W12" s="168" t="s">
        <v>125</v>
      </c>
      <c r="X12" s="170">
        <v>0</v>
      </c>
      <c r="Y12" s="170">
        <v>0</v>
      </c>
      <c r="Z12" s="170">
        <v>1107</v>
      </c>
      <c r="AA12" s="170">
        <v>0</v>
      </c>
      <c r="AB12" s="170">
        <v>1107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38583092</v>
      </c>
      <c r="AH12" s="52">
        <f>IF(ISBLANK(AG12),"-",AG12-AG11)</f>
        <v>720</v>
      </c>
      <c r="AI12" s="53">
        <f t="shared" ref="AI12:AI34" si="8">AH12/T12</f>
        <v>184.66273403436779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0.45</v>
      </c>
      <c r="AP12" s="170">
        <v>8708413</v>
      </c>
      <c r="AQ12" s="170">
        <f t="shared" si="1"/>
        <v>864</v>
      </c>
      <c r="AR12" s="56">
        <v>1.08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12</v>
      </c>
      <c r="E13" s="43">
        <f t="shared" si="2"/>
        <v>8.4507042253521139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114</v>
      </c>
      <c r="P13" s="166">
        <v>105</v>
      </c>
      <c r="Q13" s="166">
        <v>43463132</v>
      </c>
      <c r="R13" s="49">
        <f t="shared" si="5"/>
        <v>3920</v>
      </c>
      <c r="S13" s="50">
        <f t="shared" si="6"/>
        <v>94.08</v>
      </c>
      <c r="T13" s="50">
        <f t="shared" si="7"/>
        <v>3.92</v>
      </c>
      <c r="U13" s="167">
        <v>8.6</v>
      </c>
      <c r="V13" s="167">
        <f t="shared" si="0"/>
        <v>8.6</v>
      </c>
      <c r="W13" s="168" t="s">
        <v>125</v>
      </c>
      <c r="X13" s="170">
        <v>0</v>
      </c>
      <c r="Y13" s="170">
        <v>0</v>
      </c>
      <c r="Z13" s="170">
        <v>1107</v>
      </c>
      <c r="AA13" s="170">
        <v>0</v>
      </c>
      <c r="AB13" s="170">
        <v>1107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38583815</v>
      </c>
      <c r="AH13" s="52">
        <f>IF(ISBLANK(AG13),"-",AG13-AG12)</f>
        <v>723</v>
      </c>
      <c r="AI13" s="53">
        <f t="shared" si="8"/>
        <v>184.4387755102041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0.45</v>
      </c>
      <c r="AP13" s="170">
        <v>8709266</v>
      </c>
      <c r="AQ13" s="170">
        <f t="shared" si="1"/>
        <v>853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15</v>
      </c>
      <c r="E14" s="43">
        <f t="shared" si="2"/>
        <v>10.563380281690142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110</v>
      </c>
      <c r="P14" s="166">
        <v>101</v>
      </c>
      <c r="Q14" s="166">
        <v>43467048</v>
      </c>
      <c r="R14" s="49">
        <f t="shared" si="5"/>
        <v>3916</v>
      </c>
      <c r="S14" s="50">
        <f t="shared" si="6"/>
        <v>93.983999999999995</v>
      </c>
      <c r="T14" s="50">
        <f t="shared" si="7"/>
        <v>3.9159999999999999</v>
      </c>
      <c r="U14" s="167">
        <v>9.5</v>
      </c>
      <c r="V14" s="167">
        <f t="shared" si="0"/>
        <v>9.5</v>
      </c>
      <c r="W14" s="168" t="s">
        <v>125</v>
      </c>
      <c r="X14" s="170">
        <v>0</v>
      </c>
      <c r="Y14" s="170">
        <v>0</v>
      </c>
      <c r="Z14" s="170">
        <v>1107</v>
      </c>
      <c r="AA14" s="170">
        <v>0</v>
      </c>
      <c r="AB14" s="170">
        <v>1107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38584548</v>
      </c>
      <c r="AH14" s="52">
        <f t="shared" ref="AH14:AH34" si="9">IF(ISBLANK(AG14),"-",AG14-AG13)</f>
        <v>733</v>
      </c>
      <c r="AI14" s="53">
        <f t="shared" si="8"/>
        <v>187.18079673135853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0.45</v>
      </c>
      <c r="AP14" s="170">
        <v>8710120</v>
      </c>
      <c r="AQ14" s="170">
        <f t="shared" si="1"/>
        <v>854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18</v>
      </c>
      <c r="E15" s="43">
        <f t="shared" si="2"/>
        <v>12.67605633802817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107</v>
      </c>
      <c r="P15" s="166">
        <v>102</v>
      </c>
      <c r="Q15" s="166">
        <v>43470957</v>
      </c>
      <c r="R15" s="49">
        <f t="shared" si="5"/>
        <v>3909</v>
      </c>
      <c r="S15" s="50">
        <f t="shared" si="6"/>
        <v>93.816000000000003</v>
      </c>
      <c r="T15" s="50">
        <f t="shared" si="7"/>
        <v>3.9089999999999998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1107</v>
      </c>
      <c r="AA15" s="170">
        <v>0</v>
      </c>
      <c r="AB15" s="170">
        <v>1107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38585284</v>
      </c>
      <c r="AH15" s="52">
        <f t="shared" si="9"/>
        <v>736</v>
      </c>
      <c r="AI15" s="53">
        <f t="shared" si="8"/>
        <v>188.2834484522896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8710120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16</v>
      </c>
      <c r="E16" s="43">
        <f t="shared" si="2"/>
        <v>11.267605633802818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108</v>
      </c>
      <c r="P16" s="166">
        <v>113</v>
      </c>
      <c r="Q16" s="166">
        <v>43475741</v>
      </c>
      <c r="R16" s="49">
        <f t="shared" si="5"/>
        <v>4784</v>
      </c>
      <c r="S16" s="50">
        <f t="shared" si="6"/>
        <v>114.816</v>
      </c>
      <c r="T16" s="50">
        <f t="shared" si="7"/>
        <v>4.7839999999999998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1107</v>
      </c>
      <c r="AA16" s="170">
        <v>0</v>
      </c>
      <c r="AB16" s="170">
        <v>1107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38586072</v>
      </c>
      <c r="AH16" s="52">
        <f t="shared" si="9"/>
        <v>788</v>
      </c>
      <c r="AI16" s="53">
        <f t="shared" si="8"/>
        <v>164.71571906354515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8710120</v>
      </c>
      <c r="AQ16" s="170">
        <f t="shared" si="1"/>
        <v>0</v>
      </c>
      <c r="AR16" s="56">
        <v>0.75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11</v>
      </c>
      <c r="E17" s="43">
        <f t="shared" si="2"/>
        <v>7.746478873239437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143</v>
      </c>
      <c r="P17" s="166">
        <v>155</v>
      </c>
      <c r="Q17" s="166">
        <v>43481259</v>
      </c>
      <c r="R17" s="49">
        <f t="shared" si="5"/>
        <v>5518</v>
      </c>
      <c r="S17" s="50">
        <f t="shared" si="6"/>
        <v>132.43199999999999</v>
      </c>
      <c r="T17" s="50">
        <f t="shared" si="7"/>
        <v>5.5179999999999998</v>
      </c>
      <c r="U17" s="167">
        <v>9.3000000000000007</v>
      </c>
      <c r="V17" s="167">
        <f t="shared" si="0"/>
        <v>9.3000000000000007</v>
      </c>
      <c r="W17" s="168" t="s">
        <v>137</v>
      </c>
      <c r="X17" s="170">
        <v>0</v>
      </c>
      <c r="Y17" s="170">
        <v>1015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38587292</v>
      </c>
      <c r="AH17" s="52">
        <f t="shared" si="9"/>
        <v>1220</v>
      </c>
      <c r="AI17" s="53">
        <f t="shared" si="8"/>
        <v>221.09459949256978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8710120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10</v>
      </c>
      <c r="E18" s="43">
        <f t="shared" si="2"/>
        <v>7.042253521126761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142</v>
      </c>
      <c r="P18" s="166">
        <v>150</v>
      </c>
      <c r="Q18" s="166">
        <v>43487337</v>
      </c>
      <c r="R18" s="49">
        <f t="shared" si="5"/>
        <v>6078</v>
      </c>
      <c r="S18" s="50">
        <f t="shared" si="6"/>
        <v>145.87200000000001</v>
      </c>
      <c r="T18" s="50">
        <f t="shared" si="7"/>
        <v>6.0780000000000003</v>
      </c>
      <c r="U18" s="167">
        <v>8.9</v>
      </c>
      <c r="V18" s="167">
        <f t="shared" si="0"/>
        <v>8.9</v>
      </c>
      <c r="W18" s="168" t="s">
        <v>137</v>
      </c>
      <c r="X18" s="170">
        <v>0</v>
      </c>
      <c r="Y18" s="170">
        <v>1015</v>
      </c>
      <c r="Z18" s="170">
        <v>1186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38588644</v>
      </c>
      <c r="AH18" s="52">
        <f t="shared" si="9"/>
        <v>1352</v>
      </c>
      <c r="AI18" s="53">
        <f t="shared" si="8"/>
        <v>222.44159262915431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8710120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8</v>
      </c>
      <c r="E19" s="43">
        <f t="shared" si="2"/>
        <v>5.6338028169014089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140</v>
      </c>
      <c r="P19" s="166">
        <v>152</v>
      </c>
      <c r="Q19" s="166">
        <v>43493610</v>
      </c>
      <c r="R19" s="49">
        <f t="shared" si="5"/>
        <v>6273</v>
      </c>
      <c r="S19" s="50">
        <f t="shared" si="6"/>
        <v>150.55199999999999</v>
      </c>
      <c r="T19" s="50">
        <f t="shared" si="7"/>
        <v>6.2729999999999997</v>
      </c>
      <c r="U19" s="167">
        <v>8.5</v>
      </c>
      <c r="V19" s="167">
        <f t="shared" si="0"/>
        <v>8.5</v>
      </c>
      <c r="W19" s="168" t="s">
        <v>137</v>
      </c>
      <c r="X19" s="170">
        <v>0</v>
      </c>
      <c r="Y19" s="170">
        <v>1015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38590012</v>
      </c>
      <c r="AH19" s="52">
        <f t="shared" si="9"/>
        <v>1368</v>
      </c>
      <c r="AI19" s="53">
        <f t="shared" si="8"/>
        <v>218.077474892396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8710120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143</v>
      </c>
      <c r="P20" s="166">
        <v>149</v>
      </c>
      <c r="Q20" s="166">
        <v>43499949</v>
      </c>
      <c r="R20" s="49">
        <f t="shared" si="5"/>
        <v>6339</v>
      </c>
      <c r="S20" s="50">
        <f t="shared" si="6"/>
        <v>152.136</v>
      </c>
      <c r="T20" s="50">
        <f t="shared" si="7"/>
        <v>6.3390000000000004</v>
      </c>
      <c r="U20" s="167">
        <v>7.9</v>
      </c>
      <c r="V20" s="167">
        <v>7.9</v>
      </c>
      <c r="W20" s="168" t="s">
        <v>137</v>
      </c>
      <c r="X20" s="170">
        <v>0</v>
      </c>
      <c r="Y20" s="170">
        <v>1025</v>
      </c>
      <c r="Z20" s="170">
        <v>1187</v>
      </c>
      <c r="AA20" s="170">
        <v>1187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38591392</v>
      </c>
      <c r="AH20" s="52">
        <f t="shared" si="9"/>
        <v>1380</v>
      </c>
      <c r="AI20" s="53">
        <f t="shared" si="8"/>
        <v>217.69995267392332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8710120</v>
      </c>
      <c r="AQ20" s="170">
        <f t="shared" si="1"/>
        <v>0</v>
      </c>
      <c r="AR20" s="56">
        <v>1.06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2"/>
        <v>5.6338028169014089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144</v>
      </c>
      <c r="P21" s="166">
        <v>150</v>
      </c>
      <c r="Q21" s="166">
        <v>43506307</v>
      </c>
      <c r="R21" s="49">
        <f t="shared" si="5"/>
        <v>6358</v>
      </c>
      <c r="S21" s="50">
        <f t="shared" si="6"/>
        <v>152.59200000000001</v>
      </c>
      <c r="T21" s="50">
        <f t="shared" si="7"/>
        <v>6.3579999999999997</v>
      </c>
      <c r="U21" s="167">
        <v>7.4</v>
      </c>
      <c r="V21" s="167">
        <v>7.4</v>
      </c>
      <c r="W21" s="168" t="s">
        <v>137</v>
      </c>
      <c r="X21" s="170">
        <v>0</v>
      </c>
      <c r="Y21" s="170">
        <v>1025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38592768</v>
      </c>
      <c r="AH21" s="52">
        <f t="shared" si="9"/>
        <v>1376</v>
      </c>
      <c r="AI21" s="53">
        <f t="shared" si="8"/>
        <v>216.42025794274932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8710120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9</v>
      </c>
      <c r="E22" s="43">
        <f t="shared" si="2"/>
        <v>6.3380281690140849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143</v>
      </c>
      <c r="P22" s="166">
        <v>151</v>
      </c>
      <c r="Q22" s="166">
        <v>43512533</v>
      </c>
      <c r="R22" s="49">
        <f t="shared" si="5"/>
        <v>6226</v>
      </c>
      <c r="S22" s="50">
        <f t="shared" si="6"/>
        <v>149.42400000000001</v>
      </c>
      <c r="T22" s="50">
        <f t="shared" si="7"/>
        <v>6.226</v>
      </c>
      <c r="U22" s="167">
        <v>7</v>
      </c>
      <c r="V22" s="167">
        <f t="shared" si="0"/>
        <v>7</v>
      </c>
      <c r="W22" s="168" t="s">
        <v>137</v>
      </c>
      <c r="X22" s="170">
        <v>0</v>
      </c>
      <c r="Y22" s="170">
        <v>1025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38594140</v>
      </c>
      <c r="AH22" s="52">
        <f t="shared" si="9"/>
        <v>1372</v>
      </c>
      <c r="AI22" s="53">
        <f t="shared" si="8"/>
        <v>220.36620623193062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8710120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6</v>
      </c>
      <c r="E23" s="43">
        <f t="shared" si="2"/>
        <v>4.2253521126760569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136</v>
      </c>
      <c r="P23" s="166">
        <v>148</v>
      </c>
      <c r="Q23" s="166">
        <v>43518714</v>
      </c>
      <c r="R23" s="49">
        <f t="shared" si="5"/>
        <v>6181</v>
      </c>
      <c r="S23" s="50">
        <f t="shared" si="6"/>
        <v>148.34399999999999</v>
      </c>
      <c r="T23" s="50">
        <f t="shared" si="7"/>
        <v>6.181</v>
      </c>
      <c r="U23" s="167">
        <v>6.6</v>
      </c>
      <c r="V23" s="167">
        <f t="shared" si="0"/>
        <v>6.6</v>
      </c>
      <c r="W23" s="168" t="s">
        <v>137</v>
      </c>
      <c r="X23" s="170">
        <v>0</v>
      </c>
      <c r="Y23" s="170">
        <v>1025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38595508</v>
      </c>
      <c r="AH23" s="52">
        <f t="shared" si="9"/>
        <v>1368</v>
      </c>
      <c r="AI23" s="53">
        <f t="shared" si="8"/>
        <v>221.32341045138327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8710120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5</v>
      </c>
      <c r="E24" s="43">
        <f t="shared" si="2"/>
        <v>3.5211267605633805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134</v>
      </c>
      <c r="P24" s="166">
        <v>141</v>
      </c>
      <c r="Q24" s="166">
        <v>43524926</v>
      </c>
      <c r="R24" s="49">
        <f t="shared" si="5"/>
        <v>6212</v>
      </c>
      <c r="S24" s="50">
        <f t="shared" si="6"/>
        <v>149.08799999999999</v>
      </c>
      <c r="T24" s="50">
        <f t="shared" si="7"/>
        <v>6.2119999999999997</v>
      </c>
      <c r="U24" s="167">
        <v>6</v>
      </c>
      <c r="V24" s="167">
        <f t="shared" si="0"/>
        <v>6</v>
      </c>
      <c r="W24" s="168" t="s">
        <v>137</v>
      </c>
      <c r="X24" s="170">
        <v>0</v>
      </c>
      <c r="Y24" s="170">
        <v>1036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38596911</v>
      </c>
      <c r="AH24" s="52">
        <f t="shared" si="9"/>
        <v>1403</v>
      </c>
      <c r="AI24" s="53">
        <f t="shared" si="8"/>
        <v>225.85318737926593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8710120</v>
      </c>
      <c r="AQ24" s="170">
        <f t="shared" si="1"/>
        <v>0</v>
      </c>
      <c r="AR24" s="56">
        <v>1.1200000000000001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5</v>
      </c>
      <c r="E25" s="43">
        <f t="shared" si="2"/>
        <v>3.5211267605633805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132</v>
      </c>
      <c r="P25" s="166">
        <v>142</v>
      </c>
      <c r="Q25" s="166">
        <v>43530694</v>
      </c>
      <c r="R25" s="49">
        <f t="shared" si="5"/>
        <v>5768</v>
      </c>
      <c r="S25" s="50">
        <f t="shared" si="6"/>
        <v>138.43199999999999</v>
      </c>
      <c r="T25" s="50">
        <f t="shared" si="7"/>
        <v>5.7679999999999998</v>
      </c>
      <c r="U25" s="167">
        <v>5.5</v>
      </c>
      <c r="V25" s="167">
        <f t="shared" si="0"/>
        <v>5.5</v>
      </c>
      <c r="W25" s="168" t="s">
        <v>137</v>
      </c>
      <c r="X25" s="170">
        <v>0</v>
      </c>
      <c r="Y25" s="170">
        <v>1036</v>
      </c>
      <c r="Z25" s="170">
        <v>1187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38598236</v>
      </c>
      <c r="AH25" s="52">
        <f t="shared" si="9"/>
        <v>1325</v>
      </c>
      <c r="AI25" s="53">
        <f t="shared" si="8"/>
        <v>229.71567267683773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8710120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127</v>
      </c>
      <c r="P26" s="166">
        <v>138</v>
      </c>
      <c r="Q26" s="166">
        <v>43536584</v>
      </c>
      <c r="R26" s="49">
        <f t="shared" si="5"/>
        <v>5890</v>
      </c>
      <c r="S26" s="50">
        <f t="shared" si="6"/>
        <v>141.36000000000001</v>
      </c>
      <c r="T26" s="50">
        <f t="shared" si="7"/>
        <v>5.89</v>
      </c>
      <c r="U26" s="167">
        <v>5.0999999999999996</v>
      </c>
      <c r="V26" s="167">
        <f t="shared" si="0"/>
        <v>5.0999999999999996</v>
      </c>
      <c r="W26" s="168" t="s">
        <v>137</v>
      </c>
      <c r="X26" s="170">
        <v>0</v>
      </c>
      <c r="Y26" s="170">
        <v>1036</v>
      </c>
      <c r="Z26" s="170">
        <v>1187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38599594</v>
      </c>
      <c r="AH26" s="52">
        <f t="shared" si="9"/>
        <v>1358</v>
      </c>
      <c r="AI26" s="53">
        <f t="shared" si="8"/>
        <v>230.56027164685909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8710120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131</v>
      </c>
      <c r="P27" s="166">
        <v>139</v>
      </c>
      <c r="Q27" s="166">
        <v>43542303</v>
      </c>
      <c r="R27" s="49">
        <f t="shared" si="5"/>
        <v>5719</v>
      </c>
      <c r="S27" s="50">
        <f t="shared" si="6"/>
        <v>137.256</v>
      </c>
      <c r="T27" s="50">
        <f t="shared" si="7"/>
        <v>5.7190000000000003</v>
      </c>
      <c r="U27" s="167">
        <v>4.5999999999999996</v>
      </c>
      <c r="V27" s="167">
        <f t="shared" si="0"/>
        <v>4.5999999999999996</v>
      </c>
      <c r="W27" s="168" t="s">
        <v>137</v>
      </c>
      <c r="X27" s="170">
        <v>0</v>
      </c>
      <c r="Y27" s="170">
        <v>1036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38600916</v>
      </c>
      <c r="AH27" s="52">
        <f t="shared" si="9"/>
        <v>1322</v>
      </c>
      <c r="AI27" s="53">
        <f t="shared" si="8"/>
        <v>231.15929358279419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8710120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132</v>
      </c>
      <c r="P28" s="166">
        <v>115</v>
      </c>
      <c r="Q28" s="166">
        <v>43548035</v>
      </c>
      <c r="R28" s="49">
        <f t="shared" si="5"/>
        <v>5732</v>
      </c>
      <c r="S28" s="50">
        <f t="shared" si="6"/>
        <v>137.56800000000001</v>
      </c>
      <c r="T28" s="50">
        <f t="shared" si="7"/>
        <v>5.7320000000000002</v>
      </c>
      <c r="U28" s="167">
        <v>4.2</v>
      </c>
      <c r="V28" s="167">
        <f t="shared" si="0"/>
        <v>4.2</v>
      </c>
      <c r="W28" s="168" t="s">
        <v>137</v>
      </c>
      <c r="X28" s="170">
        <v>0</v>
      </c>
      <c r="Y28" s="170">
        <v>1036</v>
      </c>
      <c r="Z28" s="170">
        <v>1187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38602244</v>
      </c>
      <c r="AH28" s="52">
        <f t="shared" si="9"/>
        <v>1328</v>
      </c>
      <c r="AI28" s="53">
        <f t="shared" si="8"/>
        <v>231.6817864619679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8710120</v>
      </c>
      <c r="AQ28" s="170">
        <f t="shared" si="1"/>
        <v>0</v>
      </c>
      <c r="AR28" s="56">
        <v>0.81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5</v>
      </c>
      <c r="E29" s="43">
        <f t="shared" si="2"/>
        <v>3.5211267605633805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133</v>
      </c>
      <c r="P29" s="166">
        <v>138</v>
      </c>
      <c r="Q29" s="166">
        <v>43553815</v>
      </c>
      <c r="R29" s="49">
        <f t="shared" si="5"/>
        <v>5780</v>
      </c>
      <c r="S29" s="50">
        <f t="shared" si="6"/>
        <v>138.72</v>
      </c>
      <c r="T29" s="50">
        <f t="shared" si="7"/>
        <v>5.78</v>
      </c>
      <c r="U29" s="167">
        <v>3.7</v>
      </c>
      <c r="V29" s="167">
        <f t="shared" si="0"/>
        <v>3.7</v>
      </c>
      <c r="W29" s="168" t="s">
        <v>137</v>
      </c>
      <c r="X29" s="170">
        <v>0</v>
      </c>
      <c r="Y29" s="170">
        <v>1036</v>
      </c>
      <c r="Z29" s="170">
        <v>1187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38603588</v>
      </c>
      <c r="AH29" s="52">
        <f t="shared" si="9"/>
        <v>1344</v>
      </c>
      <c r="AI29" s="53">
        <f t="shared" si="8"/>
        <v>232.52595155709341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8710120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10</v>
      </c>
      <c r="E30" s="43">
        <f t="shared" si="2"/>
        <v>7.042253521126761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115</v>
      </c>
      <c r="P30" s="166">
        <v>125</v>
      </c>
      <c r="Q30" s="166">
        <v>43559088</v>
      </c>
      <c r="R30" s="49">
        <f t="shared" si="5"/>
        <v>5273</v>
      </c>
      <c r="S30" s="50">
        <f t="shared" si="6"/>
        <v>126.55200000000001</v>
      </c>
      <c r="T30" s="50">
        <f t="shared" si="7"/>
        <v>5.2729999999999997</v>
      </c>
      <c r="U30" s="167">
        <v>3.1</v>
      </c>
      <c r="V30" s="167">
        <f t="shared" si="0"/>
        <v>3.1</v>
      </c>
      <c r="W30" s="168" t="s">
        <v>148</v>
      </c>
      <c r="X30" s="170">
        <v>0</v>
      </c>
      <c r="Y30" s="170">
        <v>1036</v>
      </c>
      <c r="Z30" s="170">
        <v>1187</v>
      </c>
      <c r="AA30" s="170">
        <v>0</v>
      </c>
      <c r="AB30" s="170">
        <v>1187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38604660</v>
      </c>
      <c r="AH30" s="52">
        <f t="shared" si="9"/>
        <v>1072</v>
      </c>
      <c r="AI30" s="53">
        <f t="shared" si="8"/>
        <v>203.29982931917317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8710120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10</v>
      </c>
      <c r="E31" s="43">
        <f t="shared" si="2"/>
        <v>7.042253521126761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114</v>
      </c>
      <c r="P31" s="166">
        <v>126</v>
      </c>
      <c r="Q31" s="166">
        <v>43564128</v>
      </c>
      <c r="R31" s="49">
        <f t="shared" si="5"/>
        <v>5040</v>
      </c>
      <c r="S31" s="50">
        <f t="shared" si="6"/>
        <v>120.96</v>
      </c>
      <c r="T31" s="50">
        <f t="shared" si="7"/>
        <v>5.04</v>
      </c>
      <c r="U31" s="167">
        <v>2.6</v>
      </c>
      <c r="V31" s="167">
        <f t="shared" si="0"/>
        <v>2.6</v>
      </c>
      <c r="W31" s="168" t="s">
        <v>148</v>
      </c>
      <c r="X31" s="170">
        <v>0</v>
      </c>
      <c r="Y31" s="170">
        <v>1036</v>
      </c>
      <c r="Z31" s="170">
        <v>1187</v>
      </c>
      <c r="AA31" s="170">
        <v>0</v>
      </c>
      <c r="AB31" s="170">
        <v>1187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38605672</v>
      </c>
      <c r="AH31" s="52">
        <f t="shared" si="9"/>
        <v>1012</v>
      </c>
      <c r="AI31" s="53">
        <f t="shared" si="8"/>
        <v>200.79365079365078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8710120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10</v>
      </c>
      <c r="E32" s="43">
        <f t="shared" si="2"/>
        <v>7.042253521126761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115</v>
      </c>
      <c r="P32" s="166">
        <v>123</v>
      </c>
      <c r="Q32" s="166">
        <v>43569133</v>
      </c>
      <c r="R32" s="49">
        <f t="shared" si="5"/>
        <v>5005</v>
      </c>
      <c r="S32" s="50">
        <f t="shared" si="6"/>
        <v>120.12</v>
      </c>
      <c r="T32" s="50">
        <f t="shared" si="7"/>
        <v>5.0049999999999999</v>
      </c>
      <c r="U32" s="167">
        <v>2.1</v>
      </c>
      <c r="V32" s="167">
        <f t="shared" si="0"/>
        <v>2.1</v>
      </c>
      <c r="W32" s="168" t="s">
        <v>148</v>
      </c>
      <c r="X32" s="170">
        <v>0</v>
      </c>
      <c r="Y32" s="170">
        <v>1034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38606712</v>
      </c>
      <c r="AH32" s="52">
        <f t="shared" si="9"/>
        <v>1040</v>
      </c>
      <c r="AI32" s="53">
        <f t="shared" si="8"/>
        <v>207.79220779220779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8710120</v>
      </c>
      <c r="AQ32" s="170">
        <f t="shared" si="1"/>
        <v>0</v>
      </c>
      <c r="AR32" s="56">
        <v>0.9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6</v>
      </c>
      <c r="E33" s="43">
        <f t="shared" si="2"/>
        <v>4.2253521126760569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131</v>
      </c>
      <c r="P33" s="166">
        <v>99</v>
      </c>
      <c r="Q33" s="166">
        <v>43573661</v>
      </c>
      <c r="R33" s="49">
        <f t="shared" si="5"/>
        <v>4528</v>
      </c>
      <c r="S33" s="50">
        <f t="shared" si="6"/>
        <v>108.672</v>
      </c>
      <c r="T33" s="50">
        <f t="shared" si="7"/>
        <v>4.5279999999999996</v>
      </c>
      <c r="U33" s="167">
        <v>3.1</v>
      </c>
      <c r="V33" s="167">
        <f t="shared" si="0"/>
        <v>3.1</v>
      </c>
      <c r="W33" s="168" t="s">
        <v>125</v>
      </c>
      <c r="X33" s="170">
        <v>0</v>
      </c>
      <c r="Y33" s="170">
        <v>0</v>
      </c>
      <c r="Z33" s="170">
        <v>1137</v>
      </c>
      <c r="AA33" s="170">
        <v>0</v>
      </c>
      <c r="AB33" s="170">
        <v>1137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38607620</v>
      </c>
      <c r="AH33" s="52">
        <f t="shared" si="9"/>
        <v>908</v>
      </c>
      <c r="AI33" s="53">
        <f t="shared" si="8"/>
        <v>200.53003533568906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</v>
      </c>
      <c r="AP33" s="170">
        <v>8711281</v>
      </c>
      <c r="AQ33" s="170">
        <f t="shared" si="1"/>
        <v>1161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7</v>
      </c>
      <c r="E34" s="43">
        <f t="shared" si="2"/>
        <v>4.9295774647887329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130</v>
      </c>
      <c r="P34" s="166">
        <v>102</v>
      </c>
      <c r="Q34" s="166">
        <v>43577551</v>
      </c>
      <c r="R34" s="49">
        <f t="shared" si="5"/>
        <v>3890</v>
      </c>
      <c r="S34" s="50">
        <f t="shared" si="6"/>
        <v>93.36</v>
      </c>
      <c r="T34" s="50">
        <f t="shared" si="7"/>
        <v>3.89</v>
      </c>
      <c r="U34" s="167">
        <v>4.9000000000000004</v>
      </c>
      <c r="V34" s="167">
        <f t="shared" si="0"/>
        <v>4.9000000000000004</v>
      </c>
      <c r="W34" s="168" t="s">
        <v>125</v>
      </c>
      <c r="X34" s="170">
        <v>0</v>
      </c>
      <c r="Y34" s="170">
        <v>0</v>
      </c>
      <c r="Z34" s="170">
        <v>1119</v>
      </c>
      <c r="AA34" s="170">
        <v>0</v>
      </c>
      <c r="AB34" s="170">
        <v>1119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38608376</v>
      </c>
      <c r="AH34" s="52">
        <f t="shared" si="9"/>
        <v>756</v>
      </c>
      <c r="AI34" s="53">
        <f t="shared" si="8"/>
        <v>194.34447300771208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</v>
      </c>
      <c r="AP34" s="170">
        <v>8712360</v>
      </c>
      <c r="AQ34" s="170">
        <f t="shared" si="1"/>
        <v>1079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127.5</v>
      </c>
      <c r="Q35" s="67">
        <f>Q34-Q10</f>
        <v>126149</v>
      </c>
      <c r="R35" s="68">
        <f>SUM(R11:R34)</f>
        <v>126149</v>
      </c>
      <c r="S35" s="69">
        <f>AVERAGE(S11:S34)</f>
        <v>126.14900000000002</v>
      </c>
      <c r="T35" s="69">
        <f>SUM(T11:T34)</f>
        <v>126.149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26732</v>
      </c>
      <c r="AH35" s="71">
        <f>SUM(AH11:AH34)</f>
        <v>26732</v>
      </c>
      <c r="AI35" s="72">
        <f>$AH$35/$T35</f>
        <v>211.90814037368509</v>
      </c>
      <c r="AJ35" s="138"/>
      <c r="AK35" s="139"/>
      <c r="AL35" s="139"/>
      <c r="AM35" s="139"/>
      <c r="AN35" s="140"/>
      <c r="AO35" s="73"/>
      <c r="AP35" s="74">
        <f>AP34-AP10</f>
        <v>5667</v>
      </c>
      <c r="AQ35" s="75">
        <f>SUM(AQ11:AQ34)</f>
        <v>5667</v>
      </c>
      <c r="AR35" s="76">
        <f>AVERAGE(AR11:AR34)</f>
        <v>0.95333333333333348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192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193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194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195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95" t="s">
        <v>129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169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60"/>
      <c r="C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162"/>
      <c r="V54" s="162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0"/>
      <c r="C55" s="164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0"/>
      <c r="C56" s="160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60"/>
      <c r="C57" s="160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96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95"/>
      <c r="C58" s="160"/>
      <c r="D58" s="158"/>
      <c r="E58" s="158"/>
      <c r="F58" s="158"/>
      <c r="G58" s="158"/>
      <c r="H58" s="158"/>
      <c r="I58" s="102"/>
      <c r="J58" s="159"/>
      <c r="K58" s="159"/>
      <c r="L58" s="159"/>
      <c r="M58" s="159"/>
      <c r="N58" s="159"/>
      <c r="O58" s="159"/>
      <c r="P58" s="159"/>
      <c r="Q58" s="159"/>
      <c r="R58" s="159"/>
      <c r="S58" s="96"/>
      <c r="T58" s="96"/>
      <c r="U58" s="96"/>
      <c r="V58" s="96"/>
      <c r="W58" s="96"/>
      <c r="X58" s="96"/>
      <c r="Y58" s="96"/>
      <c r="Z58" s="85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153"/>
      <c r="AW58" s="146"/>
      <c r="AX58" s="146"/>
      <c r="AY58" s="146"/>
    </row>
    <row r="59" spans="2:51" x14ac:dyDescent="0.25">
      <c r="B59" s="116"/>
      <c r="C59" s="157"/>
      <c r="D59" s="158"/>
      <c r="E59" s="158"/>
      <c r="F59" s="158"/>
      <c r="G59" s="158"/>
      <c r="H59" s="158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85"/>
      <c r="X59" s="85"/>
      <c r="Y59" s="85"/>
      <c r="Z59" s="154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153"/>
      <c r="AW59" s="146"/>
      <c r="AX59" s="146"/>
      <c r="AY59" s="146"/>
    </row>
    <row r="60" spans="2:51" x14ac:dyDescent="0.25">
      <c r="B60" s="116"/>
      <c r="C60" s="157"/>
      <c r="D60" s="102"/>
      <c r="E60" s="158"/>
      <c r="F60" s="158"/>
      <c r="G60" s="158"/>
      <c r="H60" s="158"/>
      <c r="I60" s="158"/>
      <c r="J60" s="96"/>
      <c r="K60" s="96"/>
      <c r="L60" s="96"/>
      <c r="M60" s="96"/>
      <c r="N60" s="96"/>
      <c r="O60" s="96"/>
      <c r="P60" s="96"/>
      <c r="Q60" s="96"/>
      <c r="R60" s="96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4"/>
      <c r="D61" s="102"/>
      <c r="E61" s="158"/>
      <c r="F61" s="158"/>
      <c r="G61" s="158"/>
      <c r="H61" s="158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4"/>
      <c r="D62" s="158"/>
      <c r="E62" s="102"/>
      <c r="F62" s="158"/>
      <c r="G62" s="102"/>
      <c r="H62" s="102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0"/>
      <c r="D63" s="158"/>
      <c r="E63" s="102"/>
      <c r="F63" s="102"/>
      <c r="G63" s="102"/>
      <c r="H63" s="102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0"/>
      <c r="D64" s="158"/>
      <c r="E64" s="158"/>
      <c r="F64" s="102"/>
      <c r="G64" s="158"/>
      <c r="H64" s="158"/>
      <c r="I64" s="96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96"/>
      <c r="D65" s="158"/>
      <c r="E65" s="158"/>
      <c r="F65" s="158"/>
      <c r="G65" s="158"/>
      <c r="H65" s="158"/>
      <c r="I65" s="96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U65" s="146"/>
      <c r="AV65" s="153"/>
      <c r="AW65" s="146"/>
      <c r="AX65" s="146"/>
      <c r="AY65" s="146"/>
    </row>
    <row r="66" spans="1:51" x14ac:dyDescent="0.25">
      <c r="B66" s="116"/>
      <c r="C66" s="164"/>
      <c r="D66" s="96"/>
      <c r="E66" s="158"/>
      <c r="F66" s="158"/>
      <c r="G66" s="158"/>
      <c r="H66" s="158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U66" s="146"/>
      <c r="AV66" s="153"/>
      <c r="AW66" s="146"/>
      <c r="AX66" s="146"/>
      <c r="AY66" s="146"/>
    </row>
    <row r="67" spans="1:51" x14ac:dyDescent="0.25">
      <c r="A67" s="154"/>
      <c r="B67" s="116"/>
      <c r="C67" s="160"/>
      <c r="D67" s="96"/>
      <c r="E67" s="158"/>
      <c r="F67" s="158"/>
      <c r="G67" s="158"/>
      <c r="H67" s="158"/>
      <c r="I67" s="155"/>
      <c r="J67" s="155"/>
      <c r="K67" s="155"/>
      <c r="L67" s="155"/>
      <c r="M67" s="155"/>
      <c r="N67" s="155"/>
      <c r="O67" s="156"/>
      <c r="P67" s="150"/>
      <c r="R67" s="153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116"/>
      <c r="C68" s="164"/>
      <c r="D68" s="158"/>
      <c r="E68" s="96"/>
      <c r="F68" s="158"/>
      <c r="G68" s="96"/>
      <c r="H68" s="96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116"/>
      <c r="C69" s="94"/>
      <c r="D69" s="158"/>
      <c r="E69" s="96"/>
      <c r="F69" s="96"/>
      <c r="G69" s="96"/>
      <c r="H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85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B75" s="83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B76" s="96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83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50"/>
      <c r="Q99" s="150"/>
      <c r="R99" s="150"/>
      <c r="S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Q101" s="150"/>
      <c r="R101" s="150"/>
      <c r="S101" s="150"/>
      <c r="T101" s="150"/>
      <c r="U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T102" s="150"/>
      <c r="U102" s="150"/>
      <c r="AS102" s="146"/>
      <c r="AT102" s="146"/>
      <c r="AU102" s="146"/>
      <c r="AV102" s="146"/>
      <c r="AW102" s="146"/>
      <c r="AX102" s="146"/>
      <c r="AY102" s="146"/>
    </row>
    <row r="114" spans="45:51" x14ac:dyDescent="0.25">
      <c r="AS114" s="146"/>
      <c r="AT114" s="146"/>
      <c r="AU114" s="146"/>
      <c r="AV114" s="146"/>
      <c r="AW114" s="146"/>
      <c r="AX114" s="146"/>
      <c r="AY114" s="146"/>
    </row>
  </sheetData>
  <protectedRanges>
    <protectedRange sqref="N58:R58 B78 S60:T66 B70:B75 N61:R66 T42 T53:T54 S55:T57" name="Range2_12_5_1_1"/>
    <protectedRange sqref="N10 L10 L6 D6 D8 AD8 AF8 O8:U8 AJ8:AR8 AF10 AR11:AR34 L24:N31 N12:N23 N32:N34 N11:AG11 E11:E34 G11:G34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76:B77 J59:R60 D66:D67 I64:I65 Z57:Z58 S58:Y59 AA58:AU59 E68:E69 G68:H69 F69" name="Range2_2_1_10_1_1_1_2"/>
    <protectedRange sqref="C65" name="Range2_2_1_10_2_1_1_1"/>
    <protectedRange sqref="G64:H64 D62 F65 E64 N55:R57" name="Range2_12_1_6_1_1"/>
    <protectedRange sqref="D57:D58 I60:I62 I57:M57 G65:H66 G58:H60 E65:E66 F66:F67 F59:F61 E58:E60 J55:M56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7:B69" name="Range2_12_5_1_1_2"/>
    <protectedRange sqref="B66" name="Range2_12_5_1_1_2_1_4_1_1_1_2_1_1_1_1_1_1_1"/>
    <protectedRange sqref="B64:B65" name="Range2_12_5_1_1_2_1"/>
    <protectedRange sqref="B63" name="Range2_12_5_1_1_2_1_2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6:H56" name="Range2_2_12_1_3_1_2_1_1_1_2_1_1_1_1_1_1_2_1_1_1_1_1_1_1_1"/>
    <protectedRange sqref="F56 G55:H55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5 F53" name="Range2_2_12_1_3_1_2_1_1_1_3_1_1_1_1_1_3_1_1_1_1_1_1_1_1"/>
    <protectedRange sqref="F54:H54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5:E55" name="Range2_2_12_1_3_1_2_1_1_1_3_1_1_1_1_1_1_1_2_1_1_1_1_1_1"/>
    <protectedRange sqref="E54" name="Range2_2_12_1_3_1_2_1_1_1_2_1_1_1_1_3_1_1_1_1_1_1_1_1_1"/>
    <protectedRange sqref="B62" name="Range2_12_5_1_1_2_1_2_2"/>
    <protectedRange sqref="B61" name="Range2_12_5_1_1_2_1_4_1_1_1_2_1_1_1_1_1_1_1_1_1_2"/>
    <protectedRange sqref="B59" name="Range2_12_5_1_1_2_1_4_1_1_1_2_1_1_1_1_1_1_1_1_1_2_1_1_1"/>
    <protectedRange sqref="B60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_1_2"/>
    <protectedRange sqref="B48" name="Range2_12_5_1_1_1_1_1_2_1_1_1_1_1_1_1_1_1_1_1_1_1_1_1_1_1_1_1_1_1"/>
    <protectedRange sqref="B49" name="Range2_12_5_1_1_1_1_1_2_1_1_2_1_1_1_1_1_1_1_1_1_1_1_1_1_1_1_1_1_1"/>
    <protectedRange sqref="B50" name="Range2_12_5_1_1_1_2_2_1_1_1_1_1_1_1_1_1_1_1_2_1_1_1_2_1_1_1_1_1_1_1_1_1_1_1_1_1_1_1_1_1"/>
    <protectedRange sqref="B52" name="Range2_12_5_1_1_1_2_2_1_1_1_1_1_1_1_1_1_1_1_2_1_1_1_1_1_1_1_1_1_3_1_3_1_2_1_1_1_1_1_1_1_1_1_1_1_1_1_2_1_1_1_1_1_1"/>
    <protectedRange sqref="B51" name="Range2_12_5_1_1_1_1_1_2_1_2_1_1_1_2_1_1_1_1_1_1_1_1_1_1_2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82" priority="5" operator="containsText" text="N/A">
      <formula>NOT(ISERROR(SEARCH("N/A",X11)))</formula>
    </cfRule>
    <cfRule type="cellIs" dxfId="481" priority="23" operator="equal">
      <formula>0</formula>
    </cfRule>
  </conditionalFormatting>
  <conditionalFormatting sqref="X11:AE34">
    <cfRule type="cellIs" dxfId="480" priority="22" operator="greaterThanOrEqual">
      <formula>1185</formula>
    </cfRule>
  </conditionalFormatting>
  <conditionalFormatting sqref="X11:AE34">
    <cfRule type="cellIs" dxfId="479" priority="21" operator="between">
      <formula>0.1</formula>
      <formula>1184</formula>
    </cfRule>
  </conditionalFormatting>
  <conditionalFormatting sqref="X8 AJ11:AO17 AO18:AO32 AJ18:AN34">
    <cfRule type="cellIs" dxfId="478" priority="20" operator="equal">
      <formula>0</formula>
    </cfRule>
  </conditionalFormatting>
  <conditionalFormatting sqref="X8 AJ11:AO17 AO18:AO32 AJ18:AN34">
    <cfRule type="cellIs" dxfId="477" priority="19" operator="greaterThan">
      <formula>1179</formula>
    </cfRule>
  </conditionalFormatting>
  <conditionalFormatting sqref="X8 AJ11:AO17 AO18:AO32 AJ18:AN34">
    <cfRule type="cellIs" dxfId="476" priority="18" operator="greaterThan">
      <formula>99</formula>
    </cfRule>
  </conditionalFormatting>
  <conditionalFormatting sqref="X8 AJ11:AO17 AO18:AO32 AJ18:AN34">
    <cfRule type="cellIs" dxfId="475" priority="17" operator="greaterThan">
      <formula>0.99</formula>
    </cfRule>
  </conditionalFormatting>
  <conditionalFormatting sqref="AB8">
    <cfRule type="cellIs" dxfId="474" priority="16" operator="equal">
      <formula>0</formula>
    </cfRule>
  </conditionalFormatting>
  <conditionalFormatting sqref="AB8">
    <cfRule type="cellIs" dxfId="473" priority="15" operator="greaterThan">
      <formula>1179</formula>
    </cfRule>
  </conditionalFormatting>
  <conditionalFormatting sqref="AB8">
    <cfRule type="cellIs" dxfId="472" priority="14" operator="greaterThan">
      <formula>99</formula>
    </cfRule>
  </conditionalFormatting>
  <conditionalFormatting sqref="AB8">
    <cfRule type="cellIs" dxfId="471" priority="13" operator="greaterThan">
      <formula>0.99</formula>
    </cfRule>
  </conditionalFormatting>
  <conditionalFormatting sqref="AQ11:AQ34 AO33:AO34">
    <cfRule type="cellIs" dxfId="470" priority="12" operator="equal">
      <formula>0</formula>
    </cfRule>
  </conditionalFormatting>
  <conditionalFormatting sqref="AQ11:AQ34 AO33:AO34">
    <cfRule type="cellIs" dxfId="469" priority="11" operator="greaterThan">
      <formula>1179</formula>
    </cfRule>
  </conditionalFormatting>
  <conditionalFormatting sqref="AQ11:AQ34 AO33:AO34">
    <cfRule type="cellIs" dxfId="468" priority="10" operator="greaterThan">
      <formula>99</formula>
    </cfRule>
  </conditionalFormatting>
  <conditionalFormatting sqref="AQ11:AQ34 AO33:AO34">
    <cfRule type="cellIs" dxfId="467" priority="9" operator="greaterThan">
      <formula>0.99</formula>
    </cfRule>
  </conditionalFormatting>
  <conditionalFormatting sqref="AI11:AI34">
    <cfRule type="cellIs" dxfId="466" priority="8" operator="greaterThan">
      <formula>$AI$8</formula>
    </cfRule>
  </conditionalFormatting>
  <conditionalFormatting sqref="AH11:AH34">
    <cfRule type="cellIs" dxfId="465" priority="6" operator="greaterThan">
      <formula>$AH$8</formula>
    </cfRule>
    <cfRule type="cellIs" dxfId="464" priority="7" operator="greaterThan">
      <formula>$AH$8</formula>
    </cfRule>
  </conditionalFormatting>
  <conditionalFormatting sqref="AP11:AP34">
    <cfRule type="cellIs" dxfId="463" priority="4" operator="equal">
      <formula>0</formula>
    </cfRule>
  </conditionalFormatting>
  <conditionalFormatting sqref="AP11:AP34">
    <cfRule type="cellIs" dxfId="462" priority="3" operator="greaterThan">
      <formula>1179</formula>
    </cfRule>
  </conditionalFormatting>
  <conditionalFormatting sqref="AP11:AP34">
    <cfRule type="cellIs" dxfId="461" priority="2" operator="greaterThan">
      <formula>99</formula>
    </cfRule>
  </conditionalFormatting>
  <conditionalFormatting sqref="AP11:AP34">
    <cfRule type="cellIs" dxfId="46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A2:AY116"/>
  <sheetViews>
    <sheetView topLeftCell="A28" workbookViewId="0">
      <selection activeCell="A49" sqref="A49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01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96" t="s">
        <v>10</v>
      </c>
      <c r="I7" s="197" t="s">
        <v>11</v>
      </c>
      <c r="J7" s="197" t="s">
        <v>12</v>
      </c>
      <c r="K7" s="197" t="s">
        <v>13</v>
      </c>
      <c r="L7" s="14"/>
      <c r="M7" s="14"/>
      <c r="N7" s="14"/>
      <c r="O7" s="196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97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97" t="s">
        <v>22</v>
      </c>
      <c r="AG7" s="197" t="s">
        <v>23</v>
      </c>
      <c r="AH7" s="197" t="s">
        <v>24</v>
      </c>
      <c r="AI7" s="197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97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42197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26536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97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98" t="s">
        <v>51</v>
      </c>
      <c r="V9" s="19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00" t="s">
        <v>55</v>
      </c>
      <c r="AG9" s="200" t="s">
        <v>56</v>
      </c>
      <c r="AH9" s="264" t="s">
        <v>57</v>
      </c>
      <c r="AI9" s="278" t="s">
        <v>58</v>
      </c>
      <c r="AJ9" s="198" t="s">
        <v>59</v>
      </c>
      <c r="AK9" s="198" t="s">
        <v>60</v>
      </c>
      <c r="AL9" s="198" t="s">
        <v>61</v>
      </c>
      <c r="AM9" s="198" t="s">
        <v>62</v>
      </c>
      <c r="AN9" s="198" t="s">
        <v>63</v>
      </c>
      <c r="AO9" s="198" t="s">
        <v>64</v>
      </c>
      <c r="AP9" s="198" t="s">
        <v>65</v>
      </c>
      <c r="AQ9" s="262" t="s">
        <v>66</v>
      </c>
      <c r="AR9" s="19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98" t="s">
        <v>72</v>
      </c>
      <c r="C10" s="198" t="s">
        <v>73</v>
      </c>
      <c r="D10" s="198" t="s">
        <v>74</v>
      </c>
      <c r="E10" s="198" t="s">
        <v>75</v>
      </c>
      <c r="F10" s="198" t="s">
        <v>74</v>
      </c>
      <c r="G10" s="198" t="s">
        <v>75</v>
      </c>
      <c r="H10" s="261"/>
      <c r="I10" s="198" t="s">
        <v>75</v>
      </c>
      <c r="J10" s="198" t="s">
        <v>75</v>
      </c>
      <c r="K10" s="19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11'!Q34</f>
        <v>43577551</v>
      </c>
      <c r="R10" s="272"/>
      <c r="S10" s="273"/>
      <c r="T10" s="274"/>
      <c r="U10" s="198" t="s">
        <v>75</v>
      </c>
      <c r="V10" s="19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11'!AG34</f>
        <v>38608376</v>
      </c>
      <c r="AH10" s="264"/>
      <c r="AI10" s="279"/>
      <c r="AJ10" s="198" t="s">
        <v>84</v>
      </c>
      <c r="AK10" s="198" t="s">
        <v>84</v>
      </c>
      <c r="AL10" s="198" t="s">
        <v>84</v>
      </c>
      <c r="AM10" s="198" t="s">
        <v>84</v>
      </c>
      <c r="AN10" s="198" t="s">
        <v>84</v>
      </c>
      <c r="AO10" s="198" t="s">
        <v>84</v>
      </c>
      <c r="AP10" s="3">
        <f>'JULY 11'!AP34</f>
        <v>8712360</v>
      </c>
      <c r="AQ10" s="263"/>
      <c r="AR10" s="19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8</v>
      </c>
      <c r="E11" s="43">
        <f>D11/1.42</f>
        <v>5.6338028169014089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130</v>
      </c>
      <c r="P11" s="166">
        <v>104</v>
      </c>
      <c r="Q11" s="166">
        <v>43581537</v>
      </c>
      <c r="R11" s="49">
        <f>IF(ISBLANK(Q11),"-",Q11-Q10)</f>
        <v>3986</v>
      </c>
      <c r="S11" s="50">
        <f>R11*24/1000</f>
        <v>95.664000000000001</v>
      </c>
      <c r="T11" s="50">
        <f>R11/1000</f>
        <v>3.9860000000000002</v>
      </c>
      <c r="U11" s="167">
        <v>5.9</v>
      </c>
      <c r="V11" s="167">
        <f t="shared" ref="V11:V34" si="0">U11</f>
        <v>5.9</v>
      </c>
      <c r="W11" s="168" t="s">
        <v>125</v>
      </c>
      <c r="X11" s="170">
        <v>0</v>
      </c>
      <c r="Y11" s="170">
        <v>0</v>
      </c>
      <c r="Z11" s="170">
        <v>1106</v>
      </c>
      <c r="AA11" s="170">
        <v>0</v>
      </c>
      <c r="AB11" s="170">
        <v>1107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38609162</v>
      </c>
      <c r="AH11" s="52">
        <f>IF(ISBLANK(AG11),"-",AG11-AG10)</f>
        <v>786</v>
      </c>
      <c r="AI11" s="53">
        <f>AH11/T11</f>
        <v>197.19016557952833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</v>
      </c>
      <c r="AP11" s="170">
        <v>8713499</v>
      </c>
      <c r="AQ11" s="170">
        <f t="shared" ref="AQ11:AQ34" si="1">AP11-AP10</f>
        <v>1139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9</v>
      </c>
      <c r="E12" s="43">
        <f t="shared" ref="E12:E34" si="2">D12/1.42</f>
        <v>6.3380281690140849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128</v>
      </c>
      <c r="P12" s="166">
        <v>109</v>
      </c>
      <c r="Q12" s="166">
        <v>43585524</v>
      </c>
      <c r="R12" s="49">
        <f t="shared" ref="R12:R34" si="5">IF(ISBLANK(Q12),"-",Q12-Q11)</f>
        <v>3987</v>
      </c>
      <c r="S12" s="50">
        <f t="shared" ref="S12:S34" si="6">R12*24/1000</f>
        <v>95.688000000000002</v>
      </c>
      <c r="T12" s="50">
        <f t="shared" ref="T12:T34" si="7">R12/1000</f>
        <v>3.9870000000000001</v>
      </c>
      <c r="U12" s="167">
        <v>7</v>
      </c>
      <c r="V12" s="167">
        <f t="shared" si="0"/>
        <v>7</v>
      </c>
      <c r="W12" s="168" t="s">
        <v>125</v>
      </c>
      <c r="X12" s="170">
        <v>0</v>
      </c>
      <c r="Y12" s="170">
        <v>0</v>
      </c>
      <c r="Z12" s="170">
        <v>1106</v>
      </c>
      <c r="AA12" s="170">
        <v>0</v>
      </c>
      <c r="AB12" s="170">
        <v>1107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38609948</v>
      </c>
      <c r="AH12" s="52">
        <f>IF(ISBLANK(AG12),"-",AG12-AG11)</f>
        <v>786</v>
      </c>
      <c r="AI12" s="53">
        <f t="shared" ref="AI12:AI34" si="8">AH12/T12</f>
        <v>197.14070729872083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</v>
      </c>
      <c r="AP12" s="170">
        <v>8714518</v>
      </c>
      <c r="AQ12" s="170">
        <f t="shared" si="1"/>
        <v>1019</v>
      </c>
      <c r="AR12" s="56">
        <v>1.08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2"/>
        <v>7.042253521126761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125</v>
      </c>
      <c r="P13" s="166">
        <v>98</v>
      </c>
      <c r="Q13" s="166">
        <v>43589356</v>
      </c>
      <c r="R13" s="49">
        <f t="shared" si="5"/>
        <v>3832</v>
      </c>
      <c r="S13" s="50">
        <f t="shared" si="6"/>
        <v>91.968000000000004</v>
      </c>
      <c r="T13" s="50">
        <f t="shared" si="7"/>
        <v>3.8319999999999999</v>
      </c>
      <c r="U13" s="167">
        <v>8.1</v>
      </c>
      <c r="V13" s="167">
        <f t="shared" si="0"/>
        <v>8.1</v>
      </c>
      <c r="W13" s="168" t="s">
        <v>125</v>
      </c>
      <c r="X13" s="170">
        <v>0</v>
      </c>
      <c r="Y13" s="170">
        <v>0</v>
      </c>
      <c r="Z13" s="170">
        <v>1106</v>
      </c>
      <c r="AA13" s="170">
        <v>0</v>
      </c>
      <c r="AB13" s="170">
        <v>1107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38610664</v>
      </c>
      <c r="AH13" s="52">
        <f>IF(ISBLANK(AG13),"-",AG13-AG12)</f>
        <v>716</v>
      </c>
      <c r="AI13" s="53">
        <f t="shared" si="8"/>
        <v>186.84759916492695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0.5</v>
      </c>
      <c r="AP13" s="170">
        <v>8715803</v>
      </c>
      <c r="AQ13" s="170">
        <f t="shared" si="1"/>
        <v>1285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11</v>
      </c>
      <c r="E14" s="43">
        <f t="shared" si="2"/>
        <v>7.746478873239437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122</v>
      </c>
      <c r="P14" s="166">
        <v>94</v>
      </c>
      <c r="Q14" s="166">
        <v>43593188</v>
      </c>
      <c r="R14" s="49">
        <f t="shared" si="5"/>
        <v>3832</v>
      </c>
      <c r="S14" s="50">
        <f t="shared" si="6"/>
        <v>91.968000000000004</v>
      </c>
      <c r="T14" s="50">
        <f t="shared" si="7"/>
        <v>3.8319999999999999</v>
      </c>
      <c r="U14" s="167">
        <v>9.5</v>
      </c>
      <c r="V14" s="167">
        <f t="shared" si="0"/>
        <v>9.5</v>
      </c>
      <c r="W14" s="168" t="s">
        <v>125</v>
      </c>
      <c r="X14" s="170">
        <v>0</v>
      </c>
      <c r="Y14" s="170">
        <v>0</v>
      </c>
      <c r="Z14" s="170">
        <v>1106</v>
      </c>
      <c r="AA14" s="170">
        <v>0</v>
      </c>
      <c r="AB14" s="170">
        <v>1107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38611380</v>
      </c>
      <c r="AH14" s="52">
        <f t="shared" ref="AH14:AH34" si="9">IF(ISBLANK(AG14),"-",AG14-AG13)</f>
        <v>716</v>
      </c>
      <c r="AI14" s="53">
        <f t="shared" si="8"/>
        <v>186.84759916492695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0.5</v>
      </c>
      <c r="AP14" s="170">
        <v>8717088</v>
      </c>
      <c r="AQ14" s="170">
        <f t="shared" si="1"/>
        <v>1285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21</v>
      </c>
      <c r="E15" s="43">
        <f t="shared" si="2"/>
        <v>14.788732394366198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109</v>
      </c>
      <c r="P15" s="166">
        <v>109</v>
      </c>
      <c r="Q15" s="166">
        <v>43597343</v>
      </c>
      <c r="R15" s="49">
        <f t="shared" si="5"/>
        <v>4155</v>
      </c>
      <c r="S15" s="50">
        <f t="shared" si="6"/>
        <v>99.72</v>
      </c>
      <c r="T15" s="50">
        <f t="shared" si="7"/>
        <v>4.1550000000000002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1106</v>
      </c>
      <c r="AA15" s="170">
        <v>0</v>
      </c>
      <c r="AB15" s="170">
        <v>1107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38612112</v>
      </c>
      <c r="AH15" s="52">
        <f t="shared" si="9"/>
        <v>732</v>
      </c>
      <c r="AI15" s="53">
        <f t="shared" si="8"/>
        <v>176.17328519855596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8717088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18</v>
      </c>
      <c r="E16" s="43">
        <f t="shared" si="2"/>
        <v>12.67605633802817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124</v>
      </c>
      <c r="P16" s="166">
        <v>112</v>
      </c>
      <c r="Q16" s="166">
        <v>43601852</v>
      </c>
      <c r="R16" s="49">
        <f t="shared" si="5"/>
        <v>4509</v>
      </c>
      <c r="S16" s="50">
        <f t="shared" si="6"/>
        <v>108.21599999999999</v>
      </c>
      <c r="T16" s="50">
        <f t="shared" si="7"/>
        <v>4.5090000000000003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/>
      <c r="Z16" s="170">
        <v>10107</v>
      </c>
      <c r="AA16" s="170">
        <v>0</v>
      </c>
      <c r="AB16" s="170">
        <v>1107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38612860</v>
      </c>
      <c r="AH16" s="52">
        <f t="shared" si="9"/>
        <v>748</v>
      </c>
      <c r="AI16" s="53">
        <f t="shared" si="8"/>
        <v>165.89044133954312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8717088</v>
      </c>
      <c r="AQ16" s="170">
        <f t="shared" si="1"/>
        <v>0</v>
      </c>
      <c r="AR16" s="56">
        <v>0.52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15</v>
      </c>
      <c r="E17" s="43">
        <f t="shared" si="2"/>
        <v>10.563380281690142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137</v>
      </c>
      <c r="P17" s="166">
        <v>122</v>
      </c>
      <c r="Q17" s="166">
        <v>43607377</v>
      </c>
      <c r="R17" s="49">
        <f t="shared" si="5"/>
        <v>5525</v>
      </c>
      <c r="S17" s="50">
        <f t="shared" si="6"/>
        <v>132.6</v>
      </c>
      <c r="T17" s="50">
        <f t="shared" si="7"/>
        <v>5.5250000000000004</v>
      </c>
      <c r="U17" s="167">
        <v>9.4</v>
      </c>
      <c r="V17" s="167">
        <f t="shared" si="0"/>
        <v>9.4</v>
      </c>
      <c r="W17" s="168" t="s">
        <v>137</v>
      </c>
      <c r="X17" s="170">
        <v>0</v>
      </c>
      <c r="Y17" s="170">
        <v>1004</v>
      </c>
      <c r="Z17" s="170">
        <v>1126</v>
      </c>
      <c r="AA17" s="170">
        <v>1185</v>
      </c>
      <c r="AB17" s="170">
        <v>1126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38614016</v>
      </c>
      <c r="AH17" s="52">
        <f t="shared" si="9"/>
        <v>1156</v>
      </c>
      <c r="AI17" s="53">
        <f t="shared" si="8"/>
        <v>209.23076923076923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8717088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11</v>
      </c>
      <c r="E18" s="43">
        <f t="shared" si="2"/>
        <v>7.746478873239437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143</v>
      </c>
      <c r="P18" s="166">
        <v>142</v>
      </c>
      <c r="Q18" s="166">
        <v>43613390</v>
      </c>
      <c r="R18" s="49">
        <f t="shared" si="5"/>
        <v>6013</v>
      </c>
      <c r="S18" s="50">
        <f t="shared" si="6"/>
        <v>144.31200000000001</v>
      </c>
      <c r="T18" s="50">
        <f t="shared" si="7"/>
        <v>6.0129999999999999</v>
      </c>
      <c r="U18" s="167">
        <v>9.1</v>
      </c>
      <c r="V18" s="167">
        <f t="shared" si="0"/>
        <v>9.1</v>
      </c>
      <c r="W18" s="168" t="s">
        <v>137</v>
      </c>
      <c r="X18" s="170">
        <v>0</v>
      </c>
      <c r="Y18" s="170">
        <v>1005</v>
      </c>
      <c r="Z18" s="170">
        <v>1126</v>
      </c>
      <c r="AA18" s="170">
        <v>1185</v>
      </c>
      <c r="AB18" s="170">
        <v>1126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38615264</v>
      </c>
      <c r="AH18" s="52">
        <f t="shared" si="9"/>
        <v>1248</v>
      </c>
      <c r="AI18" s="53">
        <f t="shared" si="8"/>
        <v>207.55030766672212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8717088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9</v>
      </c>
      <c r="E19" s="43">
        <f t="shared" si="2"/>
        <v>6.3380281690140849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143</v>
      </c>
      <c r="P19" s="166">
        <v>156</v>
      </c>
      <c r="Q19" s="166">
        <v>43619628</v>
      </c>
      <c r="R19" s="49">
        <f t="shared" si="5"/>
        <v>6238</v>
      </c>
      <c r="S19" s="50">
        <f t="shared" si="6"/>
        <v>149.71199999999999</v>
      </c>
      <c r="T19" s="50">
        <f t="shared" si="7"/>
        <v>6.2380000000000004</v>
      </c>
      <c r="U19" s="167">
        <v>8.6</v>
      </c>
      <c r="V19" s="167">
        <f t="shared" si="0"/>
        <v>8.6</v>
      </c>
      <c r="W19" s="168" t="s">
        <v>137</v>
      </c>
      <c r="X19" s="170">
        <v>0</v>
      </c>
      <c r="Y19" s="170">
        <v>1014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38616640</v>
      </c>
      <c r="AH19" s="52">
        <f t="shared" si="9"/>
        <v>1376</v>
      </c>
      <c r="AI19" s="53">
        <f t="shared" si="8"/>
        <v>220.58352035908945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8717088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9</v>
      </c>
      <c r="E20" s="43">
        <f t="shared" si="2"/>
        <v>6.3380281690140849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142</v>
      </c>
      <c r="P20" s="166">
        <v>154</v>
      </c>
      <c r="Q20" s="166">
        <v>43625804</v>
      </c>
      <c r="R20" s="49">
        <f t="shared" si="5"/>
        <v>6176</v>
      </c>
      <c r="S20" s="50">
        <f t="shared" si="6"/>
        <v>148.22399999999999</v>
      </c>
      <c r="T20" s="50">
        <f t="shared" si="7"/>
        <v>6.1760000000000002</v>
      </c>
      <c r="U20" s="167">
        <v>8.1999999999999993</v>
      </c>
      <c r="V20" s="167">
        <v>8.1999999999999993</v>
      </c>
      <c r="W20" s="168" t="s">
        <v>137</v>
      </c>
      <c r="X20" s="170">
        <v>0</v>
      </c>
      <c r="Y20" s="170">
        <v>1014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38617988</v>
      </c>
      <c r="AH20" s="52">
        <f t="shared" si="9"/>
        <v>1348</v>
      </c>
      <c r="AI20" s="53">
        <f t="shared" si="8"/>
        <v>218.2642487046632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8717088</v>
      </c>
      <c r="AQ20" s="170">
        <f t="shared" si="1"/>
        <v>0</v>
      </c>
      <c r="AR20" s="56">
        <v>0.62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9</v>
      </c>
      <c r="E21" s="43">
        <f t="shared" si="2"/>
        <v>6.3380281690140849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142</v>
      </c>
      <c r="P21" s="166">
        <v>145</v>
      </c>
      <c r="Q21" s="166">
        <v>43632041</v>
      </c>
      <c r="R21" s="49">
        <f t="shared" si="5"/>
        <v>6237</v>
      </c>
      <c r="S21" s="50">
        <f t="shared" si="6"/>
        <v>149.68799999999999</v>
      </c>
      <c r="T21" s="50">
        <f t="shared" si="7"/>
        <v>6.2370000000000001</v>
      </c>
      <c r="U21" s="167">
        <v>7.8</v>
      </c>
      <c r="V21" s="167">
        <v>7.8</v>
      </c>
      <c r="W21" s="168" t="s">
        <v>137</v>
      </c>
      <c r="X21" s="170">
        <v>0</v>
      </c>
      <c r="Y21" s="170">
        <v>1015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38619348</v>
      </c>
      <c r="AH21" s="52">
        <f t="shared" si="9"/>
        <v>1360</v>
      </c>
      <c r="AI21" s="53">
        <f t="shared" si="8"/>
        <v>218.05355138688472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8717088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9</v>
      </c>
      <c r="E22" s="43">
        <f t="shared" si="2"/>
        <v>6.3380281690140849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141</v>
      </c>
      <c r="P22" s="166">
        <v>144</v>
      </c>
      <c r="Q22" s="166">
        <v>43638206</v>
      </c>
      <c r="R22" s="49">
        <f t="shared" si="5"/>
        <v>6165</v>
      </c>
      <c r="S22" s="50">
        <f t="shared" si="6"/>
        <v>147.96</v>
      </c>
      <c r="T22" s="50">
        <f t="shared" si="7"/>
        <v>6.165</v>
      </c>
      <c r="U22" s="167">
        <v>7.4</v>
      </c>
      <c r="V22" s="167">
        <f t="shared" si="0"/>
        <v>7.4</v>
      </c>
      <c r="W22" s="168" t="s">
        <v>137</v>
      </c>
      <c r="X22" s="170">
        <v>0</v>
      </c>
      <c r="Y22" s="170">
        <v>1015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38620708</v>
      </c>
      <c r="AH22" s="52">
        <f t="shared" si="9"/>
        <v>1360</v>
      </c>
      <c r="AI22" s="53">
        <f t="shared" si="8"/>
        <v>220.60016220600161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8717088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8</v>
      </c>
      <c r="E23" s="43">
        <f t="shared" si="2"/>
        <v>5.6338028169014089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137</v>
      </c>
      <c r="P23" s="166">
        <v>142</v>
      </c>
      <c r="Q23" s="166">
        <v>43644180</v>
      </c>
      <c r="R23" s="49">
        <f t="shared" si="5"/>
        <v>5974</v>
      </c>
      <c r="S23" s="50">
        <f t="shared" si="6"/>
        <v>143.376</v>
      </c>
      <c r="T23" s="50">
        <f t="shared" si="7"/>
        <v>5.9740000000000002</v>
      </c>
      <c r="U23" s="167">
        <v>7.1</v>
      </c>
      <c r="V23" s="167">
        <f t="shared" si="0"/>
        <v>7.1</v>
      </c>
      <c r="W23" s="168" t="s">
        <v>137</v>
      </c>
      <c r="X23" s="170">
        <v>0</v>
      </c>
      <c r="Y23" s="170">
        <v>1014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38622048</v>
      </c>
      <c r="AH23" s="52">
        <f t="shared" si="9"/>
        <v>1340</v>
      </c>
      <c r="AI23" s="53">
        <f t="shared" si="8"/>
        <v>224.30532306662201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8717088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8</v>
      </c>
      <c r="E24" s="43">
        <f t="shared" si="2"/>
        <v>5.6338028169014089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133</v>
      </c>
      <c r="P24" s="166">
        <v>140</v>
      </c>
      <c r="Q24" s="166">
        <v>43650186</v>
      </c>
      <c r="R24" s="49">
        <f t="shared" si="5"/>
        <v>6006</v>
      </c>
      <c r="S24" s="50">
        <f t="shared" si="6"/>
        <v>144.14400000000001</v>
      </c>
      <c r="T24" s="50">
        <f t="shared" si="7"/>
        <v>6.0060000000000002</v>
      </c>
      <c r="U24" s="167">
        <v>6.6</v>
      </c>
      <c r="V24" s="167">
        <f t="shared" si="0"/>
        <v>6.6</v>
      </c>
      <c r="W24" s="168" t="s">
        <v>137</v>
      </c>
      <c r="X24" s="170">
        <v>0</v>
      </c>
      <c r="Y24" s="170">
        <v>1013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38623420</v>
      </c>
      <c r="AH24" s="52">
        <f t="shared" si="9"/>
        <v>1372</v>
      </c>
      <c r="AI24" s="53">
        <f t="shared" si="8"/>
        <v>228.43822843822844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8717088</v>
      </c>
      <c r="AQ24" s="170">
        <f t="shared" si="1"/>
        <v>0</v>
      </c>
      <c r="AR24" s="56">
        <v>1.1399999999999999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5</v>
      </c>
      <c r="E25" s="43">
        <f t="shared" si="2"/>
        <v>3.5211267605633805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131</v>
      </c>
      <c r="P25" s="166">
        <v>141</v>
      </c>
      <c r="Q25" s="166">
        <v>43656098</v>
      </c>
      <c r="R25" s="49">
        <f t="shared" si="5"/>
        <v>5912</v>
      </c>
      <c r="S25" s="50">
        <f t="shared" si="6"/>
        <v>141.88800000000001</v>
      </c>
      <c r="T25" s="50">
        <f t="shared" si="7"/>
        <v>5.9119999999999999</v>
      </c>
      <c r="U25" s="167">
        <v>6.2</v>
      </c>
      <c r="V25" s="167">
        <f t="shared" si="0"/>
        <v>6.2</v>
      </c>
      <c r="W25" s="168" t="s">
        <v>137</v>
      </c>
      <c r="X25" s="170">
        <v>0</v>
      </c>
      <c r="Y25" s="170">
        <v>1014</v>
      </c>
      <c r="Z25" s="170">
        <v>1187</v>
      </c>
      <c r="AA25" s="170">
        <v>1185</v>
      </c>
      <c r="AB25" s="170">
        <v>1186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38624780</v>
      </c>
      <c r="AH25" s="52">
        <f t="shared" si="9"/>
        <v>1360</v>
      </c>
      <c r="AI25" s="53">
        <f t="shared" si="8"/>
        <v>230.04059539918811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8717088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131</v>
      </c>
      <c r="P26" s="166">
        <v>133</v>
      </c>
      <c r="Q26" s="166">
        <v>43661436</v>
      </c>
      <c r="R26" s="49">
        <f t="shared" si="5"/>
        <v>5338</v>
      </c>
      <c r="S26" s="50">
        <f t="shared" si="6"/>
        <v>128.11199999999999</v>
      </c>
      <c r="T26" s="50">
        <f t="shared" si="7"/>
        <v>5.3380000000000001</v>
      </c>
      <c r="U26" s="167">
        <v>5.9</v>
      </c>
      <c r="V26" s="167">
        <f t="shared" si="0"/>
        <v>5.9</v>
      </c>
      <c r="W26" s="168" t="s">
        <v>137</v>
      </c>
      <c r="X26" s="170">
        <v>0</v>
      </c>
      <c r="Y26" s="170">
        <v>1014</v>
      </c>
      <c r="Z26" s="170">
        <v>1187</v>
      </c>
      <c r="AA26" s="170">
        <v>1185</v>
      </c>
      <c r="AB26" s="170">
        <v>1186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38626020</v>
      </c>
      <c r="AH26" s="52">
        <f t="shared" si="9"/>
        <v>1240</v>
      </c>
      <c r="AI26" s="53">
        <f t="shared" si="8"/>
        <v>232.29674035219182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8717088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5</v>
      </c>
      <c r="E27" s="43">
        <f t="shared" si="2"/>
        <v>3.5211267605633805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130</v>
      </c>
      <c r="P27" s="166">
        <v>136</v>
      </c>
      <c r="Q27" s="166">
        <v>43667348</v>
      </c>
      <c r="R27" s="49">
        <f t="shared" si="5"/>
        <v>5912</v>
      </c>
      <c r="S27" s="50">
        <f t="shared" si="6"/>
        <v>141.88800000000001</v>
      </c>
      <c r="T27" s="50">
        <f t="shared" si="7"/>
        <v>5.9119999999999999</v>
      </c>
      <c r="U27" s="167">
        <v>5.6</v>
      </c>
      <c r="V27" s="167">
        <f t="shared" si="0"/>
        <v>5.6</v>
      </c>
      <c r="W27" s="168" t="s">
        <v>137</v>
      </c>
      <c r="X27" s="170">
        <v>0</v>
      </c>
      <c r="Y27" s="170">
        <v>1015</v>
      </c>
      <c r="Z27" s="170">
        <v>1187</v>
      </c>
      <c r="AA27" s="170">
        <v>1185</v>
      </c>
      <c r="AB27" s="170">
        <v>1186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38627412</v>
      </c>
      <c r="AH27" s="52">
        <f t="shared" si="9"/>
        <v>1392</v>
      </c>
      <c r="AI27" s="53">
        <f t="shared" si="8"/>
        <v>235.45331529093369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8717088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5</v>
      </c>
      <c r="E28" s="43">
        <f t="shared" si="2"/>
        <v>3.5211267605633805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130</v>
      </c>
      <c r="P28" s="166">
        <v>138</v>
      </c>
      <c r="Q28" s="166">
        <v>43673047</v>
      </c>
      <c r="R28" s="49">
        <f t="shared" si="5"/>
        <v>5699</v>
      </c>
      <c r="S28" s="50">
        <f t="shared" si="6"/>
        <v>136.77600000000001</v>
      </c>
      <c r="T28" s="50">
        <f t="shared" si="7"/>
        <v>5.6989999999999998</v>
      </c>
      <c r="U28" s="167">
        <v>5.3</v>
      </c>
      <c r="V28" s="167">
        <f t="shared" si="0"/>
        <v>5.3</v>
      </c>
      <c r="W28" s="168" t="s">
        <v>137</v>
      </c>
      <c r="X28" s="170">
        <v>0</v>
      </c>
      <c r="Y28" s="170">
        <v>1014</v>
      </c>
      <c r="Z28" s="170">
        <v>1186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38628764</v>
      </c>
      <c r="AH28" s="52">
        <f t="shared" si="9"/>
        <v>1352</v>
      </c>
      <c r="AI28" s="53">
        <f t="shared" si="8"/>
        <v>237.23460256185297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8717088</v>
      </c>
      <c r="AQ28" s="170">
        <f t="shared" si="1"/>
        <v>0</v>
      </c>
      <c r="AR28" s="56">
        <v>1.1499999999999999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5</v>
      </c>
      <c r="E29" s="43">
        <f t="shared" si="2"/>
        <v>3.5211267605633805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131</v>
      </c>
      <c r="P29" s="166">
        <v>134</v>
      </c>
      <c r="Q29" s="166">
        <v>43678568</v>
      </c>
      <c r="R29" s="49">
        <f t="shared" si="5"/>
        <v>5521</v>
      </c>
      <c r="S29" s="50">
        <f t="shared" si="6"/>
        <v>132.50399999999999</v>
      </c>
      <c r="T29" s="50">
        <f t="shared" si="7"/>
        <v>5.5209999999999999</v>
      </c>
      <c r="U29" s="167">
        <v>5</v>
      </c>
      <c r="V29" s="167">
        <f t="shared" si="0"/>
        <v>5</v>
      </c>
      <c r="W29" s="168" t="s">
        <v>137</v>
      </c>
      <c r="X29" s="170">
        <v>0</v>
      </c>
      <c r="Y29" s="170">
        <v>1003</v>
      </c>
      <c r="Z29" s="170">
        <v>1188</v>
      </c>
      <c r="AA29" s="170">
        <v>1185</v>
      </c>
      <c r="AB29" s="170">
        <v>1186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38630052</v>
      </c>
      <c r="AH29" s="52">
        <f t="shared" si="9"/>
        <v>1288</v>
      </c>
      <c r="AI29" s="53">
        <f t="shared" si="8"/>
        <v>233.29107045825032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8717088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10</v>
      </c>
      <c r="E30" s="43">
        <f t="shared" si="2"/>
        <v>7.042253521126761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112</v>
      </c>
      <c r="P30" s="166">
        <v>128</v>
      </c>
      <c r="Q30" s="166">
        <v>43683836</v>
      </c>
      <c r="R30" s="49">
        <f t="shared" si="5"/>
        <v>5268</v>
      </c>
      <c r="S30" s="50">
        <f t="shared" si="6"/>
        <v>126.432</v>
      </c>
      <c r="T30" s="50">
        <f t="shared" si="7"/>
        <v>5.2679999999999998</v>
      </c>
      <c r="U30" s="167">
        <v>4.4000000000000004</v>
      </c>
      <c r="V30" s="167">
        <f t="shared" si="0"/>
        <v>4.4000000000000004</v>
      </c>
      <c r="W30" s="168" t="s">
        <v>148</v>
      </c>
      <c r="X30" s="170">
        <v>0</v>
      </c>
      <c r="Y30" s="170">
        <v>1096</v>
      </c>
      <c r="Z30" s="170">
        <v>1188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38631140</v>
      </c>
      <c r="AH30" s="52">
        <f t="shared" si="9"/>
        <v>1088</v>
      </c>
      <c r="AI30" s="53">
        <f t="shared" si="8"/>
        <v>206.52999240698557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8717088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11</v>
      </c>
      <c r="E31" s="43">
        <f t="shared" si="2"/>
        <v>7.746478873239437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111</v>
      </c>
      <c r="P31" s="166">
        <v>134</v>
      </c>
      <c r="Q31" s="166">
        <v>43689075</v>
      </c>
      <c r="R31" s="49">
        <f t="shared" si="5"/>
        <v>5239</v>
      </c>
      <c r="S31" s="50">
        <f t="shared" si="6"/>
        <v>125.736</v>
      </c>
      <c r="T31" s="50">
        <f t="shared" si="7"/>
        <v>5.2389999999999999</v>
      </c>
      <c r="U31" s="167">
        <v>3.5</v>
      </c>
      <c r="V31" s="167">
        <f t="shared" si="0"/>
        <v>3.5</v>
      </c>
      <c r="W31" s="168" t="s">
        <v>148</v>
      </c>
      <c r="X31" s="170">
        <v>0</v>
      </c>
      <c r="Y31" s="170">
        <v>1096</v>
      </c>
      <c r="Z31" s="170">
        <v>1188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38632220</v>
      </c>
      <c r="AH31" s="52">
        <f t="shared" si="9"/>
        <v>1080</v>
      </c>
      <c r="AI31" s="53">
        <f t="shared" si="8"/>
        <v>206.14621110899026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8717088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11</v>
      </c>
      <c r="E32" s="43">
        <f t="shared" si="2"/>
        <v>7.746478873239437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117</v>
      </c>
      <c r="P32" s="166">
        <v>108</v>
      </c>
      <c r="Q32" s="166">
        <v>43694309</v>
      </c>
      <c r="R32" s="49">
        <f t="shared" si="5"/>
        <v>5234</v>
      </c>
      <c r="S32" s="50">
        <f t="shared" si="6"/>
        <v>125.616</v>
      </c>
      <c r="T32" s="50">
        <f t="shared" si="7"/>
        <v>5.234</v>
      </c>
      <c r="U32" s="167">
        <v>2.8</v>
      </c>
      <c r="V32" s="167">
        <f t="shared" si="0"/>
        <v>2.8</v>
      </c>
      <c r="W32" s="168" t="s">
        <v>148</v>
      </c>
      <c r="X32" s="170">
        <v>0</v>
      </c>
      <c r="Y32" s="170">
        <v>1096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38633316</v>
      </c>
      <c r="AH32" s="52">
        <f t="shared" si="9"/>
        <v>1096</v>
      </c>
      <c r="AI32" s="53">
        <f t="shared" si="8"/>
        <v>209.40007642338557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8717088</v>
      </c>
      <c r="AQ32" s="170">
        <f t="shared" si="1"/>
        <v>0</v>
      </c>
      <c r="AR32" s="56">
        <v>1.03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8</v>
      </c>
      <c r="E33" s="43">
        <f t="shared" si="2"/>
        <v>5.6338028169014089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134</v>
      </c>
      <c r="P33" s="166">
        <v>101</v>
      </c>
      <c r="Q33" s="166">
        <v>43698634</v>
      </c>
      <c r="R33" s="49">
        <f t="shared" si="5"/>
        <v>4325</v>
      </c>
      <c r="S33" s="50">
        <f t="shared" si="6"/>
        <v>103.8</v>
      </c>
      <c r="T33" s="50">
        <f t="shared" si="7"/>
        <v>4.3250000000000002</v>
      </c>
      <c r="U33" s="167">
        <v>4</v>
      </c>
      <c r="V33" s="167">
        <f t="shared" si="0"/>
        <v>4</v>
      </c>
      <c r="W33" s="168" t="s">
        <v>125</v>
      </c>
      <c r="X33" s="170">
        <v>0</v>
      </c>
      <c r="Y33" s="170">
        <v>0</v>
      </c>
      <c r="Z33" s="170">
        <v>1128</v>
      </c>
      <c r="AA33" s="170">
        <v>0</v>
      </c>
      <c r="AB33" s="170">
        <v>1137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38634164</v>
      </c>
      <c r="AH33" s="52">
        <f t="shared" si="9"/>
        <v>848</v>
      </c>
      <c r="AI33" s="53">
        <f t="shared" si="8"/>
        <v>196.06936416184971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0.45</v>
      </c>
      <c r="AP33" s="170">
        <v>8718269</v>
      </c>
      <c r="AQ33" s="170">
        <f t="shared" si="1"/>
        <v>1181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8</v>
      </c>
      <c r="E34" s="43">
        <f t="shared" si="2"/>
        <v>5.6338028169014089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118</v>
      </c>
      <c r="P34" s="166">
        <v>107</v>
      </c>
      <c r="Q34" s="166">
        <v>43702662</v>
      </c>
      <c r="R34" s="49">
        <f t="shared" si="5"/>
        <v>4028</v>
      </c>
      <c r="S34" s="50">
        <f t="shared" si="6"/>
        <v>96.671999999999997</v>
      </c>
      <c r="T34" s="50">
        <f t="shared" si="7"/>
        <v>4.0279999999999996</v>
      </c>
      <c r="U34" s="167">
        <v>5.5</v>
      </c>
      <c r="V34" s="167">
        <f t="shared" si="0"/>
        <v>5.5</v>
      </c>
      <c r="W34" s="168" t="s">
        <v>125</v>
      </c>
      <c r="X34" s="170">
        <v>0</v>
      </c>
      <c r="Y34" s="170">
        <v>0</v>
      </c>
      <c r="Z34" s="170">
        <v>1097</v>
      </c>
      <c r="AA34" s="170">
        <v>0</v>
      </c>
      <c r="AB34" s="170">
        <v>1098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38634912</v>
      </c>
      <c r="AH34" s="52">
        <f t="shared" si="9"/>
        <v>748</v>
      </c>
      <c r="AI34" s="53">
        <f t="shared" si="8"/>
        <v>185.70009930486594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0.45</v>
      </c>
      <c r="AP34" s="170">
        <v>8719644</v>
      </c>
      <c r="AQ34" s="170">
        <f t="shared" si="1"/>
        <v>1375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126.29166666666667</v>
      </c>
      <c r="Q35" s="67">
        <f>Q34-Q10</f>
        <v>125111</v>
      </c>
      <c r="R35" s="68">
        <f>SUM(R11:R34)</f>
        <v>125111</v>
      </c>
      <c r="S35" s="69">
        <f>AVERAGE(S11:S34)</f>
        <v>125.11099999999999</v>
      </c>
      <c r="T35" s="69">
        <f>SUM(T11:T34)</f>
        <v>125.11100000000002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26536</v>
      </c>
      <c r="AH35" s="71">
        <f>SUM(AH11:AH34)</f>
        <v>26536</v>
      </c>
      <c r="AI35" s="72">
        <f>$AH$35/$T35</f>
        <v>212.09965550591073</v>
      </c>
      <c r="AJ35" s="138"/>
      <c r="AK35" s="139"/>
      <c r="AL35" s="139"/>
      <c r="AM35" s="139"/>
      <c r="AN35" s="140"/>
      <c r="AO35" s="73"/>
      <c r="AP35" s="74">
        <f>AP34-AP10</f>
        <v>7284</v>
      </c>
      <c r="AQ35" s="75">
        <f>SUM(AQ11:AQ34)</f>
        <v>7284</v>
      </c>
      <c r="AR35" s="76">
        <f>AVERAGE(AR11:AR34)</f>
        <v>0.92333333333333334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185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196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197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95" t="s">
        <v>200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164" t="s">
        <v>144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95" t="s">
        <v>129</v>
      </c>
      <c r="C51" s="158"/>
      <c r="D51" s="158"/>
      <c r="E51" s="158"/>
      <c r="F51" s="158"/>
      <c r="G51" s="158"/>
      <c r="H51" s="158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4" t="s">
        <v>145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160" t="s">
        <v>146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62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95" t="s">
        <v>191</v>
      </c>
      <c r="C54" s="158"/>
      <c r="D54" s="158"/>
      <c r="E54" s="158"/>
      <c r="F54" s="158"/>
      <c r="G54" s="158"/>
      <c r="H54" s="158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62"/>
      <c r="T54" s="161"/>
      <c r="U54" s="161"/>
      <c r="V54" s="161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0"/>
      <c r="C55" s="158"/>
      <c r="D55" s="158"/>
      <c r="E55" s="158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1"/>
      <c r="U55" s="161"/>
      <c r="V55" s="161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0"/>
      <c r="C56" s="158"/>
      <c r="E56" s="158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162"/>
      <c r="V56" s="162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60"/>
      <c r="C57" s="164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154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160"/>
      <c r="C58" s="160"/>
      <c r="D58" s="158"/>
      <c r="E58" s="102"/>
      <c r="F58" s="158"/>
      <c r="G58" s="158"/>
      <c r="H58" s="158"/>
      <c r="I58" s="158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95"/>
      <c r="C59" s="160"/>
      <c r="D59" s="158"/>
      <c r="E59" s="102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96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0"/>
      <c r="D60" s="158"/>
      <c r="E60" s="158"/>
      <c r="F60" s="158"/>
      <c r="G60" s="158"/>
      <c r="H60" s="158"/>
      <c r="I60" s="102"/>
      <c r="J60" s="159"/>
      <c r="K60" s="159"/>
      <c r="L60" s="159"/>
      <c r="M60" s="159"/>
      <c r="N60" s="159"/>
      <c r="O60" s="159"/>
      <c r="P60" s="159"/>
      <c r="Q60" s="159"/>
      <c r="R60" s="159"/>
      <c r="S60" s="96"/>
      <c r="T60" s="96"/>
      <c r="U60" s="96"/>
      <c r="V60" s="96"/>
      <c r="W60" s="96"/>
      <c r="X60" s="96"/>
      <c r="Y60" s="96"/>
      <c r="Z60" s="85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153"/>
      <c r="AW60" s="146"/>
      <c r="AX60" s="146"/>
      <c r="AY60" s="146"/>
    </row>
    <row r="61" spans="2:51" x14ac:dyDescent="0.25">
      <c r="B61" s="116"/>
      <c r="C61" s="157"/>
      <c r="D61" s="158"/>
      <c r="E61" s="158"/>
      <c r="F61" s="158"/>
      <c r="G61" s="158"/>
      <c r="H61" s="158"/>
      <c r="I61" s="102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85"/>
      <c r="X61" s="85"/>
      <c r="Y61" s="85"/>
      <c r="Z61" s="154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153"/>
      <c r="AW61" s="146"/>
      <c r="AX61" s="146"/>
      <c r="AY61" s="146"/>
    </row>
    <row r="62" spans="2:51" x14ac:dyDescent="0.25">
      <c r="B62" s="116"/>
      <c r="C62" s="157"/>
      <c r="D62" s="102"/>
      <c r="E62" s="158"/>
      <c r="F62" s="158"/>
      <c r="G62" s="158"/>
      <c r="H62" s="158"/>
      <c r="I62" s="158"/>
      <c r="J62" s="96"/>
      <c r="K62" s="96"/>
      <c r="L62" s="96"/>
      <c r="M62" s="96"/>
      <c r="N62" s="96"/>
      <c r="O62" s="96"/>
      <c r="P62" s="96"/>
      <c r="Q62" s="96"/>
      <c r="R62" s="96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4"/>
      <c r="D63" s="102"/>
      <c r="E63" s="158"/>
      <c r="F63" s="158"/>
      <c r="G63" s="158"/>
      <c r="H63" s="158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215"/>
      <c r="C64" s="164"/>
      <c r="D64" s="158"/>
      <c r="E64" s="102"/>
      <c r="F64" s="158"/>
      <c r="G64" s="102"/>
      <c r="H64" s="102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160"/>
      <c r="D65" s="158"/>
      <c r="E65" s="102"/>
      <c r="F65" s="102"/>
      <c r="G65" s="102"/>
      <c r="H65" s="102"/>
      <c r="I65" s="158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V65" s="153"/>
      <c r="AW65" s="146"/>
      <c r="AX65" s="146"/>
      <c r="AY65" s="146"/>
    </row>
    <row r="66" spans="1:51" x14ac:dyDescent="0.25">
      <c r="B66" s="116"/>
      <c r="C66" s="160"/>
      <c r="D66" s="158"/>
      <c r="E66" s="158"/>
      <c r="F66" s="102"/>
      <c r="G66" s="158"/>
      <c r="H66" s="158"/>
      <c r="I66" s="96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V66" s="153"/>
      <c r="AW66" s="146"/>
      <c r="AX66" s="146"/>
      <c r="AY66" s="146"/>
    </row>
    <row r="67" spans="1:51" x14ac:dyDescent="0.25">
      <c r="B67" s="116"/>
      <c r="C67" s="96"/>
      <c r="D67" s="158"/>
      <c r="E67" s="158"/>
      <c r="F67" s="158"/>
      <c r="G67" s="158"/>
      <c r="H67" s="158"/>
      <c r="I67" s="96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62"/>
      <c r="U67" s="84"/>
      <c r="V67" s="84"/>
      <c r="W67" s="154"/>
      <c r="X67" s="154"/>
      <c r="Y67" s="154"/>
      <c r="Z67" s="154"/>
      <c r="AA67" s="154"/>
      <c r="AB67" s="154"/>
      <c r="AC67" s="154"/>
      <c r="AD67" s="154"/>
      <c r="AE67" s="154"/>
      <c r="AM67" s="155"/>
      <c r="AN67" s="155"/>
      <c r="AO67" s="155"/>
      <c r="AP67" s="155"/>
      <c r="AQ67" s="155"/>
      <c r="AR67" s="155"/>
      <c r="AS67" s="156"/>
      <c r="AU67" s="146"/>
      <c r="AV67" s="153"/>
      <c r="AW67" s="146"/>
      <c r="AX67" s="146"/>
      <c r="AY67" s="146"/>
    </row>
    <row r="68" spans="1:51" x14ac:dyDescent="0.25">
      <c r="B68" s="116"/>
      <c r="C68" s="164"/>
      <c r="D68" s="96"/>
      <c r="E68" s="158"/>
      <c r="F68" s="158"/>
      <c r="G68" s="158"/>
      <c r="H68" s="158"/>
      <c r="I68" s="158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62"/>
      <c r="U68" s="84"/>
      <c r="V68" s="84"/>
      <c r="W68" s="154"/>
      <c r="X68" s="154"/>
      <c r="Y68" s="154"/>
      <c r="Z68" s="154"/>
      <c r="AA68" s="154"/>
      <c r="AB68" s="154"/>
      <c r="AC68" s="154"/>
      <c r="AD68" s="154"/>
      <c r="AE68" s="154"/>
      <c r="AM68" s="155"/>
      <c r="AN68" s="155"/>
      <c r="AO68" s="155"/>
      <c r="AP68" s="155"/>
      <c r="AQ68" s="155"/>
      <c r="AR68" s="155"/>
      <c r="AS68" s="156"/>
      <c r="AU68" s="146"/>
      <c r="AV68" s="153"/>
      <c r="AW68" s="146"/>
      <c r="AX68" s="146"/>
      <c r="AY68" s="146"/>
    </row>
    <row r="69" spans="1:51" x14ac:dyDescent="0.25">
      <c r="A69" s="154"/>
      <c r="B69" s="116"/>
      <c r="C69" s="160"/>
      <c r="D69" s="96"/>
      <c r="E69" s="158"/>
      <c r="F69" s="158"/>
      <c r="G69" s="158"/>
      <c r="H69" s="158"/>
      <c r="I69" s="155"/>
      <c r="J69" s="155"/>
      <c r="K69" s="155"/>
      <c r="L69" s="155"/>
      <c r="M69" s="155"/>
      <c r="N69" s="155"/>
      <c r="O69" s="156"/>
      <c r="P69" s="150"/>
      <c r="R69" s="153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16"/>
      <c r="C70" s="164"/>
      <c r="D70" s="158"/>
      <c r="E70" s="96"/>
      <c r="F70" s="158"/>
      <c r="G70" s="96"/>
      <c r="H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C71" s="94"/>
      <c r="D71" s="158"/>
      <c r="E71" s="96"/>
      <c r="F71" s="96"/>
      <c r="G71" s="96"/>
      <c r="H71" s="96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1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P74" s="150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A75" s="154"/>
      <c r="B75" s="83"/>
      <c r="I75" s="155"/>
      <c r="J75" s="155"/>
      <c r="K75" s="155"/>
      <c r="L75" s="155"/>
      <c r="M75" s="155"/>
      <c r="N75" s="155"/>
      <c r="O75" s="156"/>
      <c r="P75" s="150"/>
      <c r="R75" s="85"/>
      <c r="AS75" s="146"/>
      <c r="AT75" s="146"/>
      <c r="AU75" s="146"/>
      <c r="AV75" s="146"/>
      <c r="AW75" s="146"/>
      <c r="AX75" s="146"/>
      <c r="AY75" s="146"/>
    </row>
    <row r="76" spans="1:51" x14ac:dyDescent="0.25">
      <c r="A76" s="154"/>
      <c r="B76" s="83"/>
      <c r="I76" s="155"/>
      <c r="J76" s="155"/>
      <c r="K76" s="155"/>
      <c r="L76" s="155"/>
      <c r="M76" s="155"/>
      <c r="N76" s="155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96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B79" s="83"/>
      <c r="O79" s="156"/>
      <c r="R79" s="150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R80" s="150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56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56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50"/>
      <c r="Q101" s="150"/>
      <c r="R101" s="150"/>
      <c r="S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Q102" s="150"/>
      <c r="R102" s="150"/>
      <c r="S102" s="150"/>
      <c r="T102" s="150"/>
      <c r="AS102" s="146"/>
      <c r="AT102" s="146"/>
      <c r="AU102" s="146"/>
      <c r="AV102" s="146"/>
      <c r="AW102" s="146"/>
      <c r="AX102" s="146"/>
      <c r="AY102" s="146"/>
    </row>
    <row r="103" spans="15:51" x14ac:dyDescent="0.25">
      <c r="O103" s="14"/>
      <c r="P103" s="150"/>
      <c r="Q103" s="150"/>
      <c r="R103" s="150"/>
      <c r="S103" s="150"/>
      <c r="T103" s="150"/>
      <c r="U103" s="150"/>
      <c r="AS103" s="146"/>
      <c r="AT103" s="146"/>
      <c r="AU103" s="146"/>
      <c r="AV103" s="146"/>
      <c r="AW103" s="146"/>
      <c r="AX103" s="146"/>
      <c r="AY103" s="146"/>
    </row>
    <row r="104" spans="15:51" x14ac:dyDescent="0.25">
      <c r="O104" s="14"/>
      <c r="P104" s="150"/>
      <c r="T104" s="150"/>
      <c r="U104" s="150"/>
      <c r="AS104" s="146"/>
      <c r="AT104" s="146"/>
      <c r="AU104" s="146"/>
      <c r="AV104" s="146"/>
      <c r="AW104" s="146"/>
      <c r="AX104" s="146"/>
      <c r="AY104" s="146"/>
    </row>
    <row r="116" spans="45:51" x14ac:dyDescent="0.25">
      <c r="AS116" s="146"/>
      <c r="AT116" s="146"/>
      <c r="AU116" s="146"/>
      <c r="AV116" s="146"/>
      <c r="AW116" s="146"/>
      <c r="AX116" s="146"/>
      <c r="AY116" s="146"/>
    </row>
  </sheetData>
  <protectedRanges>
    <protectedRange sqref="N60:R60 B79 S62:T68 B71:B76 N63:R68 T42 T55:T56 S57:T59" name="Range2_12_5_1_1"/>
    <protectedRange sqref="N10 L10 L6 D6 D8 AD8 AF8 O8:U8 AJ8:AR8 AF10 AR11:AR34 L24:N31 N12:N23 N32:N34 N11:AG11 E11:E34 G11:G34 O12:AG34" name="Range1_16_3_1_1"/>
    <protectedRange sqref="I65 J63:M68 J60:M60 I6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9:H69 F70 E69" name="Range2_2_2_9_2_1_1"/>
    <protectedRange sqref="D67 D70:D71" name="Range2_1_1_1_1_1_9_2_1_1"/>
    <protectedRange sqref="C68 C70" name="Range2_4_1_1_1"/>
    <protectedRange sqref="AS16:AS34" name="Range1_1_1_1"/>
    <protectedRange sqref="P3:U5" name="Range1_16_1_1_1_1"/>
    <protectedRange sqref="C71 C69 C66" name="Range2_1_3_1_1"/>
    <protectedRange sqref="H11:H34" name="Range1_1_1_1_1_1_1"/>
    <protectedRange sqref="B77:B78 J61:R62 D68:D69 I66:I67 Z59:Z60 S60:Y61 AA60:AU61 E70:E71 G70:H71 F71" name="Range2_2_1_10_1_1_1_2"/>
    <protectedRange sqref="C67" name="Range2_2_1_10_2_1_1_1"/>
    <protectedRange sqref="G66:H66 D64 F67 E66 N57:R59" name="Range2_12_1_6_1_1"/>
    <protectedRange sqref="D59:D60 I62:I64 I59:M59 G67:H68 G60:H62 E67:E68 F68:F69 F61:F63 E60:E62 J57:M58" name="Range2_2_12_1_7_1_1"/>
    <protectedRange sqref="D65:D66" name="Range2_1_1_1_1_11_1_2_1_1"/>
    <protectedRange sqref="E63 G63:H63 F64" name="Range2_2_2_9_1_1_1_1"/>
    <protectedRange sqref="D61" name="Range2_1_1_1_1_1_9_1_1_1_1"/>
    <protectedRange sqref="C65 C60" name="Range2_1_1_2_1_1"/>
    <protectedRange sqref="C64" name="Range2_1_2_2_1_1"/>
    <protectedRange sqref="C63" name="Range2_3_2_1_1"/>
    <protectedRange sqref="F59:F60 E59 G59:H59" name="Range2_2_12_1_1_1_1_1"/>
    <protectedRange sqref="C59" name="Range2_1_4_2_1_1_1"/>
    <protectedRange sqref="C61:C62" name="Range2_5_1_1_1"/>
    <protectedRange sqref="E64:E65 F65:F66 G64:H65 I60:I61" name="Range2_2_1_1_1_1"/>
    <protectedRange sqref="D62:D63" name="Range2_1_1_1_1_1_1_1_1"/>
    <protectedRange sqref="AS11:AS15" name="Range1_4_1_1_1_1"/>
    <protectedRange sqref="J11:J15 J26:J34" name="Range1_1_2_1_10_1_1_1_1"/>
    <protectedRange sqref="R75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5:S56" name="Range2_12_2_1_1_1_2_1_1"/>
    <protectedRange sqref="Q56:R56" name="Range2_12_1_4_1_1_1_1_1_1_1_1_1_1_1_1_1_1"/>
    <protectedRange sqref="N56:P56" name="Range2_12_1_2_1_1_1_1_1_1_1_1_1_1_1_1_1_1_1"/>
    <protectedRange sqref="J56:M56" name="Range2_2_12_1_4_1_1_1_1_1_1_1_1_1_1_1_1_1_1_1"/>
    <protectedRange sqref="Q55:R55" name="Range2_12_1_6_1_1_1_2_3_1_1_3_1_1_1_1_1_1"/>
    <protectedRange sqref="N55:P55" name="Range2_12_1_2_3_1_1_1_2_3_1_1_3_1_1_1_1_1_1"/>
    <protectedRange sqref="J55:M55" name="Range2_2_12_1_4_3_1_1_1_3_3_1_1_3_1_1_1_1_1_1"/>
    <protectedRange sqref="T47:T54" name="Range2_12_5_1_1_3"/>
    <protectedRange sqref="T45:T46" name="Range2_12_5_1_1_2_2"/>
    <protectedRange sqref="S45:S54" name="Range2_12_4_1_1_1_4_2_2_2"/>
    <protectedRange sqref="Q45:R54" name="Range2_12_1_6_1_1_1_2_3_2_1_1_3"/>
    <protectedRange sqref="N45:P54" name="Range2_12_1_2_3_1_1_1_2_3_2_1_1_3"/>
    <protectedRange sqref="K45:M54" name="Range2_2_12_1_4_3_1_1_1_3_3_2_1_1_3"/>
    <protectedRange sqref="J45:J54" name="Range2_2_12_1_4_3_1_1_1_3_2_1_2_2"/>
    <protectedRange sqref="G47:H51" name="Range2_2_12_1_3_1_2_1_1_1_2_1_1_1_1_1_1_2_1_1"/>
    <protectedRange sqref="D47:E51" name="Range2_2_12_1_3_1_2_1_1_1_2_1_1_1_1_3_1_1_1_1"/>
    <protectedRange sqref="F47:F51" name="Range2_2_12_1_3_1_2_1_1_1_3_1_1_1_1_1_3_1_1_1_1"/>
    <protectedRange sqref="I47:I51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8:B70" name="Range2_12_5_1_1_2"/>
    <protectedRange sqref="B67" name="Range2_12_5_1_1_2_1_4_1_1_1_2_1_1_1_1_1_1_1"/>
    <protectedRange sqref="B65:B66" name="Range2_12_5_1_1_2_1"/>
    <protectedRange sqref="I53" name="Range2_2_12_1_7_1_1_2_2"/>
    <protectedRange sqref="I52" name="Range2_2_12_1_4_3_1_1_1_3_3_1_1_3_1_1_1_1_1_1_2"/>
    <protectedRange sqref="E52:H52" name="Range2_2_12_1_3_1_2_1_1_1_1_2_1_1_1_1_1_1_2"/>
    <protectedRange sqref="D52" name="Range2_2_12_1_3_1_2_1_1_1_2_1_2_3_1_1_1_1_1"/>
    <protectedRange sqref="G53:H53" name="Range2_2_12_1_3_1_2_1_1_1_2_1_1_1_1_1_1_2_1_1_1_1_1"/>
    <protectedRange sqref="D53:E53" name="Range2_2_12_1_3_1_2_1_1_1_2_1_1_1_1_3_1_1_1_1_1_2_1"/>
    <protectedRange sqref="F53" name="Range2_2_12_1_3_1_2_1_1_1_3_1_1_1_1_1_3_1_1_1_1_1_1_1"/>
    <protectedRange sqref="I55:I58" name="Range2_2_12_1_7_1_1_2_2_1"/>
    <protectedRange sqref="I54" name="Range2_2_12_1_4_3_1_1_1_3_3_1_1_3_1_1_1_1_1_1_2_1"/>
    <protectedRange sqref="E54:H54" name="Range2_2_12_1_3_1_2_1_1_1_1_2_1_1_1_1_1_1_2_1"/>
    <protectedRange sqref="D54" name="Range2_2_12_1_3_1_2_1_1_1_2_1_2_3_1_1_1_1_1_1"/>
    <protectedRange sqref="G58:H58" name="Range2_2_12_1_3_1_2_1_1_1_2_1_1_1_1_1_1_2_1_1_1_1_1_1_1_1"/>
    <protectedRange sqref="F58 G57:H57" name="Range2_2_12_1_3_3_1_1_1_2_1_1_1_1_1_1_1_1_1_1_1_1_1_1_1"/>
    <protectedRange sqref="G55:H55" name="Range2_2_12_1_3_1_2_1_1_1_2_1_1_1_1_1_1_2_1_1_1_1_1_2"/>
    <protectedRange sqref="D55:E55" name="Range2_2_12_1_3_1_2_1_1_1_2_1_1_1_1_3_1_1_1_1_1_2_1_1"/>
    <protectedRange sqref="F57 F55" name="Range2_2_12_1_3_1_2_1_1_1_3_1_1_1_1_1_3_1_1_1_1_1_1_1_1"/>
    <protectedRange sqref="F56:H56" name="Range2_2_12_1_3_1_2_1_1_1_1_2_1_1_1_1_1_1_1_1_1_1"/>
    <protectedRange sqref="D58" name="Range2_2_12_1_7_1_1_2_1_1_1_1"/>
    <protectedRange sqref="E58" name="Range2_2_12_1_1_1_1_1_1_1_1_1_1"/>
    <protectedRange sqref="C58" name="Range2_1_4_2_1_1_1_1_1_1_1"/>
    <protectedRange sqref="D57:E57" name="Range2_2_12_1_3_1_2_1_1_1_3_1_1_1_1_1_1_1_2_1_1_1_1_1_1"/>
    <protectedRange sqref="E56" name="Range2_2_12_1_3_1_2_1_1_1_2_1_1_1_1_3_1_1_1_1_1_1_1_1_1"/>
    <protectedRange sqref="B63" name="Range2_12_5_1_1_2_1_2_2"/>
    <protectedRange sqref="B62" name="Range2_12_5_1_1_2_1_4_1_1_1_2_1_1_1_1_1_1_1_1_1_2"/>
    <protectedRange sqref="B60" name="Range2_12_5_1_1_2_1_4_1_1_1_2_1_1_1_1_1_1_1_1_1_2_1_1_1"/>
    <protectedRange sqref="B61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B64" name="Range2_12_5_1_1_1_1_1_2_1_2_1_1_1_2_1_1_1_1_1_1_1_1_1_1_2_1_1_1_1_1"/>
    <protectedRange sqref="F11:F22" name="Range1_16_3_1_1_2_1"/>
    <protectedRange sqref="B48" name="Range2_12_5_1_1_1_1_1_2_1_1_1_1_1_1_1_1_1_1_1_1_1_1_1_1_1_1_1_1_2"/>
    <protectedRange sqref="B50" name="Range2_12_5_1_1_1_1_1_2_1_1_2_1_1_1_1_1_1_1_1_1_1_1_1_1_1_1_1_1_2"/>
    <protectedRange sqref="B51" name="Range2_12_5_1_1_1_2_2_1_1_1_1_1_1_1_1_1_1_1_2_1_1_1_2_1_1_1_1_1_1_1_1_1_1_1_1_1_1_1_1_2"/>
    <protectedRange sqref="B53" name="Range2_12_5_1_1_1_2_2_1_1_1_1_1_1_1_1_1_1_1_2_1_1_1_1_1_1_1_1_1_3_1_3_1_2_1_1_1_1_1_1_1_1_1_1_1_1_1_2_1_1_1_1_1_2"/>
    <protectedRange sqref="B52" name="Range2_12_5_1_1_1_1_1_2_1_2_1_1_1_2_1_1_1_1_1_1_1_1_1_1_2_1_1_1_1_1_2"/>
    <protectedRange sqref="B49" name="Range2_12_5_1_1_1_1_1_2_1_2_1_1_1_2_1_1_1_1_1_1_1_2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59" priority="5" operator="containsText" text="N/A">
      <formula>NOT(ISERROR(SEARCH("N/A",X11)))</formula>
    </cfRule>
    <cfRule type="cellIs" dxfId="458" priority="23" operator="equal">
      <formula>0</formula>
    </cfRule>
  </conditionalFormatting>
  <conditionalFormatting sqref="X11:AE34">
    <cfRule type="cellIs" dxfId="457" priority="22" operator="greaterThanOrEqual">
      <formula>1185</formula>
    </cfRule>
  </conditionalFormatting>
  <conditionalFormatting sqref="X11:AE34">
    <cfRule type="cellIs" dxfId="456" priority="21" operator="between">
      <formula>0.1</formula>
      <formula>1184</formula>
    </cfRule>
  </conditionalFormatting>
  <conditionalFormatting sqref="X8 AO18:AO32 AJ11:AO17 AJ18:AN34">
    <cfRule type="cellIs" dxfId="455" priority="20" operator="equal">
      <formula>0</formula>
    </cfRule>
  </conditionalFormatting>
  <conditionalFormatting sqref="X8 AO18:AO32 AJ11:AO17 AJ18:AN34">
    <cfRule type="cellIs" dxfId="454" priority="19" operator="greaterThan">
      <formula>1179</formula>
    </cfRule>
  </conditionalFormatting>
  <conditionalFormatting sqref="X8 AO18:AO32 AJ11:AO17 AJ18:AN34">
    <cfRule type="cellIs" dxfId="453" priority="18" operator="greaterThan">
      <formula>99</formula>
    </cfRule>
  </conditionalFormatting>
  <conditionalFormatting sqref="X8 AO18:AO32 AJ11:AO17 AJ18:AN34">
    <cfRule type="cellIs" dxfId="452" priority="17" operator="greaterThan">
      <formula>0.99</formula>
    </cfRule>
  </conditionalFormatting>
  <conditionalFormatting sqref="AB8">
    <cfRule type="cellIs" dxfId="451" priority="16" operator="equal">
      <formula>0</formula>
    </cfRule>
  </conditionalFormatting>
  <conditionalFormatting sqref="AB8">
    <cfRule type="cellIs" dxfId="450" priority="15" operator="greaterThan">
      <formula>1179</formula>
    </cfRule>
  </conditionalFormatting>
  <conditionalFormatting sqref="AB8">
    <cfRule type="cellIs" dxfId="449" priority="14" operator="greaterThan">
      <formula>99</formula>
    </cfRule>
  </conditionalFormatting>
  <conditionalFormatting sqref="AB8">
    <cfRule type="cellIs" dxfId="448" priority="13" operator="greaterThan">
      <formula>0.99</formula>
    </cfRule>
  </conditionalFormatting>
  <conditionalFormatting sqref="AQ11:AQ34 AO33:AO34">
    <cfRule type="cellIs" dxfId="447" priority="12" operator="equal">
      <formula>0</formula>
    </cfRule>
  </conditionalFormatting>
  <conditionalFormatting sqref="AQ11:AQ34 AO33:AO34">
    <cfRule type="cellIs" dxfId="446" priority="11" operator="greaterThan">
      <formula>1179</formula>
    </cfRule>
  </conditionalFormatting>
  <conditionalFormatting sqref="AQ11:AQ34 AO33:AO34">
    <cfRule type="cellIs" dxfId="445" priority="10" operator="greaterThan">
      <formula>99</formula>
    </cfRule>
  </conditionalFormatting>
  <conditionalFormatting sqref="AQ11:AQ34 AO33:AO34">
    <cfRule type="cellIs" dxfId="444" priority="9" operator="greaterThan">
      <formula>0.99</formula>
    </cfRule>
  </conditionalFormatting>
  <conditionalFormatting sqref="AI11:AI34">
    <cfRule type="cellIs" dxfId="443" priority="8" operator="greaterThan">
      <formula>$AI$8</formula>
    </cfRule>
  </conditionalFormatting>
  <conditionalFormatting sqref="AH11:AH34">
    <cfRule type="cellIs" dxfId="442" priority="6" operator="greaterThan">
      <formula>$AH$8</formula>
    </cfRule>
    <cfRule type="cellIs" dxfId="441" priority="7" operator="greaterThan">
      <formula>$AH$8</formula>
    </cfRule>
  </conditionalFormatting>
  <conditionalFormatting sqref="AP11:AP34">
    <cfRule type="cellIs" dxfId="440" priority="4" operator="equal">
      <formula>0</formula>
    </cfRule>
  </conditionalFormatting>
  <conditionalFormatting sqref="AP11:AP34">
    <cfRule type="cellIs" dxfId="439" priority="3" operator="greaterThan">
      <formula>1179</formula>
    </cfRule>
  </conditionalFormatting>
  <conditionalFormatting sqref="AP11:AP34">
    <cfRule type="cellIs" dxfId="438" priority="2" operator="greaterThan">
      <formula>99</formula>
    </cfRule>
  </conditionalFormatting>
  <conditionalFormatting sqref="AP11:AP34">
    <cfRule type="cellIs" dxfId="43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topLeftCell="I7" workbookViewId="0">
      <selection activeCell="AD21" sqref="AD21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133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03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07" t="s">
        <v>10</v>
      </c>
      <c r="I7" s="206" t="s">
        <v>11</v>
      </c>
      <c r="J7" s="206" t="s">
        <v>12</v>
      </c>
      <c r="K7" s="206" t="s">
        <v>13</v>
      </c>
      <c r="L7" s="14"/>
      <c r="M7" s="14"/>
      <c r="N7" s="14"/>
      <c r="O7" s="207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06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06" t="s">
        <v>22</v>
      </c>
      <c r="AG7" s="206" t="s">
        <v>23</v>
      </c>
      <c r="AH7" s="206" t="s">
        <v>24</v>
      </c>
      <c r="AI7" s="206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06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42198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26668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06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04" t="s">
        <v>51</v>
      </c>
      <c r="V9" s="204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02" t="s">
        <v>55</v>
      </c>
      <c r="AG9" s="202" t="s">
        <v>56</v>
      </c>
      <c r="AH9" s="264" t="s">
        <v>57</v>
      </c>
      <c r="AI9" s="278" t="s">
        <v>58</v>
      </c>
      <c r="AJ9" s="204" t="s">
        <v>59</v>
      </c>
      <c r="AK9" s="204" t="s">
        <v>60</v>
      </c>
      <c r="AL9" s="204" t="s">
        <v>61</v>
      </c>
      <c r="AM9" s="204" t="s">
        <v>62</v>
      </c>
      <c r="AN9" s="204" t="s">
        <v>63</v>
      </c>
      <c r="AO9" s="204" t="s">
        <v>64</v>
      </c>
      <c r="AP9" s="204" t="s">
        <v>65</v>
      </c>
      <c r="AQ9" s="262" t="s">
        <v>66</v>
      </c>
      <c r="AR9" s="204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04" t="s">
        <v>72</v>
      </c>
      <c r="C10" s="204" t="s">
        <v>73</v>
      </c>
      <c r="D10" s="204" t="s">
        <v>74</v>
      </c>
      <c r="E10" s="204" t="s">
        <v>75</v>
      </c>
      <c r="F10" s="204" t="s">
        <v>74</v>
      </c>
      <c r="G10" s="204" t="s">
        <v>75</v>
      </c>
      <c r="H10" s="261"/>
      <c r="I10" s="204" t="s">
        <v>75</v>
      </c>
      <c r="J10" s="204" t="s">
        <v>75</v>
      </c>
      <c r="K10" s="204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12'!Q34</f>
        <v>43702662</v>
      </c>
      <c r="R10" s="272"/>
      <c r="S10" s="273"/>
      <c r="T10" s="274"/>
      <c r="U10" s="204" t="s">
        <v>75</v>
      </c>
      <c r="V10" s="204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12'!AG34</f>
        <v>38634912</v>
      </c>
      <c r="AH10" s="264"/>
      <c r="AI10" s="279"/>
      <c r="AJ10" s="204" t="s">
        <v>84</v>
      </c>
      <c r="AK10" s="204" t="s">
        <v>84</v>
      </c>
      <c r="AL10" s="204" t="s">
        <v>84</v>
      </c>
      <c r="AM10" s="204" t="s">
        <v>84</v>
      </c>
      <c r="AN10" s="204" t="s">
        <v>84</v>
      </c>
      <c r="AO10" s="204" t="s">
        <v>84</v>
      </c>
      <c r="AP10" s="3">
        <f>'JULY 12'!AP34</f>
        <v>8719644</v>
      </c>
      <c r="AQ10" s="263"/>
      <c r="AR10" s="205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119</v>
      </c>
      <c r="P11" s="166">
        <v>103</v>
      </c>
      <c r="Q11" s="166">
        <v>43706557</v>
      </c>
      <c r="R11" s="49">
        <f>IF(ISBLANK(Q11),"-",Q11-Q10)</f>
        <v>3895</v>
      </c>
      <c r="S11" s="50">
        <f>R11*24/1000</f>
        <v>93.48</v>
      </c>
      <c r="T11" s="50">
        <f>R11/1000</f>
        <v>3.895</v>
      </c>
      <c r="U11" s="167">
        <v>6.3</v>
      </c>
      <c r="V11" s="167">
        <f t="shared" ref="V11:V34" si="0">U11</f>
        <v>6.3</v>
      </c>
      <c r="W11" s="168" t="s">
        <v>125</v>
      </c>
      <c r="X11" s="170">
        <v>0</v>
      </c>
      <c r="Y11" s="170">
        <v>0</v>
      </c>
      <c r="Z11" s="170">
        <v>1097</v>
      </c>
      <c r="AA11" s="170">
        <v>0</v>
      </c>
      <c r="AB11" s="170">
        <v>1098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38635624</v>
      </c>
      <c r="AH11" s="52">
        <f>IF(ISBLANK(AG11),"-",AG11-AG10)</f>
        <v>712</v>
      </c>
      <c r="AI11" s="53">
        <f>AH11/T11</f>
        <v>182.79845956354299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</v>
      </c>
      <c r="AP11" s="170">
        <v>8720658</v>
      </c>
      <c r="AQ11" s="170">
        <f t="shared" ref="AQ11:AQ34" si="1">AP11-AP10</f>
        <v>1014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120</v>
      </c>
      <c r="P12" s="166">
        <v>106</v>
      </c>
      <c r="Q12" s="166">
        <v>43710447</v>
      </c>
      <c r="R12" s="49">
        <f t="shared" ref="R12:R34" si="5">IF(ISBLANK(Q12),"-",Q12-Q11)</f>
        <v>3890</v>
      </c>
      <c r="S12" s="50">
        <f t="shared" ref="S12:S34" si="6">R12*24/1000</f>
        <v>93.36</v>
      </c>
      <c r="T12" s="50">
        <f t="shared" ref="T12:T34" si="7">R12/1000</f>
        <v>3.89</v>
      </c>
      <c r="U12" s="167">
        <v>7.4</v>
      </c>
      <c r="V12" s="167">
        <f t="shared" si="0"/>
        <v>7.4</v>
      </c>
      <c r="W12" s="168" t="s">
        <v>125</v>
      </c>
      <c r="X12" s="170">
        <v>0</v>
      </c>
      <c r="Y12" s="170">
        <v>0</v>
      </c>
      <c r="Z12" s="170">
        <v>1097</v>
      </c>
      <c r="AA12" s="170">
        <v>0</v>
      </c>
      <c r="AB12" s="170">
        <v>1098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38636337</v>
      </c>
      <c r="AH12" s="52">
        <f>IF(ISBLANK(AG12),"-",AG12-AG11)</f>
        <v>713</v>
      </c>
      <c r="AI12" s="53">
        <f t="shared" ref="AI12:AI34" si="8">AH12/T12</f>
        <v>183.29048843187661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</v>
      </c>
      <c r="AP12" s="170">
        <v>8721676</v>
      </c>
      <c r="AQ12" s="170">
        <f t="shared" si="1"/>
        <v>1018</v>
      </c>
      <c r="AR12" s="56">
        <v>0.92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11</v>
      </c>
      <c r="E13" s="43">
        <f t="shared" si="2"/>
        <v>7.746478873239437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123</v>
      </c>
      <c r="P13" s="166">
        <v>101</v>
      </c>
      <c r="Q13" s="166">
        <v>43714346</v>
      </c>
      <c r="R13" s="49">
        <f t="shared" si="5"/>
        <v>3899</v>
      </c>
      <c r="S13" s="50">
        <f t="shared" si="6"/>
        <v>93.575999999999993</v>
      </c>
      <c r="T13" s="50">
        <f t="shared" si="7"/>
        <v>3.899</v>
      </c>
      <c r="U13" s="167">
        <v>8.8000000000000007</v>
      </c>
      <c r="V13" s="167">
        <f t="shared" si="0"/>
        <v>8.8000000000000007</v>
      </c>
      <c r="W13" s="168" t="s">
        <v>125</v>
      </c>
      <c r="X13" s="170">
        <v>0</v>
      </c>
      <c r="Y13" s="170">
        <v>0</v>
      </c>
      <c r="Z13" s="170">
        <v>1097</v>
      </c>
      <c r="AA13" s="170">
        <v>0</v>
      </c>
      <c r="AB13" s="170">
        <v>1098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38637057</v>
      </c>
      <c r="AH13" s="52">
        <f>IF(ISBLANK(AG13),"-",AG13-AG12)</f>
        <v>720</v>
      </c>
      <c r="AI13" s="53">
        <f t="shared" si="8"/>
        <v>184.66273403436779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0.5</v>
      </c>
      <c r="AP13" s="170">
        <v>8722689</v>
      </c>
      <c r="AQ13" s="170">
        <f t="shared" si="1"/>
        <v>1013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14</v>
      </c>
      <c r="E14" s="43">
        <f t="shared" si="2"/>
        <v>9.8591549295774659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118</v>
      </c>
      <c r="P14" s="166">
        <v>102</v>
      </c>
      <c r="Q14" s="166">
        <v>43718233</v>
      </c>
      <c r="R14" s="49">
        <f t="shared" si="5"/>
        <v>3887</v>
      </c>
      <c r="S14" s="50">
        <f t="shared" si="6"/>
        <v>93.287999999999997</v>
      </c>
      <c r="T14" s="50">
        <f t="shared" si="7"/>
        <v>3.887</v>
      </c>
      <c r="U14" s="167">
        <v>9.5</v>
      </c>
      <c r="V14" s="167">
        <f t="shared" si="0"/>
        <v>9.5</v>
      </c>
      <c r="W14" s="168" t="s">
        <v>125</v>
      </c>
      <c r="X14" s="170">
        <v>0</v>
      </c>
      <c r="Y14" s="170">
        <v>0</v>
      </c>
      <c r="Z14" s="170">
        <v>1097</v>
      </c>
      <c r="AA14" s="170">
        <v>0</v>
      </c>
      <c r="AB14" s="170">
        <v>1098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38637772</v>
      </c>
      <c r="AH14" s="52">
        <f t="shared" ref="AH14:AH34" si="9">IF(ISBLANK(AG14),"-",AG14-AG13)</f>
        <v>715</v>
      </c>
      <c r="AI14" s="53">
        <f t="shared" si="8"/>
        <v>183.94648829431438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0.5</v>
      </c>
      <c r="AP14" s="170">
        <v>8723384</v>
      </c>
      <c r="AQ14" s="170">
        <f t="shared" si="1"/>
        <v>695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15</v>
      </c>
      <c r="E15" s="43">
        <f t="shared" si="2"/>
        <v>10.563380281690142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113</v>
      </c>
      <c r="P15" s="166">
        <v>108</v>
      </c>
      <c r="Q15" s="166">
        <v>43722138</v>
      </c>
      <c r="R15" s="49">
        <f t="shared" si="5"/>
        <v>3905</v>
      </c>
      <c r="S15" s="50">
        <f t="shared" si="6"/>
        <v>93.72</v>
      </c>
      <c r="T15" s="50">
        <f t="shared" si="7"/>
        <v>3.9049999999999998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1097</v>
      </c>
      <c r="AA15" s="170">
        <v>0</v>
      </c>
      <c r="AB15" s="170">
        <v>1098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38638476</v>
      </c>
      <c r="AH15" s="52">
        <f t="shared" si="9"/>
        <v>704</v>
      </c>
      <c r="AI15" s="53">
        <f t="shared" si="8"/>
        <v>180.28169014084509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8723384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9</v>
      </c>
      <c r="E16" s="43">
        <f t="shared" si="2"/>
        <v>6.3380281690140849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121</v>
      </c>
      <c r="P16" s="166">
        <v>116</v>
      </c>
      <c r="Q16" s="166">
        <v>43726851</v>
      </c>
      <c r="R16" s="49">
        <f t="shared" si="5"/>
        <v>4713</v>
      </c>
      <c r="S16" s="50">
        <f t="shared" si="6"/>
        <v>113.11199999999999</v>
      </c>
      <c r="T16" s="50">
        <f t="shared" si="7"/>
        <v>4.7130000000000001</v>
      </c>
      <c r="U16" s="167">
        <v>9.4</v>
      </c>
      <c r="V16" s="167">
        <f t="shared" si="0"/>
        <v>9.4</v>
      </c>
      <c r="W16" s="168" t="s">
        <v>125</v>
      </c>
      <c r="X16" s="170">
        <v>0</v>
      </c>
      <c r="Y16" s="170"/>
      <c r="Z16" s="170">
        <v>1097</v>
      </c>
      <c r="AA16" s="170">
        <v>0</v>
      </c>
      <c r="AB16" s="170">
        <v>1098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38639264</v>
      </c>
      <c r="AH16" s="52">
        <f t="shared" si="9"/>
        <v>788</v>
      </c>
      <c r="AI16" s="53">
        <f t="shared" si="8"/>
        <v>167.19711436452366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8723384</v>
      </c>
      <c r="AQ16" s="170">
        <f t="shared" si="1"/>
        <v>0</v>
      </c>
      <c r="AR16" s="56">
        <v>0.66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9</v>
      </c>
      <c r="E17" s="43">
        <f t="shared" si="2"/>
        <v>6.3380281690140849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139</v>
      </c>
      <c r="P17" s="166">
        <v>146</v>
      </c>
      <c r="Q17" s="166">
        <v>43732877</v>
      </c>
      <c r="R17" s="49">
        <f t="shared" si="5"/>
        <v>6026</v>
      </c>
      <c r="S17" s="50">
        <f t="shared" si="6"/>
        <v>144.624</v>
      </c>
      <c r="T17" s="50">
        <f t="shared" si="7"/>
        <v>6.0259999999999998</v>
      </c>
      <c r="U17" s="167">
        <v>9</v>
      </c>
      <c r="V17" s="167">
        <f t="shared" si="0"/>
        <v>9</v>
      </c>
      <c r="W17" s="168" t="s">
        <v>137</v>
      </c>
      <c r="X17" s="170">
        <v>0</v>
      </c>
      <c r="Y17" s="170">
        <v>1035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38640588</v>
      </c>
      <c r="AH17" s="52">
        <f t="shared" si="9"/>
        <v>1324</v>
      </c>
      <c r="AI17" s="53">
        <f t="shared" si="8"/>
        <v>219.71457019581814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8723384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8</v>
      </c>
      <c r="E18" s="43">
        <f t="shared" si="2"/>
        <v>5.6338028169014089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140</v>
      </c>
      <c r="P18" s="166">
        <v>148</v>
      </c>
      <c r="Q18" s="166">
        <v>43739195</v>
      </c>
      <c r="R18" s="49">
        <f t="shared" si="5"/>
        <v>6318</v>
      </c>
      <c r="S18" s="50">
        <f t="shared" si="6"/>
        <v>151.63200000000001</v>
      </c>
      <c r="T18" s="50">
        <f t="shared" si="7"/>
        <v>6.3179999999999996</v>
      </c>
      <c r="U18" s="167">
        <v>8.4</v>
      </c>
      <c r="V18" s="167">
        <f t="shared" si="0"/>
        <v>8.4</v>
      </c>
      <c r="W18" s="168" t="s">
        <v>137</v>
      </c>
      <c r="X18" s="170">
        <v>0</v>
      </c>
      <c r="Y18" s="170">
        <v>1036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38641972</v>
      </c>
      <c r="AH18" s="52">
        <f t="shared" si="9"/>
        <v>1384</v>
      </c>
      <c r="AI18" s="53">
        <f t="shared" si="8"/>
        <v>219.05666350110795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8723384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8</v>
      </c>
      <c r="E19" s="43">
        <f t="shared" si="2"/>
        <v>5.6338028169014089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141</v>
      </c>
      <c r="P19" s="166">
        <v>147</v>
      </c>
      <c r="Q19" s="166">
        <v>43745451</v>
      </c>
      <c r="R19" s="49">
        <f t="shared" si="5"/>
        <v>6256</v>
      </c>
      <c r="S19" s="50">
        <f t="shared" si="6"/>
        <v>150.14400000000001</v>
      </c>
      <c r="T19" s="50">
        <f t="shared" si="7"/>
        <v>6.2560000000000002</v>
      </c>
      <c r="U19" s="167">
        <v>7.9</v>
      </c>
      <c r="V19" s="167">
        <f t="shared" si="0"/>
        <v>7.9</v>
      </c>
      <c r="W19" s="168" t="s">
        <v>137</v>
      </c>
      <c r="X19" s="170">
        <v>0</v>
      </c>
      <c r="Y19" s="170">
        <v>1015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38643348</v>
      </c>
      <c r="AH19" s="52">
        <f t="shared" si="9"/>
        <v>1376</v>
      </c>
      <c r="AI19" s="53">
        <f t="shared" si="8"/>
        <v>219.94884910485933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8723384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143</v>
      </c>
      <c r="P20" s="166">
        <v>149</v>
      </c>
      <c r="Q20" s="166">
        <v>43751611</v>
      </c>
      <c r="R20" s="49">
        <f t="shared" si="5"/>
        <v>6160</v>
      </c>
      <c r="S20" s="50">
        <f t="shared" si="6"/>
        <v>147.84</v>
      </c>
      <c r="T20" s="50">
        <f t="shared" si="7"/>
        <v>6.16</v>
      </c>
      <c r="U20" s="167">
        <v>7.5</v>
      </c>
      <c r="V20" s="167">
        <v>7.5</v>
      </c>
      <c r="W20" s="168" t="s">
        <v>137</v>
      </c>
      <c r="X20" s="170">
        <v>0</v>
      </c>
      <c r="Y20" s="170">
        <v>1014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38644708</v>
      </c>
      <c r="AH20" s="52">
        <f t="shared" si="9"/>
        <v>1360</v>
      </c>
      <c r="AI20" s="53">
        <f t="shared" si="8"/>
        <v>220.77922077922076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8723384</v>
      </c>
      <c r="AQ20" s="170">
        <f t="shared" si="1"/>
        <v>0</v>
      </c>
      <c r="AR20" s="56">
        <v>0.96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2"/>
        <v>5.6338028169014089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142</v>
      </c>
      <c r="P21" s="166">
        <v>151</v>
      </c>
      <c r="Q21" s="166">
        <v>43758827</v>
      </c>
      <c r="R21" s="49">
        <f t="shared" si="5"/>
        <v>7216</v>
      </c>
      <c r="S21" s="50">
        <f t="shared" si="6"/>
        <v>173.184</v>
      </c>
      <c r="T21" s="50">
        <f t="shared" si="7"/>
        <v>7.2160000000000002</v>
      </c>
      <c r="U21" s="167">
        <v>7.1</v>
      </c>
      <c r="V21" s="167">
        <v>7.1</v>
      </c>
      <c r="W21" s="168" t="s">
        <v>137</v>
      </c>
      <c r="X21" s="170">
        <v>0</v>
      </c>
      <c r="Y21" s="170">
        <v>1013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38646072</v>
      </c>
      <c r="AH21" s="52">
        <f t="shared" si="9"/>
        <v>1364</v>
      </c>
      <c r="AI21" s="53">
        <f t="shared" si="8"/>
        <v>189.02439024390245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8723384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10</v>
      </c>
      <c r="E22" s="43">
        <f t="shared" si="2"/>
        <v>7.042253521126761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141</v>
      </c>
      <c r="P22" s="166">
        <v>150</v>
      </c>
      <c r="Q22" s="166">
        <v>43763990</v>
      </c>
      <c r="R22" s="49">
        <f t="shared" si="5"/>
        <v>5163</v>
      </c>
      <c r="S22" s="50">
        <f t="shared" si="6"/>
        <v>123.91200000000001</v>
      </c>
      <c r="T22" s="50">
        <f t="shared" si="7"/>
        <v>5.1630000000000003</v>
      </c>
      <c r="U22" s="167">
        <v>6.7</v>
      </c>
      <c r="V22" s="167">
        <f t="shared" si="0"/>
        <v>6.7</v>
      </c>
      <c r="W22" s="168" t="s">
        <v>137</v>
      </c>
      <c r="X22" s="170">
        <v>0</v>
      </c>
      <c r="Y22" s="170">
        <v>1014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38647416</v>
      </c>
      <c r="AH22" s="52">
        <f t="shared" si="9"/>
        <v>1344</v>
      </c>
      <c r="AI22" s="53">
        <f t="shared" si="8"/>
        <v>260.31377106333525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8723384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7</v>
      </c>
      <c r="E23" s="43">
        <f t="shared" si="2"/>
        <v>4.9295774647887329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137</v>
      </c>
      <c r="P23" s="166">
        <v>148</v>
      </c>
      <c r="Q23" s="166">
        <v>43769996</v>
      </c>
      <c r="R23" s="49">
        <f t="shared" si="5"/>
        <v>6006</v>
      </c>
      <c r="S23" s="50">
        <f t="shared" si="6"/>
        <v>144.14400000000001</v>
      </c>
      <c r="T23" s="50">
        <f t="shared" si="7"/>
        <v>6.0060000000000002</v>
      </c>
      <c r="U23" s="167">
        <v>6.5</v>
      </c>
      <c r="V23" s="167">
        <f t="shared" si="0"/>
        <v>6.5</v>
      </c>
      <c r="W23" s="168" t="s">
        <v>137</v>
      </c>
      <c r="X23" s="170">
        <v>0</v>
      </c>
      <c r="Y23" s="170">
        <v>1014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38648772</v>
      </c>
      <c r="AH23" s="52">
        <f t="shared" si="9"/>
        <v>1356</v>
      </c>
      <c r="AI23" s="53">
        <f t="shared" si="8"/>
        <v>225.77422577422576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8723384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5</v>
      </c>
      <c r="E24" s="43">
        <f t="shared" si="2"/>
        <v>3.5211267605633805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133</v>
      </c>
      <c r="P24" s="166">
        <v>136</v>
      </c>
      <c r="Q24" s="166">
        <v>43775826</v>
      </c>
      <c r="R24" s="49">
        <f t="shared" si="5"/>
        <v>5830</v>
      </c>
      <c r="S24" s="50">
        <f t="shared" si="6"/>
        <v>139.91999999999999</v>
      </c>
      <c r="T24" s="50">
        <f t="shared" si="7"/>
        <v>5.83</v>
      </c>
      <c r="U24" s="167">
        <v>6.1</v>
      </c>
      <c r="V24" s="167">
        <f t="shared" si="0"/>
        <v>6.1</v>
      </c>
      <c r="W24" s="168" t="s">
        <v>137</v>
      </c>
      <c r="X24" s="170">
        <v>0</v>
      </c>
      <c r="Y24" s="170">
        <v>1014</v>
      </c>
      <c r="Z24" s="170">
        <v>1187</v>
      </c>
      <c r="AA24" s="170">
        <v>1185</v>
      </c>
      <c r="AB24" s="170">
        <v>1188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38650100</v>
      </c>
      <c r="AH24" s="52">
        <f t="shared" si="9"/>
        <v>1328</v>
      </c>
      <c r="AI24" s="53">
        <f t="shared" si="8"/>
        <v>227.78730703259004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8723384</v>
      </c>
      <c r="AQ24" s="170">
        <f t="shared" si="1"/>
        <v>0</v>
      </c>
      <c r="AR24" s="56">
        <v>1.05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6</v>
      </c>
      <c r="E25" s="43">
        <f t="shared" si="2"/>
        <v>4.2253521126760569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134</v>
      </c>
      <c r="P25" s="166">
        <v>138</v>
      </c>
      <c r="Q25" s="166">
        <v>43781732</v>
      </c>
      <c r="R25" s="49">
        <f t="shared" si="5"/>
        <v>5906</v>
      </c>
      <c r="S25" s="50">
        <f t="shared" si="6"/>
        <v>141.744</v>
      </c>
      <c r="T25" s="50">
        <f t="shared" si="7"/>
        <v>5.9059999999999997</v>
      </c>
      <c r="U25" s="167">
        <v>5.7</v>
      </c>
      <c r="V25" s="167">
        <f t="shared" si="0"/>
        <v>5.7</v>
      </c>
      <c r="W25" s="168" t="s">
        <v>137</v>
      </c>
      <c r="X25" s="170">
        <v>0</v>
      </c>
      <c r="Y25" s="170">
        <v>1014</v>
      </c>
      <c r="Z25" s="170">
        <v>1186</v>
      </c>
      <c r="AA25" s="170">
        <v>1185</v>
      </c>
      <c r="AB25" s="170">
        <v>1186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38651468</v>
      </c>
      <c r="AH25" s="52">
        <f t="shared" si="9"/>
        <v>1368</v>
      </c>
      <c r="AI25" s="53">
        <f t="shared" si="8"/>
        <v>231.6288520149001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8723384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6</v>
      </c>
      <c r="E26" s="43">
        <f t="shared" si="2"/>
        <v>4.2253521126760569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133</v>
      </c>
      <c r="P26" s="166">
        <v>134</v>
      </c>
      <c r="Q26" s="166">
        <v>43787385</v>
      </c>
      <c r="R26" s="49">
        <f t="shared" si="5"/>
        <v>5653</v>
      </c>
      <c r="S26" s="50">
        <f t="shared" si="6"/>
        <v>135.672</v>
      </c>
      <c r="T26" s="50">
        <f t="shared" si="7"/>
        <v>5.6529999999999996</v>
      </c>
      <c r="U26" s="167">
        <v>5.4</v>
      </c>
      <c r="V26" s="167">
        <f t="shared" si="0"/>
        <v>5.4</v>
      </c>
      <c r="W26" s="168" t="s">
        <v>137</v>
      </c>
      <c r="X26" s="170">
        <v>0</v>
      </c>
      <c r="Y26" s="170">
        <v>1013</v>
      </c>
      <c r="Z26" s="170">
        <v>1186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38652768</v>
      </c>
      <c r="AH26" s="52">
        <f t="shared" si="9"/>
        <v>1300</v>
      </c>
      <c r="AI26" s="53">
        <f t="shared" si="8"/>
        <v>229.96638952768444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8723384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5</v>
      </c>
      <c r="E27" s="43">
        <f t="shared" si="2"/>
        <v>3.5211267605633805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133</v>
      </c>
      <c r="P27" s="166">
        <v>129</v>
      </c>
      <c r="Q27" s="166">
        <v>43793393</v>
      </c>
      <c r="R27" s="49">
        <f t="shared" si="5"/>
        <v>6008</v>
      </c>
      <c r="S27" s="50">
        <f t="shared" si="6"/>
        <v>144.19200000000001</v>
      </c>
      <c r="T27" s="50">
        <f t="shared" si="7"/>
        <v>6.008</v>
      </c>
      <c r="U27" s="167">
        <v>5.0999999999999996</v>
      </c>
      <c r="V27" s="167">
        <f t="shared" si="0"/>
        <v>5.0999999999999996</v>
      </c>
      <c r="W27" s="168" t="s">
        <v>137</v>
      </c>
      <c r="X27" s="170">
        <v>0</v>
      </c>
      <c r="Y27" s="170">
        <v>1014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38654156</v>
      </c>
      <c r="AH27" s="52">
        <f t="shared" si="9"/>
        <v>1388</v>
      </c>
      <c r="AI27" s="53">
        <f t="shared" si="8"/>
        <v>231.02529960053263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8723384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5</v>
      </c>
      <c r="E28" s="43">
        <f t="shared" si="2"/>
        <v>3.5211267605633805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134</v>
      </c>
      <c r="P28" s="166">
        <v>136</v>
      </c>
      <c r="Q28" s="166">
        <v>43798885</v>
      </c>
      <c r="R28" s="49">
        <f t="shared" si="5"/>
        <v>5492</v>
      </c>
      <c r="S28" s="50">
        <f t="shared" si="6"/>
        <v>131.80799999999999</v>
      </c>
      <c r="T28" s="50">
        <f t="shared" si="7"/>
        <v>5.492</v>
      </c>
      <c r="U28" s="167">
        <v>4.8</v>
      </c>
      <c r="V28" s="167">
        <f t="shared" si="0"/>
        <v>4.8</v>
      </c>
      <c r="W28" s="168" t="s">
        <v>137</v>
      </c>
      <c r="X28" s="170">
        <v>0</v>
      </c>
      <c r="Y28" s="170">
        <v>1015</v>
      </c>
      <c r="Z28" s="170">
        <v>1187</v>
      </c>
      <c r="AA28" s="170">
        <v>1185</v>
      </c>
      <c r="AB28" s="170">
        <v>1186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38655420</v>
      </c>
      <c r="AH28" s="52">
        <f t="shared" si="9"/>
        <v>1264</v>
      </c>
      <c r="AI28" s="53">
        <f t="shared" si="8"/>
        <v>230.15294974508376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8723384</v>
      </c>
      <c r="AQ28" s="170">
        <f t="shared" si="1"/>
        <v>0</v>
      </c>
      <c r="AR28" s="56">
        <v>1.1000000000000001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5</v>
      </c>
      <c r="E29" s="43">
        <f t="shared" si="2"/>
        <v>3.5211267605633805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133</v>
      </c>
      <c r="P29" s="166">
        <v>139</v>
      </c>
      <c r="Q29" s="166">
        <v>43804509</v>
      </c>
      <c r="R29" s="49">
        <f t="shared" si="5"/>
        <v>5624</v>
      </c>
      <c r="S29" s="50">
        <f t="shared" si="6"/>
        <v>134.976</v>
      </c>
      <c r="T29" s="50">
        <f t="shared" si="7"/>
        <v>5.6239999999999997</v>
      </c>
      <c r="U29" s="167">
        <v>4.5999999999999996</v>
      </c>
      <c r="V29" s="167">
        <f t="shared" si="0"/>
        <v>4.5999999999999996</v>
      </c>
      <c r="W29" s="168" t="s">
        <v>137</v>
      </c>
      <c r="X29" s="170">
        <v>0</v>
      </c>
      <c r="Y29" s="170">
        <v>1014</v>
      </c>
      <c r="Z29" s="170">
        <v>1186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38656724</v>
      </c>
      <c r="AH29" s="52">
        <f t="shared" si="9"/>
        <v>1304</v>
      </c>
      <c r="AI29" s="53">
        <f t="shared" si="8"/>
        <v>231.86344238975821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8723384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7</v>
      </c>
      <c r="E30" s="43">
        <f t="shared" si="2"/>
        <v>4.9295774647887329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114</v>
      </c>
      <c r="P30" s="166">
        <v>126</v>
      </c>
      <c r="Q30" s="166">
        <v>43809816</v>
      </c>
      <c r="R30" s="49">
        <f t="shared" si="5"/>
        <v>5307</v>
      </c>
      <c r="S30" s="50">
        <f t="shared" si="6"/>
        <v>127.36799999999999</v>
      </c>
      <c r="T30" s="50">
        <f t="shared" si="7"/>
        <v>5.3070000000000004</v>
      </c>
      <c r="U30" s="167">
        <v>3.9</v>
      </c>
      <c r="V30" s="167">
        <f t="shared" si="0"/>
        <v>3.9</v>
      </c>
      <c r="W30" s="168" t="s">
        <v>148</v>
      </c>
      <c r="X30" s="170">
        <v>0</v>
      </c>
      <c r="Y30" s="170">
        <v>1017</v>
      </c>
      <c r="Z30" s="170">
        <v>1187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38657812</v>
      </c>
      <c r="AH30" s="52">
        <f t="shared" si="9"/>
        <v>1088</v>
      </c>
      <c r="AI30" s="53">
        <f t="shared" si="8"/>
        <v>205.01224797437345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8723384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9</v>
      </c>
      <c r="E31" s="43">
        <f t="shared" si="2"/>
        <v>6.3380281690140849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116</v>
      </c>
      <c r="P31" s="166">
        <v>148</v>
      </c>
      <c r="Q31" s="166">
        <v>43815310</v>
      </c>
      <c r="R31" s="49">
        <f t="shared" si="5"/>
        <v>5494</v>
      </c>
      <c r="S31" s="50">
        <f t="shared" si="6"/>
        <v>131.85599999999999</v>
      </c>
      <c r="T31" s="50">
        <f t="shared" si="7"/>
        <v>5.4939999999999998</v>
      </c>
      <c r="U31" s="167">
        <v>3.3</v>
      </c>
      <c r="V31" s="167">
        <f t="shared" si="0"/>
        <v>3.3</v>
      </c>
      <c r="W31" s="168" t="s">
        <v>148</v>
      </c>
      <c r="X31" s="170">
        <v>0</v>
      </c>
      <c r="Y31" s="170">
        <v>1015</v>
      </c>
      <c r="Z31" s="170">
        <v>1188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38658914</v>
      </c>
      <c r="AH31" s="52">
        <f t="shared" si="9"/>
        <v>1102</v>
      </c>
      <c r="AI31" s="53">
        <f t="shared" si="8"/>
        <v>200.58245358572989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8723384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11</v>
      </c>
      <c r="E32" s="43">
        <f t="shared" si="2"/>
        <v>7.746478873239437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115</v>
      </c>
      <c r="P32" s="166">
        <v>121</v>
      </c>
      <c r="Q32" s="166">
        <v>43820366</v>
      </c>
      <c r="R32" s="49">
        <f t="shared" si="5"/>
        <v>5056</v>
      </c>
      <c r="S32" s="50">
        <f t="shared" si="6"/>
        <v>121.34399999999999</v>
      </c>
      <c r="T32" s="50">
        <f t="shared" si="7"/>
        <v>5.056</v>
      </c>
      <c r="U32" s="167">
        <v>2.9</v>
      </c>
      <c r="V32" s="167">
        <f t="shared" si="0"/>
        <v>2.9</v>
      </c>
      <c r="W32" s="168" t="s">
        <v>148</v>
      </c>
      <c r="X32" s="170">
        <v>0</v>
      </c>
      <c r="Y32" s="170">
        <v>1015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38659884</v>
      </c>
      <c r="AH32" s="52">
        <f t="shared" si="9"/>
        <v>970</v>
      </c>
      <c r="AI32" s="53">
        <f t="shared" si="8"/>
        <v>191.8512658227848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8723384</v>
      </c>
      <c r="AQ32" s="170">
        <f t="shared" si="1"/>
        <v>0</v>
      </c>
      <c r="AR32" s="56">
        <v>1.1200000000000001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6</v>
      </c>
      <c r="E33" s="43">
        <f t="shared" si="2"/>
        <v>4.2253521126760569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131</v>
      </c>
      <c r="P33" s="166">
        <v>109</v>
      </c>
      <c r="Q33" s="166">
        <v>43824798</v>
      </c>
      <c r="R33" s="49">
        <f t="shared" si="5"/>
        <v>4432</v>
      </c>
      <c r="S33" s="50">
        <f t="shared" si="6"/>
        <v>106.36799999999999</v>
      </c>
      <c r="T33" s="50">
        <f t="shared" si="7"/>
        <v>4.4320000000000004</v>
      </c>
      <c r="U33" s="167">
        <v>3.8</v>
      </c>
      <c r="V33" s="167">
        <f t="shared" si="0"/>
        <v>3.8</v>
      </c>
      <c r="W33" s="168" t="s">
        <v>125</v>
      </c>
      <c r="X33" s="170">
        <v>0</v>
      </c>
      <c r="Y33" s="170">
        <v>0</v>
      </c>
      <c r="Z33" s="170">
        <v>1137</v>
      </c>
      <c r="AA33" s="170">
        <v>0</v>
      </c>
      <c r="AB33" s="170">
        <v>1138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38660780</v>
      </c>
      <c r="AH33" s="52">
        <f t="shared" si="9"/>
        <v>896</v>
      </c>
      <c r="AI33" s="53">
        <f t="shared" si="8"/>
        <v>202.16606498194943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</v>
      </c>
      <c r="AP33" s="170">
        <v>8724424</v>
      </c>
      <c r="AQ33" s="170">
        <f t="shared" si="1"/>
        <v>1040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9</v>
      </c>
      <c r="E34" s="43">
        <f t="shared" si="2"/>
        <v>6.3380281690140849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135</v>
      </c>
      <c r="P34" s="166">
        <v>100</v>
      </c>
      <c r="Q34" s="166">
        <v>43829040</v>
      </c>
      <c r="R34" s="49">
        <f t="shared" si="5"/>
        <v>4242</v>
      </c>
      <c r="S34" s="50">
        <f t="shared" si="6"/>
        <v>101.80800000000001</v>
      </c>
      <c r="T34" s="50">
        <f t="shared" si="7"/>
        <v>4.242</v>
      </c>
      <c r="U34" s="167">
        <v>5.0999999999999996</v>
      </c>
      <c r="V34" s="167">
        <f t="shared" si="0"/>
        <v>5.0999999999999996</v>
      </c>
      <c r="W34" s="168" t="s">
        <v>125</v>
      </c>
      <c r="X34" s="170">
        <v>0</v>
      </c>
      <c r="Y34" s="170">
        <v>0</v>
      </c>
      <c r="Z34" s="170">
        <v>1137</v>
      </c>
      <c r="AA34" s="170">
        <v>0</v>
      </c>
      <c r="AB34" s="170">
        <v>1138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38661580</v>
      </c>
      <c r="AH34" s="52">
        <f t="shared" si="9"/>
        <v>800</v>
      </c>
      <c r="AI34" s="53">
        <f t="shared" si="8"/>
        <v>188.59028760018859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</v>
      </c>
      <c r="AP34" s="170">
        <v>8725694</v>
      </c>
      <c r="AQ34" s="170">
        <f t="shared" si="1"/>
        <v>1270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128.79166666666666</v>
      </c>
      <c r="Q35" s="67">
        <f>Q34-Q10</f>
        <v>126378</v>
      </c>
      <c r="R35" s="68">
        <f>SUM(R11:R34)</f>
        <v>126378</v>
      </c>
      <c r="S35" s="69">
        <f>AVERAGE(S11:S34)</f>
        <v>126.37799999999999</v>
      </c>
      <c r="T35" s="69">
        <f>SUM(T11:T34)</f>
        <v>126.37800000000001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26668</v>
      </c>
      <c r="AH35" s="71">
        <f>SUM(AH11:AH34)</f>
        <v>26668</v>
      </c>
      <c r="AI35" s="72">
        <f>$AH$35/$T35</f>
        <v>211.01774042950512</v>
      </c>
      <c r="AJ35" s="138"/>
      <c r="AK35" s="139"/>
      <c r="AL35" s="139"/>
      <c r="AM35" s="139"/>
      <c r="AN35" s="140"/>
      <c r="AO35" s="73"/>
      <c r="AP35" s="74">
        <f>AP34-AP10</f>
        <v>6050</v>
      </c>
      <c r="AQ35" s="75">
        <f>SUM(AQ11:AQ34)</f>
        <v>6050</v>
      </c>
      <c r="AR35" s="76">
        <f>AVERAGE(AR11:AR34)</f>
        <v>0.96833333333333327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185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198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199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95" t="s">
        <v>201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164" t="s">
        <v>144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95" t="s">
        <v>129</v>
      </c>
      <c r="C51" s="158"/>
      <c r="D51" s="158"/>
      <c r="E51" s="158"/>
      <c r="F51" s="158"/>
      <c r="G51" s="158"/>
      <c r="H51" s="158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4" t="s">
        <v>145</v>
      </c>
      <c r="C52" s="158"/>
      <c r="D52" s="158"/>
      <c r="E52" s="158"/>
      <c r="F52" s="158"/>
      <c r="G52" s="158"/>
      <c r="H52" s="158"/>
      <c r="I52" s="158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160" t="s">
        <v>146</v>
      </c>
      <c r="C53" s="158"/>
      <c r="D53" s="158"/>
      <c r="E53" s="158"/>
      <c r="F53" s="158"/>
      <c r="G53" s="158"/>
      <c r="H53" s="158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62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95" t="s">
        <v>169</v>
      </c>
      <c r="C54" s="158"/>
      <c r="D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1"/>
      <c r="U54" s="161"/>
      <c r="V54" s="161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0"/>
      <c r="C55" s="158"/>
      <c r="E55" s="158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162"/>
      <c r="V55" s="162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0"/>
      <c r="C56" s="164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60"/>
      <c r="C57" s="160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154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160"/>
      <c r="C58" s="160"/>
      <c r="D58" s="158"/>
      <c r="E58" s="102"/>
      <c r="F58" s="158"/>
      <c r="G58" s="158"/>
      <c r="H58" s="158"/>
      <c r="I58" s="158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62"/>
      <c r="U58" s="84"/>
      <c r="V58" s="84"/>
      <c r="W58" s="154"/>
      <c r="X58" s="154"/>
      <c r="Y58" s="154"/>
      <c r="Z58" s="96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95"/>
      <c r="C59" s="160"/>
      <c r="D59" s="158"/>
      <c r="E59" s="158"/>
      <c r="F59" s="158"/>
      <c r="G59" s="158"/>
      <c r="H59" s="158"/>
      <c r="I59" s="102"/>
      <c r="J59" s="159"/>
      <c r="K59" s="159"/>
      <c r="L59" s="159"/>
      <c r="M59" s="159"/>
      <c r="N59" s="159"/>
      <c r="O59" s="159"/>
      <c r="P59" s="159"/>
      <c r="Q59" s="159"/>
      <c r="R59" s="159"/>
      <c r="S59" s="96"/>
      <c r="T59" s="96"/>
      <c r="U59" s="96"/>
      <c r="V59" s="96"/>
      <c r="W59" s="96"/>
      <c r="X59" s="96"/>
      <c r="Y59" s="96"/>
      <c r="Z59" s="85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153"/>
      <c r="AW59" s="146"/>
      <c r="AX59" s="146"/>
      <c r="AY59" s="146"/>
    </row>
    <row r="60" spans="2:51" x14ac:dyDescent="0.25">
      <c r="B60" s="116"/>
      <c r="C60" s="157"/>
      <c r="D60" s="158"/>
      <c r="E60" s="158"/>
      <c r="F60" s="158"/>
      <c r="G60" s="158"/>
      <c r="H60" s="158"/>
      <c r="I60" s="102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85"/>
      <c r="X60" s="85"/>
      <c r="Y60" s="85"/>
      <c r="Z60" s="154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153"/>
      <c r="AW60" s="146"/>
      <c r="AX60" s="146"/>
      <c r="AY60" s="146"/>
    </row>
    <row r="61" spans="2:51" x14ac:dyDescent="0.25">
      <c r="B61" s="116"/>
      <c r="C61" s="157"/>
      <c r="D61" s="102"/>
      <c r="E61" s="158"/>
      <c r="F61" s="158"/>
      <c r="G61" s="158"/>
      <c r="H61" s="158"/>
      <c r="I61" s="158"/>
      <c r="J61" s="96"/>
      <c r="K61" s="96"/>
      <c r="L61" s="96"/>
      <c r="M61" s="96"/>
      <c r="N61" s="96"/>
      <c r="O61" s="96"/>
      <c r="P61" s="96"/>
      <c r="Q61" s="96"/>
      <c r="R61" s="96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95"/>
      <c r="C62" s="164"/>
      <c r="D62" s="102"/>
      <c r="E62" s="158"/>
      <c r="F62" s="158"/>
      <c r="G62" s="158"/>
      <c r="H62" s="158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4"/>
      <c r="D63" s="158"/>
      <c r="E63" s="102"/>
      <c r="F63" s="158"/>
      <c r="G63" s="102"/>
      <c r="H63" s="102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0"/>
      <c r="D64" s="158"/>
      <c r="E64" s="102"/>
      <c r="F64" s="102"/>
      <c r="G64" s="102"/>
      <c r="H64" s="102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160"/>
      <c r="D65" s="158"/>
      <c r="E65" s="158"/>
      <c r="F65" s="102"/>
      <c r="G65" s="158"/>
      <c r="H65" s="158"/>
      <c r="I65" s="96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V65" s="153"/>
      <c r="AW65" s="146"/>
      <c r="AX65" s="146"/>
      <c r="AY65" s="146"/>
    </row>
    <row r="66" spans="1:51" x14ac:dyDescent="0.25">
      <c r="B66" s="116"/>
      <c r="C66" s="96"/>
      <c r="D66" s="158"/>
      <c r="E66" s="158"/>
      <c r="F66" s="158"/>
      <c r="G66" s="158"/>
      <c r="H66" s="158"/>
      <c r="I66" s="96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U66" s="146"/>
      <c r="AV66" s="153"/>
      <c r="AW66" s="146"/>
      <c r="AX66" s="146"/>
      <c r="AY66" s="146"/>
    </row>
    <row r="67" spans="1:51" x14ac:dyDescent="0.25">
      <c r="B67" s="116"/>
      <c r="C67" s="164"/>
      <c r="D67" s="96"/>
      <c r="E67" s="158"/>
      <c r="F67" s="158"/>
      <c r="G67" s="158"/>
      <c r="H67" s="158"/>
      <c r="I67" s="158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62"/>
      <c r="U67" s="84"/>
      <c r="V67" s="84"/>
      <c r="W67" s="154"/>
      <c r="X67" s="154"/>
      <c r="Y67" s="154"/>
      <c r="Z67" s="154"/>
      <c r="AA67" s="154"/>
      <c r="AB67" s="154"/>
      <c r="AC67" s="154"/>
      <c r="AD67" s="154"/>
      <c r="AE67" s="154"/>
      <c r="AM67" s="155"/>
      <c r="AN67" s="155"/>
      <c r="AO67" s="155"/>
      <c r="AP67" s="155"/>
      <c r="AQ67" s="155"/>
      <c r="AR67" s="155"/>
      <c r="AS67" s="156"/>
      <c r="AU67" s="146"/>
      <c r="AV67" s="153"/>
      <c r="AW67" s="146"/>
      <c r="AX67" s="146"/>
      <c r="AY67" s="146"/>
    </row>
    <row r="68" spans="1:51" x14ac:dyDescent="0.25">
      <c r="A68" s="154"/>
      <c r="B68" s="116"/>
      <c r="C68" s="160"/>
      <c r="D68" s="96"/>
      <c r="E68" s="158"/>
      <c r="F68" s="158"/>
      <c r="G68" s="158"/>
      <c r="H68" s="158"/>
      <c r="I68" s="155"/>
      <c r="J68" s="155"/>
      <c r="K68" s="155"/>
      <c r="L68" s="155"/>
      <c r="M68" s="155"/>
      <c r="N68" s="155"/>
      <c r="O68" s="156"/>
      <c r="P68" s="150"/>
      <c r="R68" s="153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116"/>
      <c r="C69" s="164"/>
      <c r="D69" s="158"/>
      <c r="E69" s="96"/>
      <c r="F69" s="158"/>
      <c r="G69" s="96"/>
      <c r="H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16"/>
      <c r="C70" s="94"/>
      <c r="D70" s="158"/>
      <c r="E70" s="96"/>
      <c r="F70" s="96"/>
      <c r="G70" s="96"/>
      <c r="H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1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P74" s="150"/>
      <c r="R74" s="85"/>
      <c r="AS74" s="146"/>
      <c r="AT74" s="146"/>
      <c r="AU74" s="146"/>
      <c r="AV74" s="146"/>
      <c r="AW74" s="146"/>
      <c r="AX74" s="146"/>
      <c r="AY74" s="146"/>
    </row>
    <row r="75" spans="1:51" x14ac:dyDescent="0.25">
      <c r="A75" s="154"/>
      <c r="B75" s="83"/>
      <c r="I75" s="155"/>
      <c r="J75" s="155"/>
      <c r="K75" s="155"/>
      <c r="L75" s="155"/>
      <c r="M75" s="155"/>
      <c r="N75" s="155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B76" s="83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96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B79" s="83"/>
      <c r="O79" s="156"/>
      <c r="R79" s="150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56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T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50"/>
      <c r="Q100" s="150"/>
      <c r="R100" s="150"/>
      <c r="S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Q101" s="150"/>
      <c r="R101" s="150"/>
      <c r="S101" s="150"/>
      <c r="T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Q102" s="150"/>
      <c r="R102" s="150"/>
      <c r="S102" s="150"/>
      <c r="T102" s="150"/>
      <c r="U102" s="150"/>
      <c r="AS102" s="146"/>
      <c r="AT102" s="146"/>
      <c r="AU102" s="146"/>
      <c r="AV102" s="146"/>
      <c r="AW102" s="146"/>
      <c r="AX102" s="146"/>
      <c r="AY102" s="146"/>
    </row>
    <row r="103" spans="15:51" x14ac:dyDescent="0.25">
      <c r="O103" s="14"/>
      <c r="P103" s="150"/>
      <c r="T103" s="150"/>
      <c r="U103" s="150"/>
      <c r="AS103" s="146"/>
      <c r="AT103" s="146"/>
      <c r="AU103" s="146"/>
      <c r="AV103" s="146"/>
      <c r="AW103" s="146"/>
      <c r="AX103" s="146"/>
      <c r="AY103" s="146"/>
    </row>
    <row r="115" spans="45:51" x14ac:dyDescent="0.25">
      <c r="AS115" s="146"/>
      <c r="AT115" s="146"/>
      <c r="AU115" s="146"/>
      <c r="AV115" s="146"/>
      <c r="AW115" s="146"/>
      <c r="AX115" s="146"/>
      <c r="AY115" s="146"/>
    </row>
  </sheetData>
  <protectedRanges>
    <protectedRange sqref="N59:R59 B79 S61:T67 B71:B76 N62:R67 T42 T54:T55 S56:T58" name="Range2_12_5_1_1"/>
    <protectedRange sqref="N10 L10 L6 D6 D8 AD8 AF8 O8:U8 AJ8:AR8 AF10 AR11:AR34 L24:N31 N12:N23 N32:N34 N11:AG11 E11:E34 G11:G34 O12:AG34" name="Range1_16_3_1_1"/>
    <protectedRange sqref="I64 J62:M67 J59:M59 I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6 D69:D70" name="Range2_1_1_1_1_1_9_2_1_1"/>
    <protectedRange sqref="C67 C69" name="Range2_4_1_1_1"/>
    <protectedRange sqref="AS16:AS34" name="Range1_1_1_1"/>
    <protectedRange sqref="P3:U5" name="Range1_16_1_1_1_1"/>
    <protectedRange sqref="C70 C68 C65" name="Range2_1_3_1_1"/>
    <protectedRange sqref="H11:H34" name="Range1_1_1_1_1_1_1"/>
    <protectedRange sqref="B77:B78 J60:R61 D67:D68 I65:I66 Z58:Z59 S59:Y60 AA59:AU60 E69:E70 G69:H70 F70" name="Range2_2_1_10_1_1_1_2"/>
    <protectedRange sqref="C66" name="Range2_2_1_10_2_1_1_1"/>
    <protectedRange sqref="G65:H65 D63 F66 E65 N56:R58" name="Range2_12_1_6_1_1"/>
    <protectedRange sqref="D58:D59 I61:I63 I58:M58 G66:H67 G59:H61 E66:E67 F67:F68 F60:F62 E59:E61 J56:M57" name="Range2_2_12_1_7_1_1"/>
    <protectedRange sqref="D64:D65" name="Range2_1_1_1_1_11_1_2_1_1"/>
    <protectedRange sqref="E62 G62:H62 F63" name="Range2_2_2_9_1_1_1_1"/>
    <protectedRange sqref="D60" name="Range2_1_1_1_1_1_9_1_1_1_1"/>
    <protectedRange sqref="C64 C59" name="Range2_1_1_2_1_1"/>
    <protectedRange sqref="C63" name="Range2_1_2_2_1_1"/>
    <protectedRange sqref="C62" name="Range2_3_2_1_1"/>
    <protectedRange sqref="F58:F59 E58 G58:H58" name="Range2_2_12_1_1_1_1_1"/>
    <protectedRange sqref="C58" name="Range2_1_4_2_1_1_1"/>
    <protectedRange sqref="C60:C61" name="Range2_5_1_1_1"/>
    <protectedRange sqref="E63:E64 F64:F65 G63:H64 I59:I60" name="Range2_2_1_1_1_1"/>
    <protectedRange sqref="D61:D62" name="Range2_1_1_1_1_1_1_1_1"/>
    <protectedRange sqref="AS11:AS15" name="Range1_4_1_1_1_1"/>
    <protectedRange sqref="J11:J15 J26:J34" name="Range1_1_2_1_10_1_1_1_1"/>
    <protectedRange sqref="R74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4:S55" name="Range2_12_2_1_1_1_2_1_1"/>
    <protectedRange sqref="Q55:R55" name="Range2_12_1_4_1_1_1_1_1_1_1_1_1_1_1_1_1_1"/>
    <protectedRange sqref="N55:P55" name="Range2_12_1_2_1_1_1_1_1_1_1_1_1_1_1_1_1_1_1"/>
    <protectedRange sqref="J55:M55" name="Range2_2_12_1_4_1_1_1_1_1_1_1_1_1_1_1_1_1_1_1"/>
    <protectedRange sqref="Q54:R54" name="Range2_12_1_6_1_1_1_2_3_1_1_3_1_1_1_1_1_1"/>
    <protectedRange sqref="N54:P54" name="Range2_12_1_2_3_1_1_1_2_3_1_1_3_1_1_1_1_1_1"/>
    <protectedRange sqref="J54:M54" name="Range2_2_12_1_4_3_1_1_1_3_3_1_1_3_1_1_1_1_1_1"/>
    <protectedRange sqref="T47:T53" name="Range2_12_5_1_1_3"/>
    <protectedRange sqref="T45:T46" name="Range2_12_5_1_1_2_2"/>
    <protectedRange sqref="S45:S53" name="Range2_12_4_1_1_1_4_2_2_2"/>
    <protectedRange sqref="Q45:R53" name="Range2_12_1_6_1_1_1_2_3_2_1_1_3"/>
    <protectedRange sqref="N45:P53" name="Range2_12_1_2_3_1_1_1_2_3_2_1_1_3"/>
    <protectedRange sqref="K45:M53" name="Range2_2_12_1_4_3_1_1_1_3_3_2_1_1_3"/>
    <protectedRange sqref="J45:J53" name="Range2_2_12_1_4_3_1_1_1_3_2_1_2_2"/>
    <protectedRange sqref="G47:H50" name="Range2_2_12_1_3_1_2_1_1_1_2_1_1_1_1_1_1_2_1_1"/>
    <protectedRange sqref="D47:E50" name="Range2_2_12_1_3_1_2_1_1_1_2_1_1_1_1_3_1_1_1_1"/>
    <protectedRange sqref="F47:F50" name="Range2_2_12_1_3_1_2_1_1_1_3_1_1_1_1_1_3_1_1_1_1"/>
    <protectedRange sqref="I47:I50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8:B70" name="Range2_12_5_1_1_2"/>
    <protectedRange sqref="B67" name="Range2_12_5_1_1_2_1_4_1_1_1_2_1_1_1_1_1_1_1"/>
    <protectedRange sqref="B65:B66" name="Range2_12_5_1_1_2_1"/>
    <protectedRange sqref="B64" name="Range2_12_5_1_1_2_1_2_1"/>
    <protectedRange sqref="I52" name="Range2_2_12_1_7_1_1_2_2"/>
    <protectedRange sqref="I51" name="Range2_2_12_1_4_3_1_1_1_3_3_1_1_3_1_1_1_1_1_1_2"/>
    <protectedRange sqref="E51:H51" name="Range2_2_12_1_3_1_2_1_1_1_1_2_1_1_1_1_1_1_2"/>
    <protectedRange sqref="D51" name="Range2_2_12_1_3_1_2_1_1_1_2_1_2_3_1_1_1_1_1"/>
    <protectedRange sqref="G52:H52" name="Range2_2_12_1_3_1_2_1_1_1_2_1_1_1_1_1_1_2_1_1_1_1_1"/>
    <protectedRange sqref="D52:E52" name="Range2_2_12_1_3_1_2_1_1_1_2_1_1_1_1_3_1_1_1_1_1_2_1"/>
    <protectedRange sqref="F52" name="Range2_2_12_1_3_1_2_1_1_1_3_1_1_1_1_1_3_1_1_1_1_1_1_1"/>
    <protectedRange sqref="I54:I57" name="Range2_2_12_1_7_1_1_2_2_1"/>
    <protectedRange sqref="I53" name="Range2_2_12_1_4_3_1_1_1_3_3_1_1_3_1_1_1_1_1_1_2_1"/>
    <protectedRange sqref="E53:H53" name="Range2_2_12_1_3_1_2_1_1_1_1_2_1_1_1_1_1_1_2_1"/>
    <protectedRange sqref="D53" name="Range2_2_12_1_3_1_2_1_1_1_2_1_2_3_1_1_1_1_1_1"/>
    <protectedRange sqref="G57:H57" name="Range2_2_12_1_3_1_2_1_1_1_2_1_1_1_1_1_1_2_1_1_1_1_1_1_1_1"/>
    <protectedRange sqref="F57 G56:H56" name="Range2_2_12_1_3_3_1_1_1_2_1_1_1_1_1_1_1_1_1_1_1_1_1_1_1"/>
    <protectedRange sqref="G54:H54" name="Range2_2_12_1_3_1_2_1_1_1_2_1_1_1_1_1_1_2_1_1_1_1_1_2"/>
    <protectedRange sqref="D54:E54" name="Range2_2_12_1_3_1_2_1_1_1_2_1_1_1_1_3_1_1_1_1_1_2_1_1"/>
    <protectedRange sqref="F56 F54" name="Range2_2_12_1_3_1_2_1_1_1_3_1_1_1_1_1_3_1_1_1_1_1_1_1_1"/>
    <protectedRange sqref="F55:H55" name="Range2_2_12_1_3_1_2_1_1_1_1_2_1_1_1_1_1_1_1_1_1_1"/>
    <protectedRange sqref="D57" name="Range2_2_12_1_7_1_1_2_1_1_1_1"/>
    <protectedRange sqref="E57" name="Range2_2_12_1_1_1_1_1_1_1_1_1_1"/>
    <protectedRange sqref="C57" name="Range2_1_4_2_1_1_1_1_1_1_1"/>
    <protectedRange sqref="D56:E56" name="Range2_2_12_1_3_1_2_1_1_1_3_1_1_1_1_1_1_1_2_1_1_1_1_1_1"/>
    <protectedRange sqref="E55" name="Range2_2_12_1_3_1_2_1_1_1_2_1_1_1_1_3_1_1_1_1_1_1_1_1_1"/>
    <protectedRange sqref="B63" name="Range2_12_5_1_1_2_1_2_2"/>
    <protectedRange sqref="B60" name="Range2_12_5_1_1_2_1_4_1_1_1_2_1_1_1_1_1_1_1_1_1_2_1_1_1"/>
    <protectedRange sqref="B61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"/>
    <protectedRange sqref="B62 B49" name="Range2_12_5_1_1_1_1_1_2_1_2_1_1_1_2_1_1_1_1_1_1_1_2_1_1_1_1_1"/>
    <protectedRange sqref="B48" name="Range2_12_5_1_1_1_1_1_2_1_1_1_1_1_1_1_1_1_1_1_1_1_1_1_1_1_1_1_1_2"/>
    <protectedRange sqref="B50" name="Range2_12_5_1_1_1_1_1_2_1_1_2_1_1_1_1_1_1_1_1_1_1_1_1_1_1_1_1_1_2"/>
    <protectedRange sqref="B51" name="Range2_12_5_1_1_1_2_2_1_1_1_1_1_1_1_1_1_1_1_2_1_1_1_2_1_1_1_1_1_1_1_1_1_1_1_1_1_1_1_1_2"/>
    <protectedRange sqref="B53" name="Range2_12_5_1_1_1_2_2_1_1_1_1_1_1_1_1_1_1_1_2_1_1_1_1_1_1_1_1_1_3_1_3_1_2_1_1_1_1_1_1_1_1_1_1_1_1_1_2_1_1_1_1_1_2"/>
    <protectedRange sqref="B52" name="Range2_12_5_1_1_1_1_1_2_1_2_1_1_1_2_1_1_1_1_1_1_1_1_1_1_2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36" priority="5" operator="containsText" text="N/A">
      <formula>NOT(ISERROR(SEARCH("N/A",X11)))</formula>
    </cfRule>
    <cfRule type="cellIs" dxfId="435" priority="23" operator="equal">
      <formula>0</formula>
    </cfRule>
  </conditionalFormatting>
  <conditionalFormatting sqref="X11:AE34">
    <cfRule type="cellIs" dxfId="434" priority="22" operator="greaterThanOrEqual">
      <formula>1185</formula>
    </cfRule>
  </conditionalFormatting>
  <conditionalFormatting sqref="X11:AE34">
    <cfRule type="cellIs" dxfId="433" priority="21" operator="between">
      <formula>0.1</formula>
      <formula>1184</formula>
    </cfRule>
  </conditionalFormatting>
  <conditionalFormatting sqref="X8 AO18:AO32 AJ11:AO17 AJ18:AN34">
    <cfRule type="cellIs" dxfId="432" priority="20" operator="equal">
      <formula>0</formula>
    </cfRule>
  </conditionalFormatting>
  <conditionalFormatting sqref="X8 AO18:AO32 AJ11:AO17 AJ18:AN34">
    <cfRule type="cellIs" dxfId="431" priority="19" operator="greaterThan">
      <formula>1179</formula>
    </cfRule>
  </conditionalFormatting>
  <conditionalFormatting sqref="X8 AO18:AO32 AJ11:AO17 AJ18:AN34">
    <cfRule type="cellIs" dxfId="430" priority="18" operator="greaterThan">
      <formula>99</formula>
    </cfRule>
  </conditionalFormatting>
  <conditionalFormatting sqref="X8 AO18:AO32 AJ11:AO17 AJ18:AN34">
    <cfRule type="cellIs" dxfId="429" priority="17" operator="greaterThan">
      <formula>0.99</formula>
    </cfRule>
  </conditionalFormatting>
  <conditionalFormatting sqref="AB8">
    <cfRule type="cellIs" dxfId="428" priority="16" operator="equal">
      <formula>0</formula>
    </cfRule>
  </conditionalFormatting>
  <conditionalFormatting sqref="AB8">
    <cfRule type="cellIs" dxfId="427" priority="15" operator="greaterThan">
      <formula>1179</formula>
    </cfRule>
  </conditionalFormatting>
  <conditionalFormatting sqref="AB8">
    <cfRule type="cellIs" dxfId="426" priority="14" operator="greaterThan">
      <formula>99</formula>
    </cfRule>
  </conditionalFormatting>
  <conditionalFormatting sqref="AB8">
    <cfRule type="cellIs" dxfId="425" priority="13" operator="greaterThan">
      <formula>0.99</formula>
    </cfRule>
  </conditionalFormatting>
  <conditionalFormatting sqref="AQ11:AQ34 AO33:AO34">
    <cfRule type="cellIs" dxfId="424" priority="12" operator="equal">
      <formula>0</formula>
    </cfRule>
  </conditionalFormatting>
  <conditionalFormatting sqref="AQ11:AQ34 AO33:AO34">
    <cfRule type="cellIs" dxfId="423" priority="11" operator="greaterThan">
      <formula>1179</formula>
    </cfRule>
  </conditionalFormatting>
  <conditionalFormatting sqref="AQ11:AQ34 AO33:AO34">
    <cfRule type="cellIs" dxfId="422" priority="10" operator="greaterThan">
      <formula>99</formula>
    </cfRule>
  </conditionalFormatting>
  <conditionalFormatting sqref="AQ11:AQ34 AO33:AO34">
    <cfRule type="cellIs" dxfId="421" priority="9" operator="greaterThan">
      <formula>0.99</formula>
    </cfRule>
  </conditionalFormatting>
  <conditionalFormatting sqref="AI11:AI34">
    <cfRule type="cellIs" dxfId="420" priority="8" operator="greaterThan">
      <formula>$AI$8</formula>
    </cfRule>
  </conditionalFormatting>
  <conditionalFormatting sqref="AH11:AH34">
    <cfRule type="cellIs" dxfId="419" priority="6" operator="greaterThan">
      <formula>$AH$8</formula>
    </cfRule>
    <cfRule type="cellIs" dxfId="418" priority="7" operator="greaterThan">
      <formula>$AH$8</formula>
    </cfRule>
  </conditionalFormatting>
  <conditionalFormatting sqref="AP11:AP34">
    <cfRule type="cellIs" dxfId="417" priority="4" operator="equal">
      <formula>0</formula>
    </cfRule>
  </conditionalFormatting>
  <conditionalFormatting sqref="AP11:AP34">
    <cfRule type="cellIs" dxfId="416" priority="3" operator="greaterThan">
      <formula>1179</formula>
    </cfRule>
  </conditionalFormatting>
  <conditionalFormatting sqref="AP11:AP34">
    <cfRule type="cellIs" dxfId="415" priority="2" operator="greaterThan">
      <formula>99</formula>
    </cfRule>
  </conditionalFormatting>
  <conditionalFormatting sqref="AP11:AP34">
    <cfRule type="cellIs" dxfId="41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7" workbookViewId="0">
      <selection activeCell="B48" sqref="B48:B54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03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07" t="s">
        <v>10</v>
      </c>
      <c r="I7" s="206" t="s">
        <v>11</v>
      </c>
      <c r="J7" s="206" t="s">
        <v>12</v>
      </c>
      <c r="K7" s="206" t="s">
        <v>13</v>
      </c>
      <c r="L7" s="14"/>
      <c r="M7" s="14"/>
      <c r="N7" s="14"/>
      <c r="O7" s="207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06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06" t="s">
        <v>22</v>
      </c>
      <c r="AG7" s="206" t="s">
        <v>23</v>
      </c>
      <c r="AH7" s="206" t="s">
        <v>24</v>
      </c>
      <c r="AI7" s="206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06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42199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26704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06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04" t="s">
        <v>51</v>
      </c>
      <c r="V9" s="204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02" t="s">
        <v>55</v>
      </c>
      <c r="AG9" s="202" t="s">
        <v>56</v>
      </c>
      <c r="AH9" s="264" t="s">
        <v>57</v>
      </c>
      <c r="AI9" s="278" t="s">
        <v>58</v>
      </c>
      <c r="AJ9" s="204" t="s">
        <v>59</v>
      </c>
      <c r="AK9" s="204" t="s">
        <v>60</v>
      </c>
      <c r="AL9" s="204" t="s">
        <v>61</v>
      </c>
      <c r="AM9" s="204" t="s">
        <v>62</v>
      </c>
      <c r="AN9" s="204" t="s">
        <v>63</v>
      </c>
      <c r="AO9" s="204" t="s">
        <v>64</v>
      </c>
      <c r="AP9" s="204" t="s">
        <v>65</v>
      </c>
      <c r="AQ9" s="262" t="s">
        <v>66</v>
      </c>
      <c r="AR9" s="204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04" t="s">
        <v>72</v>
      </c>
      <c r="C10" s="204" t="s">
        <v>73</v>
      </c>
      <c r="D10" s="204" t="s">
        <v>74</v>
      </c>
      <c r="E10" s="204" t="s">
        <v>75</v>
      </c>
      <c r="F10" s="204" t="s">
        <v>74</v>
      </c>
      <c r="G10" s="204" t="s">
        <v>75</v>
      </c>
      <c r="H10" s="261"/>
      <c r="I10" s="204" t="s">
        <v>75</v>
      </c>
      <c r="J10" s="204" t="s">
        <v>75</v>
      </c>
      <c r="K10" s="204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13'!Q34</f>
        <v>43829040</v>
      </c>
      <c r="R10" s="272"/>
      <c r="S10" s="273"/>
      <c r="T10" s="274"/>
      <c r="U10" s="204" t="s">
        <v>75</v>
      </c>
      <c r="V10" s="204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13'!AG34</f>
        <v>38661580</v>
      </c>
      <c r="AH10" s="264"/>
      <c r="AI10" s="279"/>
      <c r="AJ10" s="204" t="s">
        <v>84</v>
      </c>
      <c r="AK10" s="204" t="s">
        <v>84</v>
      </c>
      <c r="AL10" s="204" t="s">
        <v>84</v>
      </c>
      <c r="AM10" s="204" t="s">
        <v>84</v>
      </c>
      <c r="AN10" s="204" t="s">
        <v>84</v>
      </c>
      <c r="AO10" s="204" t="s">
        <v>84</v>
      </c>
      <c r="AP10" s="3">
        <f>'JULY 13'!AP34</f>
        <v>8725694</v>
      </c>
      <c r="AQ10" s="263"/>
      <c r="AR10" s="205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130</v>
      </c>
      <c r="P11" s="166">
        <v>102</v>
      </c>
      <c r="Q11" s="166">
        <v>43833020</v>
      </c>
      <c r="R11" s="49">
        <f>IF(ISBLANK(Q11),"-",Q11-Q10)</f>
        <v>3980</v>
      </c>
      <c r="S11" s="50">
        <f>R11*24/1000</f>
        <v>95.52</v>
      </c>
      <c r="T11" s="50">
        <f>R11/1000</f>
        <v>3.98</v>
      </c>
      <c r="U11" s="167">
        <v>6.4</v>
      </c>
      <c r="V11" s="167">
        <f t="shared" ref="V11:V34" si="0">U11</f>
        <v>6.4</v>
      </c>
      <c r="W11" s="168" t="s">
        <v>125</v>
      </c>
      <c r="X11" s="170">
        <v>0</v>
      </c>
      <c r="Y11" s="170">
        <v>0</v>
      </c>
      <c r="Z11" s="170">
        <v>1107</v>
      </c>
      <c r="AA11" s="170">
        <v>0</v>
      </c>
      <c r="AB11" s="170">
        <v>1107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38662300</v>
      </c>
      <c r="AH11" s="52">
        <f>IF(ISBLANK(AG11),"-",AG11-AG10)</f>
        <v>720</v>
      </c>
      <c r="AI11" s="53">
        <f>AH11/T11</f>
        <v>180.90452261306532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0.64</v>
      </c>
      <c r="AP11" s="170">
        <v>8726717</v>
      </c>
      <c r="AQ11" s="170">
        <f t="shared" ref="AQ11:AQ34" si="1">AP11-AP10</f>
        <v>1023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125</v>
      </c>
      <c r="P12" s="166">
        <v>106</v>
      </c>
      <c r="Q12" s="166">
        <v>43837050</v>
      </c>
      <c r="R12" s="49">
        <f t="shared" ref="R12:R34" si="5">IF(ISBLANK(Q12),"-",Q12-Q11)</f>
        <v>4030</v>
      </c>
      <c r="S12" s="50">
        <f t="shared" ref="S12:S34" si="6">R12*24/1000</f>
        <v>96.72</v>
      </c>
      <c r="T12" s="50">
        <f t="shared" ref="T12:T34" si="7">R12/1000</f>
        <v>4.03</v>
      </c>
      <c r="U12" s="167">
        <v>7.6</v>
      </c>
      <c r="V12" s="167">
        <f t="shared" si="0"/>
        <v>7.6</v>
      </c>
      <c r="W12" s="168" t="s">
        <v>125</v>
      </c>
      <c r="X12" s="170">
        <v>0</v>
      </c>
      <c r="Y12" s="170">
        <v>0</v>
      </c>
      <c r="Z12" s="170">
        <v>1107</v>
      </c>
      <c r="AA12" s="170">
        <v>0</v>
      </c>
      <c r="AB12" s="170">
        <v>1107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38663065</v>
      </c>
      <c r="AH12" s="52">
        <f>IF(ISBLANK(AG12),"-",AG12-AG11)</f>
        <v>765</v>
      </c>
      <c r="AI12" s="53">
        <f t="shared" ref="AI12:AI34" si="8">AH12/T12</f>
        <v>189.82630272952852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0.64</v>
      </c>
      <c r="AP12" s="170">
        <v>8727753</v>
      </c>
      <c r="AQ12" s="170">
        <f t="shared" si="1"/>
        <v>1036</v>
      </c>
      <c r="AR12" s="56">
        <v>0.81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11</v>
      </c>
      <c r="E13" s="43">
        <f t="shared" si="2"/>
        <v>7.746478873239437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122</v>
      </c>
      <c r="P13" s="166">
        <v>104</v>
      </c>
      <c r="Q13" s="166">
        <v>43840964</v>
      </c>
      <c r="R13" s="49">
        <f t="shared" si="5"/>
        <v>3914</v>
      </c>
      <c r="S13" s="50">
        <f t="shared" si="6"/>
        <v>93.936000000000007</v>
      </c>
      <c r="T13" s="50">
        <f t="shared" si="7"/>
        <v>3.9140000000000001</v>
      </c>
      <c r="U13" s="167">
        <v>8.4</v>
      </c>
      <c r="V13" s="167">
        <f t="shared" si="0"/>
        <v>8.4</v>
      </c>
      <c r="W13" s="168" t="s">
        <v>125</v>
      </c>
      <c r="X13" s="170">
        <v>0</v>
      </c>
      <c r="Y13" s="170">
        <v>0</v>
      </c>
      <c r="Z13" s="170">
        <v>1107</v>
      </c>
      <c r="AA13" s="170">
        <v>0</v>
      </c>
      <c r="AB13" s="170">
        <v>1107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38663772</v>
      </c>
      <c r="AH13" s="52">
        <f>IF(ISBLANK(AG13),"-",AG13-AG12)</f>
        <v>707</v>
      </c>
      <c r="AI13" s="53">
        <f t="shared" si="8"/>
        <v>180.6336228921819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0.64</v>
      </c>
      <c r="AP13" s="170">
        <v>8728762</v>
      </c>
      <c r="AQ13" s="170">
        <f t="shared" si="1"/>
        <v>1009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11</v>
      </c>
      <c r="E14" s="43">
        <f t="shared" si="2"/>
        <v>7.746478873239437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114</v>
      </c>
      <c r="P14" s="166">
        <v>101</v>
      </c>
      <c r="Q14" s="166">
        <v>43844837</v>
      </c>
      <c r="R14" s="49">
        <f t="shared" si="5"/>
        <v>3873</v>
      </c>
      <c r="S14" s="50">
        <f t="shared" si="6"/>
        <v>92.951999999999998</v>
      </c>
      <c r="T14" s="50">
        <f t="shared" si="7"/>
        <v>3.8730000000000002</v>
      </c>
      <c r="U14" s="167">
        <v>9.5</v>
      </c>
      <c r="V14" s="167">
        <f t="shared" si="0"/>
        <v>9.5</v>
      </c>
      <c r="W14" s="168" t="s">
        <v>125</v>
      </c>
      <c r="X14" s="170">
        <v>0</v>
      </c>
      <c r="Y14" s="170">
        <v>0</v>
      </c>
      <c r="Z14" s="170">
        <v>1077</v>
      </c>
      <c r="AA14" s="170">
        <v>0</v>
      </c>
      <c r="AB14" s="170">
        <v>1077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38664448</v>
      </c>
      <c r="AH14" s="52">
        <f t="shared" ref="AH14:AH34" si="9">IF(ISBLANK(AG14),"-",AG14-AG13)</f>
        <v>676</v>
      </c>
      <c r="AI14" s="53">
        <f t="shared" si="8"/>
        <v>174.54169894138909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0.64</v>
      </c>
      <c r="AP14" s="170">
        <v>8729730</v>
      </c>
      <c r="AQ14" s="170">
        <f t="shared" si="1"/>
        <v>968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14</v>
      </c>
      <c r="E15" s="43">
        <f t="shared" si="2"/>
        <v>9.8591549295774659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109</v>
      </c>
      <c r="P15" s="166">
        <v>102</v>
      </c>
      <c r="Q15" s="166">
        <v>43849039</v>
      </c>
      <c r="R15" s="49">
        <f t="shared" si="5"/>
        <v>4202</v>
      </c>
      <c r="S15" s="50">
        <f t="shared" si="6"/>
        <v>100.848</v>
      </c>
      <c r="T15" s="50">
        <f t="shared" si="7"/>
        <v>4.202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1077</v>
      </c>
      <c r="AA15" s="170">
        <v>0</v>
      </c>
      <c r="AB15" s="170">
        <v>1077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38665148</v>
      </c>
      <c r="AH15" s="52">
        <f t="shared" si="9"/>
        <v>700</v>
      </c>
      <c r="AI15" s="53">
        <f t="shared" si="8"/>
        <v>166.58733936220847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8729730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8</v>
      </c>
      <c r="E16" s="43">
        <f t="shared" si="2"/>
        <v>5.6338028169014089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126</v>
      </c>
      <c r="P16" s="166">
        <v>101</v>
      </c>
      <c r="Q16" s="166">
        <v>43853983</v>
      </c>
      <c r="R16" s="49">
        <f t="shared" si="5"/>
        <v>4944</v>
      </c>
      <c r="S16" s="50">
        <f t="shared" si="6"/>
        <v>118.65600000000001</v>
      </c>
      <c r="T16" s="50">
        <f t="shared" si="7"/>
        <v>4.944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1187</v>
      </c>
      <c r="AA16" s="170">
        <v>0</v>
      </c>
      <c r="AB16" s="170">
        <v>1187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38666060</v>
      </c>
      <c r="AH16" s="52">
        <f t="shared" si="9"/>
        <v>912</v>
      </c>
      <c r="AI16" s="53">
        <f t="shared" si="8"/>
        <v>184.46601941747574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8729730</v>
      </c>
      <c r="AQ16" s="170">
        <f t="shared" si="1"/>
        <v>0</v>
      </c>
      <c r="AR16" s="56">
        <v>0.57999999999999996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8</v>
      </c>
      <c r="E17" s="43">
        <f t="shared" si="2"/>
        <v>5.6338028169014089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137</v>
      </c>
      <c r="P17" s="166">
        <v>159</v>
      </c>
      <c r="Q17" s="166">
        <v>43859980</v>
      </c>
      <c r="R17" s="49">
        <f t="shared" si="5"/>
        <v>5997</v>
      </c>
      <c r="S17" s="50">
        <f t="shared" si="6"/>
        <v>143.928</v>
      </c>
      <c r="T17" s="50">
        <f t="shared" si="7"/>
        <v>5.9969999999999999</v>
      </c>
      <c r="U17" s="167">
        <v>9.1</v>
      </c>
      <c r="V17" s="167">
        <f t="shared" si="0"/>
        <v>9.1</v>
      </c>
      <c r="W17" s="168" t="s">
        <v>137</v>
      </c>
      <c r="X17" s="170">
        <v>0</v>
      </c>
      <c r="Y17" s="170">
        <v>1045</v>
      </c>
      <c r="Z17" s="170">
        <v>1188</v>
      </c>
      <c r="AA17" s="170">
        <v>1185</v>
      </c>
      <c r="AB17" s="170">
        <v>1188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38667380</v>
      </c>
      <c r="AH17" s="52">
        <f t="shared" si="9"/>
        <v>1320</v>
      </c>
      <c r="AI17" s="53">
        <f t="shared" si="8"/>
        <v>220.11005502751377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8729730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7</v>
      </c>
      <c r="E18" s="43">
        <f t="shared" si="2"/>
        <v>4.9295774647887329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139</v>
      </c>
      <c r="P18" s="166">
        <v>148</v>
      </c>
      <c r="Q18" s="166">
        <v>43866197</v>
      </c>
      <c r="R18" s="49">
        <f t="shared" si="5"/>
        <v>6217</v>
      </c>
      <c r="S18" s="50">
        <f t="shared" si="6"/>
        <v>149.208</v>
      </c>
      <c r="T18" s="50">
        <f t="shared" si="7"/>
        <v>6.2169999999999996</v>
      </c>
      <c r="U18" s="167">
        <v>8.5</v>
      </c>
      <c r="V18" s="167">
        <f t="shared" si="0"/>
        <v>8.5</v>
      </c>
      <c r="W18" s="168" t="s">
        <v>137</v>
      </c>
      <c r="X18" s="170">
        <v>0</v>
      </c>
      <c r="Y18" s="170">
        <v>1025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38668752</v>
      </c>
      <c r="AH18" s="52">
        <f t="shared" si="9"/>
        <v>1372</v>
      </c>
      <c r="AI18" s="53">
        <f t="shared" si="8"/>
        <v>220.68521795078013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8729730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8</v>
      </c>
      <c r="E19" s="43">
        <f t="shared" si="2"/>
        <v>5.6338028169014089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139</v>
      </c>
      <c r="P19" s="166">
        <v>151</v>
      </c>
      <c r="Q19" s="166">
        <v>43872290</v>
      </c>
      <c r="R19" s="49">
        <f t="shared" si="5"/>
        <v>6093</v>
      </c>
      <c r="S19" s="50">
        <f t="shared" si="6"/>
        <v>146.232</v>
      </c>
      <c r="T19" s="50">
        <f t="shared" si="7"/>
        <v>6.093</v>
      </c>
      <c r="U19" s="167">
        <v>8</v>
      </c>
      <c r="V19" s="167">
        <f t="shared" si="0"/>
        <v>8</v>
      </c>
      <c r="W19" s="168" t="s">
        <v>137</v>
      </c>
      <c r="X19" s="170">
        <v>0</v>
      </c>
      <c r="Y19" s="170">
        <v>1034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38670100</v>
      </c>
      <c r="AH19" s="52">
        <f t="shared" si="9"/>
        <v>1348</v>
      </c>
      <c r="AI19" s="53">
        <f t="shared" si="8"/>
        <v>221.23748563925815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8729730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9</v>
      </c>
      <c r="E20" s="43">
        <f t="shared" si="2"/>
        <v>6.3380281690140849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140</v>
      </c>
      <c r="P20" s="166">
        <v>152</v>
      </c>
      <c r="Q20" s="166">
        <v>43878600</v>
      </c>
      <c r="R20" s="49">
        <f t="shared" si="5"/>
        <v>6310</v>
      </c>
      <c r="S20" s="50">
        <f t="shared" si="6"/>
        <v>151.44</v>
      </c>
      <c r="T20" s="50">
        <f t="shared" si="7"/>
        <v>6.31</v>
      </c>
      <c r="U20" s="167">
        <v>7.5</v>
      </c>
      <c r="V20" s="167">
        <v>7.5</v>
      </c>
      <c r="W20" s="168" t="s">
        <v>137</v>
      </c>
      <c r="X20" s="170">
        <v>0</v>
      </c>
      <c r="Y20" s="170">
        <v>1034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38671492</v>
      </c>
      <c r="AH20" s="52">
        <f t="shared" si="9"/>
        <v>1392</v>
      </c>
      <c r="AI20" s="53">
        <f t="shared" si="8"/>
        <v>220.60221870047545</v>
      </c>
      <c r="AJ20" s="149">
        <v>0</v>
      </c>
      <c r="AK20" s="149">
        <v>1</v>
      </c>
      <c r="AL20" s="149">
        <v>1</v>
      </c>
      <c r="AM20" s="149">
        <v>1</v>
      </c>
      <c r="AN20" s="149">
        <v>10</v>
      </c>
      <c r="AO20" s="149">
        <v>0</v>
      </c>
      <c r="AP20" s="170">
        <v>8729730</v>
      </c>
      <c r="AQ20" s="170">
        <f t="shared" si="1"/>
        <v>0</v>
      </c>
      <c r="AR20" s="56">
        <v>0.88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9</v>
      </c>
      <c r="E21" s="43">
        <f t="shared" si="2"/>
        <v>6.3380281690140849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141</v>
      </c>
      <c r="P21" s="166">
        <v>148</v>
      </c>
      <c r="Q21" s="166">
        <v>43884848</v>
      </c>
      <c r="R21" s="49">
        <f t="shared" si="5"/>
        <v>6248</v>
      </c>
      <c r="S21" s="50">
        <f t="shared" si="6"/>
        <v>149.952</v>
      </c>
      <c r="T21" s="50">
        <f t="shared" si="7"/>
        <v>6.2480000000000002</v>
      </c>
      <c r="U21" s="167">
        <v>7</v>
      </c>
      <c r="V21" s="167">
        <v>7</v>
      </c>
      <c r="W21" s="168" t="s">
        <v>137</v>
      </c>
      <c r="X21" s="170">
        <v>0</v>
      </c>
      <c r="Y21" s="170">
        <v>1035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38672868</v>
      </c>
      <c r="AH21" s="52">
        <f t="shared" si="9"/>
        <v>1376</v>
      </c>
      <c r="AI21" s="53">
        <f t="shared" si="8"/>
        <v>220.2304737516005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8729730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10</v>
      </c>
      <c r="E22" s="43">
        <f t="shared" si="2"/>
        <v>7.042253521126761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144</v>
      </c>
      <c r="P22" s="166">
        <v>147</v>
      </c>
      <c r="Q22" s="166">
        <v>43890853</v>
      </c>
      <c r="R22" s="49">
        <f t="shared" si="5"/>
        <v>6005</v>
      </c>
      <c r="S22" s="50">
        <f t="shared" si="6"/>
        <v>144.12</v>
      </c>
      <c r="T22" s="50">
        <f t="shared" si="7"/>
        <v>6.0049999999999999</v>
      </c>
      <c r="U22" s="167">
        <v>6.6</v>
      </c>
      <c r="V22" s="167">
        <f t="shared" si="0"/>
        <v>6.6</v>
      </c>
      <c r="W22" s="168" t="s">
        <v>137</v>
      </c>
      <c r="X22" s="170">
        <v>0</v>
      </c>
      <c r="Y22" s="170">
        <v>1034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38674212</v>
      </c>
      <c r="AH22" s="52">
        <f t="shared" si="9"/>
        <v>1344</v>
      </c>
      <c r="AI22" s="53">
        <f t="shared" si="8"/>
        <v>223.8134887593672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8729730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9</v>
      </c>
      <c r="E23" s="43">
        <f t="shared" si="2"/>
        <v>6.3380281690140849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140</v>
      </c>
      <c r="P23" s="166">
        <v>150</v>
      </c>
      <c r="Q23" s="166">
        <v>43896836</v>
      </c>
      <c r="R23" s="49">
        <f t="shared" si="5"/>
        <v>5983</v>
      </c>
      <c r="S23" s="50">
        <f t="shared" si="6"/>
        <v>143.59200000000001</v>
      </c>
      <c r="T23" s="50">
        <f t="shared" si="7"/>
        <v>5.9829999999999997</v>
      </c>
      <c r="U23" s="167">
        <v>6.5</v>
      </c>
      <c r="V23" s="167">
        <f t="shared" si="0"/>
        <v>6.5</v>
      </c>
      <c r="W23" s="168" t="s">
        <v>137</v>
      </c>
      <c r="X23" s="170">
        <v>0</v>
      </c>
      <c r="Y23" s="170">
        <v>1002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38675548</v>
      </c>
      <c r="AH23" s="52">
        <f t="shared" si="9"/>
        <v>1336</v>
      </c>
      <c r="AI23" s="53">
        <f t="shared" si="8"/>
        <v>223.29934815310045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8729730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11</v>
      </c>
      <c r="E24" s="43">
        <f t="shared" si="2"/>
        <v>7.746478873239437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134</v>
      </c>
      <c r="P24" s="166">
        <v>141</v>
      </c>
      <c r="Q24" s="166">
        <v>43902711</v>
      </c>
      <c r="R24" s="49">
        <f t="shared" si="5"/>
        <v>5875</v>
      </c>
      <c r="S24" s="50">
        <f t="shared" si="6"/>
        <v>141</v>
      </c>
      <c r="T24" s="50">
        <f t="shared" si="7"/>
        <v>5.875</v>
      </c>
      <c r="U24" s="167">
        <v>6.3</v>
      </c>
      <c r="V24" s="167">
        <f t="shared" si="0"/>
        <v>6.3</v>
      </c>
      <c r="W24" s="168" t="s">
        <v>137</v>
      </c>
      <c r="X24" s="170">
        <v>0</v>
      </c>
      <c r="Y24" s="170">
        <v>1003</v>
      </c>
      <c r="Z24" s="170">
        <v>1186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38676900</v>
      </c>
      <c r="AH24" s="52">
        <f t="shared" si="9"/>
        <v>1352</v>
      </c>
      <c r="AI24" s="53">
        <f t="shared" si="8"/>
        <v>230.12765957446808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8729730</v>
      </c>
      <c r="AQ24" s="170">
        <f t="shared" si="1"/>
        <v>0</v>
      </c>
      <c r="AR24" s="56">
        <v>0.99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11</v>
      </c>
      <c r="E25" s="43">
        <f t="shared" si="2"/>
        <v>7.746478873239437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133</v>
      </c>
      <c r="P25" s="166">
        <v>134</v>
      </c>
      <c r="Q25" s="166">
        <v>43908320</v>
      </c>
      <c r="R25" s="49">
        <f t="shared" si="5"/>
        <v>5609</v>
      </c>
      <c r="S25" s="50">
        <f t="shared" si="6"/>
        <v>134.61600000000001</v>
      </c>
      <c r="T25" s="50">
        <f t="shared" si="7"/>
        <v>5.609</v>
      </c>
      <c r="U25" s="167">
        <v>6.1</v>
      </c>
      <c r="V25" s="167">
        <f t="shared" si="0"/>
        <v>6.1</v>
      </c>
      <c r="W25" s="168" t="s">
        <v>137</v>
      </c>
      <c r="X25" s="170">
        <v>0</v>
      </c>
      <c r="Y25" s="170">
        <v>1003</v>
      </c>
      <c r="Z25" s="170">
        <v>1186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38678212</v>
      </c>
      <c r="AH25" s="52">
        <f t="shared" si="9"/>
        <v>1312</v>
      </c>
      <c r="AI25" s="53">
        <f t="shared" si="8"/>
        <v>233.90978784096987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8729730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11</v>
      </c>
      <c r="E26" s="43">
        <f t="shared" si="2"/>
        <v>7.746478873239437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132</v>
      </c>
      <c r="P26" s="166">
        <v>133</v>
      </c>
      <c r="Q26" s="166">
        <v>43913861</v>
      </c>
      <c r="R26" s="49">
        <f t="shared" si="5"/>
        <v>5541</v>
      </c>
      <c r="S26" s="50">
        <f t="shared" si="6"/>
        <v>132.98400000000001</v>
      </c>
      <c r="T26" s="50">
        <f t="shared" si="7"/>
        <v>5.5410000000000004</v>
      </c>
      <c r="U26" s="167">
        <v>5.9</v>
      </c>
      <c r="V26" s="167">
        <f t="shared" si="0"/>
        <v>5.9</v>
      </c>
      <c r="W26" s="168" t="s">
        <v>137</v>
      </c>
      <c r="X26" s="170">
        <v>0</v>
      </c>
      <c r="Y26" s="170">
        <v>1004</v>
      </c>
      <c r="Z26" s="170">
        <v>1186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38679516</v>
      </c>
      <c r="AH26" s="52">
        <f t="shared" si="9"/>
        <v>1304</v>
      </c>
      <c r="AI26" s="53">
        <f t="shared" si="8"/>
        <v>235.3365818444324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8729730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9</v>
      </c>
      <c r="E27" s="43">
        <f t="shared" si="2"/>
        <v>6.3380281690140849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132</v>
      </c>
      <c r="P27" s="166">
        <v>151</v>
      </c>
      <c r="Q27" s="166">
        <v>43919516</v>
      </c>
      <c r="R27" s="49">
        <f t="shared" si="5"/>
        <v>5655</v>
      </c>
      <c r="S27" s="50">
        <f t="shared" si="6"/>
        <v>135.72</v>
      </c>
      <c r="T27" s="50">
        <f t="shared" si="7"/>
        <v>5.6550000000000002</v>
      </c>
      <c r="U27" s="167">
        <v>5.7</v>
      </c>
      <c r="V27" s="167">
        <f t="shared" si="0"/>
        <v>5.7</v>
      </c>
      <c r="W27" s="168" t="s">
        <v>137</v>
      </c>
      <c r="X27" s="170">
        <v>0</v>
      </c>
      <c r="Y27" s="170">
        <v>1002</v>
      </c>
      <c r="Z27" s="170">
        <v>1186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38680852</v>
      </c>
      <c r="AH27" s="52">
        <f t="shared" si="9"/>
        <v>1336</v>
      </c>
      <c r="AI27" s="53">
        <f t="shared" si="8"/>
        <v>236.25110521662245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8729730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9</v>
      </c>
      <c r="E28" s="43">
        <f t="shared" si="2"/>
        <v>6.3380281690140849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132</v>
      </c>
      <c r="P28" s="166">
        <v>128</v>
      </c>
      <c r="Q28" s="166">
        <v>43924856</v>
      </c>
      <c r="R28" s="49">
        <f t="shared" si="5"/>
        <v>5340</v>
      </c>
      <c r="S28" s="50">
        <f t="shared" si="6"/>
        <v>128.16</v>
      </c>
      <c r="T28" s="50">
        <f t="shared" si="7"/>
        <v>5.34</v>
      </c>
      <c r="U28" s="167">
        <v>5.5</v>
      </c>
      <c r="V28" s="167">
        <f t="shared" si="0"/>
        <v>5.5</v>
      </c>
      <c r="W28" s="168" t="s">
        <v>137</v>
      </c>
      <c r="X28" s="170">
        <v>0</v>
      </c>
      <c r="Y28" s="170">
        <v>1003</v>
      </c>
      <c r="Z28" s="170">
        <v>1186</v>
      </c>
      <c r="AA28" s="170">
        <v>1185</v>
      </c>
      <c r="AB28" s="170">
        <v>1188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38682108</v>
      </c>
      <c r="AH28" s="52">
        <f t="shared" si="9"/>
        <v>1256</v>
      </c>
      <c r="AI28" s="53">
        <f t="shared" si="8"/>
        <v>235.20599250936331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8729730</v>
      </c>
      <c r="AQ28" s="170">
        <f t="shared" si="1"/>
        <v>0</v>
      </c>
      <c r="AR28" s="56">
        <v>1.02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10</v>
      </c>
      <c r="E29" s="43">
        <f t="shared" si="2"/>
        <v>7.042253521126761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133</v>
      </c>
      <c r="P29" s="166">
        <v>136</v>
      </c>
      <c r="Q29" s="166">
        <v>43930494</v>
      </c>
      <c r="R29" s="49">
        <f t="shared" si="5"/>
        <v>5638</v>
      </c>
      <c r="S29" s="50">
        <f t="shared" si="6"/>
        <v>135.31200000000001</v>
      </c>
      <c r="T29" s="50">
        <f t="shared" si="7"/>
        <v>5.6379999999999999</v>
      </c>
      <c r="U29" s="167">
        <v>5.4</v>
      </c>
      <c r="V29" s="167">
        <f t="shared" si="0"/>
        <v>5.4</v>
      </c>
      <c r="W29" s="168" t="s">
        <v>137</v>
      </c>
      <c r="X29" s="170">
        <v>0</v>
      </c>
      <c r="Y29" s="170">
        <v>1004</v>
      </c>
      <c r="Z29" s="170">
        <v>1186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38683424</v>
      </c>
      <c r="AH29" s="52">
        <f t="shared" si="9"/>
        <v>1316</v>
      </c>
      <c r="AI29" s="53">
        <f t="shared" si="8"/>
        <v>233.41610500177367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8729730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12</v>
      </c>
      <c r="E30" s="43">
        <f t="shared" si="2"/>
        <v>8.4507042253521139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112</v>
      </c>
      <c r="P30" s="166">
        <v>137</v>
      </c>
      <c r="Q30" s="166">
        <v>43935748</v>
      </c>
      <c r="R30" s="49">
        <f t="shared" si="5"/>
        <v>5254</v>
      </c>
      <c r="S30" s="50">
        <f t="shared" si="6"/>
        <v>126.096</v>
      </c>
      <c r="T30" s="50">
        <f t="shared" si="7"/>
        <v>5.2539999999999996</v>
      </c>
      <c r="U30" s="167">
        <v>4.8</v>
      </c>
      <c r="V30" s="167">
        <f t="shared" si="0"/>
        <v>4.8</v>
      </c>
      <c r="W30" s="168" t="s">
        <v>148</v>
      </c>
      <c r="X30" s="170">
        <v>0</v>
      </c>
      <c r="Y30" s="170">
        <v>1055</v>
      </c>
      <c r="Z30" s="170">
        <v>1187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38684496</v>
      </c>
      <c r="AH30" s="52">
        <f t="shared" si="9"/>
        <v>1072</v>
      </c>
      <c r="AI30" s="53">
        <f t="shared" si="8"/>
        <v>204.03502093642939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8729730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14</v>
      </c>
      <c r="E31" s="43">
        <f t="shared" si="2"/>
        <v>9.8591549295774659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111</v>
      </c>
      <c r="P31" s="166">
        <v>122</v>
      </c>
      <c r="Q31" s="166">
        <v>43941033</v>
      </c>
      <c r="R31" s="49">
        <f t="shared" si="5"/>
        <v>5285</v>
      </c>
      <c r="S31" s="50">
        <f t="shared" si="6"/>
        <v>126.84</v>
      </c>
      <c r="T31" s="50">
        <f t="shared" si="7"/>
        <v>5.2850000000000001</v>
      </c>
      <c r="U31" s="167">
        <v>3.9</v>
      </c>
      <c r="V31" s="167">
        <f t="shared" si="0"/>
        <v>3.9</v>
      </c>
      <c r="W31" s="168" t="s">
        <v>148</v>
      </c>
      <c r="X31" s="170">
        <v>0</v>
      </c>
      <c r="Y31" s="170">
        <v>1096</v>
      </c>
      <c r="Z31" s="170">
        <v>1187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38685584</v>
      </c>
      <c r="AH31" s="52">
        <f t="shared" si="9"/>
        <v>1088</v>
      </c>
      <c r="AI31" s="53">
        <f t="shared" si="8"/>
        <v>205.86565752128666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8729730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11</v>
      </c>
      <c r="E32" s="43">
        <f t="shared" si="2"/>
        <v>7.746478873239437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117</v>
      </c>
      <c r="P32" s="166">
        <v>116</v>
      </c>
      <c r="Q32" s="166">
        <v>43946171</v>
      </c>
      <c r="R32" s="49">
        <f t="shared" si="5"/>
        <v>5138</v>
      </c>
      <c r="S32" s="50">
        <f t="shared" si="6"/>
        <v>123.312</v>
      </c>
      <c r="T32" s="50">
        <f t="shared" si="7"/>
        <v>5.1379999999999999</v>
      </c>
      <c r="U32" s="167">
        <v>3.1</v>
      </c>
      <c r="V32" s="167">
        <f t="shared" si="0"/>
        <v>3.1</v>
      </c>
      <c r="W32" s="168" t="s">
        <v>148</v>
      </c>
      <c r="X32" s="170">
        <v>0</v>
      </c>
      <c r="Y32" s="170">
        <v>1096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38686676</v>
      </c>
      <c r="AH32" s="52">
        <f t="shared" si="9"/>
        <v>1092</v>
      </c>
      <c r="AI32" s="53">
        <f t="shared" si="8"/>
        <v>212.53405994550408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8729730</v>
      </c>
      <c r="AQ32" s="170">
        <f t="shared" si="1"/>
        <v>0</v>
      </c>
      <c r="AR32" s="56">
        <v>0.93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6</v>
      </c>
      <c r="E33" s="43">
        <f t="shared" si="2"/>
        <v>4.2253521126760569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128</v>
      </c>
      <c r="P33" s="166">
        <v>112</v>
      </c>
      <c r="Q33" s="166">
        <v>43950390</v>
      </c>
      <c r="R33" s="49">
        <f t="shared" si="5"/>
        <v>4219</v>
      </c>
      <c r="S33" s="50">
        <f t="shared" si="6"/>
        <v>101.256</v>
      </c>
      <c r="T33" s="50">
        <f t="shared" si="7"/>
        <v>4.2190000000000003</v>
      </c>
      <c r="U33" s="167">
        <v>4.0999999999999996</v>
      </c>
      <c r="V33" s="167">
        <f t="shared" si="0"/>
        <v>4.0999999999999996</v>
      </c>
      <c r="W33" s="168" t="s">
        <v>125</v>
      </c>
      <c r="X33" s="170">
        <v>0</v>
      </c>
      <c r="Y33" s="170">
        <v>0</v>
      </c>
      <c r="Z33" s="170">
        <v>1147</v>
      </c>
      <c r="AA33" s="170">
        <v>0</v>
      </c>
      <c r="AB33" s="170">
        <v>1147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38687524</v>
      </c>
      <c r="AH33" s="52">
        <f t="shared" si="9"/>
        <v>848</v>
      </c>
      <c r="AI33" s="53">
        <f t="shared" si="8"/>
        <v>200.99549656316663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0.48</v>
      </c>
      <c r="AP33" s="170">
        <v>8730931</v>
      </c>
      <c r="AQ33" s="170">
        <f t="shared" si="1"/>
        <v>1201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9</v>
      </c>
      <c r="E34" s="43">
        <f t="shared" si="2"/>
        <v>6.3380281690140849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122</v>
      </c>
      <c r="P34" s="166">
        <v>98</v>
      </c>
      <c r="Q34" s="166">
        <v>43954273</v>
      </c>
      <c r="R34" s="49">
        <f t="shared" si="5"/>
        <v>3883</v>
      </c>
      <c r="S34" s="50">
        <f t="shared" si="6"/>
        <v>93.191999999999993</v>
      </c>
      <c r="T34" s="50">
        <f t="shared" si="7"/>
        <v>3.883</v>
      </c>
      <c r="U34" s="167">
        <v>5.3</v>
      </c>
      <c r="V34" s="167">
        <f t="shared" si="0"/>
        <v>5.3</v>
      </c>
      <c r="W34" s="168" t="s">
        <v>125</v>
      </c>
      <c r="X34" s="170">
        <v>0</v>
      </c>
      <c r="Y34" s="170">
        <v>0</v>
      </c>
      <c r="Z34" s="170">
        <v>1116</v>
      </c>
      <c r="AA34" s="170">
        <v>0</v>
      </c>
      <c r="AB34" s="170">
        <v>1117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38688284</v>
      </c>
      <c r="AH34" s="52">
        <f t="shared" si="9"/>
        <v>760</v>
      </c>
      <c r="AI34" s="53">
        <f t="shared" si="8"/>
        <v>195.72495493175379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0.48</v>
      </c>
      <c r="AP34" s="170">
        <v>8731967</v>
      </c>
      <c r="AQ34" s="170">
        <f t="shared" si="1"/>
        <v>1036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128.29166666666666</v>
      </c>
      <c r="Q35" s="67">
        <f>Q34-Q10</f>
        <v>125233</v>
      </c>
      <c r="R35" s="68">
        <f>SUM(R11:R34)</f>
        <v>125233</v>
      </c>
      <c r="S35" s="69">
        <f>AVERAGE(S11:S34)</f>
        <v>125.23299999999999</v>
      </c>
      <c r="T35" s="69">
        <f>SUM(T11:T34)</f>
        <v>125.233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26704</v>
      </c>
      <c r="AH35" s="71">
        <f>SUM(AH11:AH34)</f>
        <v>26704</v>
      </c>
      <c r="AI35" s="72">
        <f>$AH$35/$T35</f>
        <v>213.23453083452443</v>
      </c>
      <c r="AJ35" s="138"/>
      <c r="AK35" s="139"/>
      <c r="AL35" s="139"/>
      <c r="AM35" s="139"/>
      <c r="AN35" s="140"/>
      <c r="AO35" s="73"/>
      <c r="AP35" s="74">
        <f>AP34-AP10</f>
        <v>6273</v>
      </c>
      <c r="AQ35" s="75">
        <f>SUM(AQ11:AQ34)</f>
        <v>6273</v>
      </c>
      <c r="AR35" s="76">
        <f>AVERAGE(AR11:AR34)</f>
        <v>0.86833333333333318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202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196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203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95" t="s">
        <v>204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164" t="s">
        <v>144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95" t="s">
        <v>129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4" t="s">
        <v>145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160" t="s">
        <v>146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95" t="s">
        <v>205</v>
      </c>
      <c r="C54" s="160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95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60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95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x14ac:dyDescent="0.25">
      <c r="B64" s="116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16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116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1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1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83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83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B73" s="96"/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B74" s="96"/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B75" s="83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5 S58:T64 B67:B72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3:B74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4:B66" name="Range2_12_5_1_1_2"/>
    <protectedRange sqref="B63" name="Range2_12_5_1_1_2_1_4_1_1_1_2_1_1_1_1_1_1_1"/>
    <protectedRange sqref="B62" name="Range2_12_5_1_1_2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1_2_1_1_1_2_1_1_1_1_1_1_2_1_1_1_1_1_1_1_1"/>
    <protectedRange sqref="F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" name="Range2_2_12_1_3_1_2_1_1_1_3_1_1_1_1_1_3_1_1_1_1_1_1_1_1"/>
    <protectedRange sqref="D54" name="Range2_2_12_1_7_1_1_2_1_1_1_1"/>
    <protectedRange sqref="E54" name="Range2_2_12_1_1_1_1_1_1_1_1_1_1"/>
    <protectedRange sqref="C54" name="Range2_1_4_2_1_1_1_1_1_1_1"/>
    <protectedRange sqref="B59" name="Range2_12_5_1_1_2_1_2_2"/>
    <protectedRange sqref="B58" name="Range2_12_5_1_1_2_1_4_1_1_1_2_1_1_1_1_1_1_1_1_1_2"/>
    <protectedRange sqref="B56" name="Range2_12_5_1_1_2_1_4_1_1_1_2_1_1_1_1_1_1_1_1_1_2_1_1_1"/>
    <protectedRange sqref="B57" name="Range2_12_5_1_1_2_1_2_2_1_1_1"/>
    <protectedRange sqref="Q10 AG10 AP10" name="Range1_16_3_1_1_1_1_1"/>
    <protectedRange sqref="B44" name="Range2_12_5_1_1_1_2_2_1_1_1_1_1_1_1_1_1_1_1_1_1_1_1_1_1_1_1_1_1_1_1_1_1_1_1_1_1_1_1"/>
    <protectedRange sqref="B45" name="Range2_12_5_1_1_1_2_2_1_1_1_1_1_1_1_1_1_1_1_2_1_1_1_1_1_1_1_1_1_1_1_1_1_1_1_1_1_1_1_1_1_1_1_1_1_1_1_1_1_1_1_1_1_1_1"/>
    <protectedRange sqref="B43" name="Range2_12_5_1_1_1_2_1_1_1_1_1_1_1_1_1_1_1_2_1_1_1_1_1_1_1_1_1_1_1_1_1_1_1_1"/>
    <protectedRange sqref="B46" name="Range2_12_5_1_1_1_2_2_1_1_1_1_1_1_1_1_1_1_1_2_1_1_1_2_1_1_1_2_1_1_1_3_1_1_1_1_1_1_1_1_1_1_1_1_1_1_1_1_1_1_1_1_1_1_1_1_1_1_1_1_1_1"/>
    <protectedRange sqref="B47" name="Range2_12_5_1_1_1_2_1_1_1_1_1_1_1_1_1_1_1_2_1_2_1_1_1_1_1_1_1_1_1_2_1_1_1_1_1_1_1_1_1_1_1_1_1"/>
    <protectedRange sqref="F11:F22" name="Range1_16_3_1_1_2_1"/>
    <protectedRange sqref="B49" name="Range2_12_5_1_1_1_1_1_2_1_2_1_1_1_2_1_1_1_1_1_1_1_2_1_1_1_1_1"/>
    <protectedRange sqref="B48" name="Range2_12_5_1_1_1_1_1_2_1_1_1_1_1_1_1_1_1_1_1_1_1_1_1_1_1_1_1_1_2"/>
    <protectedRange sqref="B50" name="Range2_12_5_1_1_1_1_1_2_1_1_2_1_1_1_1_1_1_1_1_1_1_1_1_1_1_1_1_1_2"/>
    <protectedRange sqref="B51" name="Range2_12_5_1_1_1_2_2_1_1_1_1_1_1_1_1_1_1_1_2_1_1_1_2_1_1_1_1_1_1_1_1_1_1_1_1_1_1_1_1_2"/>
    <protectedRange sqref="B60 B53" name="Range2_12_5_1_1_1_2_2_1_1_1_1_1_1_1_1_1_1_1_2_1_1_1_1_1_1_1_1_1_3_1_3_1_2_1_1_1_1_1_1_1_1_1_1_1_1_1_2_1_1_1_1_1_2"/>
    <protectedRange sqref="B52" name="Range2_12_5_1_1_1_1_1_2_1_2_1_1_1_2_1_1_1_1_1_1_1_1_1_1_2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13" priority="5" operator="containsText" text="N/A">
      <formula>NOT(ISERROR(SEARCH("N/A",X11)))</formula>
    </cfRule>
    <cfRule type="cellIs" dxfId="412" priority="23" operator="equal">
      <formula>0</formula>
    </cfRule>
  </conditionalFormatting>
  <conditionalFormatting sqref="X11:AE34">
    <cfRule type="cellIs" dxfId="411" priority="22" operator="greaterThanOrEqual">
      <formula>1185</formula>
    </cfRule>
  </conditionalFormatting>
  <conditionalFormatting sqref="X11:AE34">
    <cfRule type="cellIs" dxfId="410" priority="21" operator="between">
      <formula>0.1</formula>
      <formula>1184</formula>
    </cfRule>
  </conditionalFormatting>
  <conditionalFormatting sqref="X8 AO18:AO32 AJ11:AO17 AJ18:AN34">
    <cfRule type="cellIs" dxfId="409" priority="20" operator="equal">
      <formula>0</formula>
    </cfRule>
  </conditionalFormatting>
  <conditionalFormatting sqref="X8 AO18:AO32 AJ11:AO17 AJ18:AN34">
    <cfRule type="cellIs" dxfId="408" priority="19" operator="greaterThan">
      <formula>1179</formula>
    </cfRule>
  </conditionalFormatting>
  <conditionalFormatting sqref="X8 AO18:AO32 AJ11:AO17 AJ18:AN34">
    <cfRule type="cellIs" dxfId="407" priority="18" operator="greaterThan">
      <formula>99</formula>
    </cfRule>
  </conditionalFormatting>
  <conditionalFormatting sqref="X8 AO18:AO32 AJ11:AO17 AJ18:AN34">
    <cfRule type="cellIs" dxfId="406" priority="17" operator="greaterThan">
      <formula>0.99</formula>
    </cfRule>
  </conditionalFormatting>
  <conditionalFormatting sqref="AB8">
    <cfRule type="cellIs" dxfId="405" priority="16" operator="equal">
      <formula>0</formula>
    </cfRule>
  </conditionalFormatting>
  <conditionalFormatting sqref="AB8">
    <cfRule type="cellIs" dxfId="404" priority="15" operator="greaterThan">
      <formula>1179</formula>
    </cfRule>
  </conditionalFormatting>
  <conditionalFormatting sqref="AB8">
    <cfRule type="cellIs" dxfId="403" priority="14" operator="greaterThan">
      <formula>99</formula>
    </cfRule>
  </conditionalFormatting>
  <conditionalFormatting sqref="AB8">
    <cfRule type="cellIs" dxfId="402" priority="13" operator="greaterThan">
      <formula>0.99</formula>
    </cfRule>
  </conditionalFormatting>
  <conditionalFormatting sqref="AQ11:AQ34 AO33:AO34">
    <cfRule type="cellIs" dxfId="401" priority="12" operator="equal">
      <formula>0</formula>
    </cfRule>
  </conditionalFormatting>
  <conditionalFormatting sqref="AQ11:AQ34 AO33:AO34">
    <cfRule type="cellIs" dxfId="400" priority="11" operator="greaterThan">
      <formula>1179</formula>
    </cfRule>
  </conditionalFormatting>
  <conditionalFormatting sqref="AQ11:AQ34 AO33:AO34">
    <cfRule type="cellIs" dxfId="399" priority="10" operator="greaterThan">
      <formula>99</formula>
    </cfRule>
  </conditionalFormatting>
  <conditionalFormatting sqref="AQ11:AQ34 AO33:AO34">
    <cfRule type="cellIs" dxfId="398" priority="9" operator="greaterThan">
      <formula>0.99</formula>
    </cfRule>
  </conditionalFormatting>
  <conditionalFormatting sqref="AI11:AI34">
    <cfRule type="cellIs" dxfId="397" priority="8" operator="greaterThan">
      <formula>$AI$8</formula>
    </cfRule>
  </conditionalFormatting>
  <conditionalFormatting sqref="AH11:AH34">
    <cfRule type="cellIs" dxfId="396" priority="6" operator="greaterThan">
      <formula>$AH$8</formula>
    </cfRule>
    <cfRule type="cellIs" dxfId="395" priority="7" operator="greaterThan">
      <formula>$AH$8</formula>
    </cfRule>
  </conditionalFormatting>
  <conditionalFormatting sqref="AP11:AP34">
    <cfRule type="cellIs" dxfId="394" priority="4" operator="equal">
      <formula>0</formula>
    </cfRule>
  </conditionalFormatting>
  <conditionalFormatting sqref="AP11:AP34">
    <cfRule type="cellIs" dxfId="393" priority="3" operator="greaterThan">
      <formula>1179</formula>
    </cfRule>
  </conditionalFormatting>
  <conditionalFormatting sqref="AP11:AP34">
    <cfRule type="cellIs" dxfId="392" priority="2" operator="greaterThan">
      <formula>99</formula>
    </cfRule>
  </conditionalFormatting>
  <conditionalFormatting sqref="AP11:AP34">
    <cfRule type="cellIs" dxfId="391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4"/>
  <sheetViews>
    <sheetView topLeftCell="A37" workbookViewId="0">
      <selection activeCell="B47" sqref="B47:B57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03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07" t="s">
        <v>10</v>
      </c>
      <c r="I7" s="206" t="s">
        <v>11</v>
      </c>
      <c r="J7" s="206" t="s">
        <v>12</v>
      </c>
      <c r="K7" s="206" t="s">
        <v>13</v>
      </c>
      <c r="L7" s="14"/>
      <c r="M7" s="14"/>
      <c r="N7" s="14"/>
      <c r="O7" s="207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06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06" t="s">
        <v>22</v>
      </c>
      <c r="AG7" s="206" t="s">
        <v>23</v>
      </c>
      <c r="AH7" s="206" t="s">
        <v>24</v>
      </c>
      <c r="AI7" s="206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06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42200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26624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06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04" t="s">
        <v>51</v>
      </c>
      <c r="V9" s="204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02" t="s">
        <v>55</v>
      </c>
      <c r="AG9" s="202" t="s">
        <v>56</v>
      </c>
      <c r="AH9" s="264" t="s">
        <v>57</v>
      </c>
      <c r="AI9" s="278" t="s">
        <v>58</v>
      </c>
      <c r="AJ9" s="204" t="s">
        <v>59</v>
      </c>
      <c r="AK9" s="204" t="s">
        <v>60</v>
      </c>
      <c r="AL9" s="204" t="s">
        <v>61</v>
      </c>
      <c r="AM9" s="204" t="s">
        <v>62</v>
      </c>
      <c r="AN9" s="204" t="s">
        <v>63</v>
      </c>
      <c r="AO9" s="204" t="s">
        <v>64</v>
      </c>
      <c r="AP9" s="204" t="s">
        <v>65</v>
      </c>
      <c r="AQ9" s="262" t="s">
        <v>66</v>
      </c>
      <c r="AR9" s="204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04" t="s">
        <v>72</v>
      </c>
      <c r="C10" s="204" t="s">
        <v>73</v>
      </c>
      <c r="D10" s="204" t="s">
        <v>74</v>
      </c>
      <c r="E10" s="204" t="s">
        <v>75</v>
      </c>
      <c r="F10" s="204" t="s">
        <v>74</v>
      </c>
      <c r="G10" s="204" t="s">
        <v>75</v>
      </c>
      <c r="H10" s="261"/>
      <c r="I10" s="204" t="s">
        <v>75</v>
      </c>
      <c r="J10" s="204" t="s">
        <v>75</v>
      </c>
      <c r="K10" s="204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14'!Q34</f>
        <v>43954273</v>
      </c>
      <c r="R10" s="272"/>
      <c r="S10" s="273"/>
      <c r="T10" s="274"/>
      <c r="U10" s="204" t="s">
        <v>75</v>
      </c>
      <c r="V10" s="204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14'!AG34</f>
        <v>38688284</v>
      </c>
      <c r="AH10" s="264"/>
      <c r="AI10" s="279"/>
      <c r="AJ10" s="204" t="s">
        <v>84</v>
      </c>
      <c r="AK10" s="204" t="s">
        <v>84</v>
      </c>
      <c r="AL10" s="204" t="s">
        <v>84</v>
      </c>
      <c r="AM10" s="204" t="s">
        <v>84</v>
      </c>
      <c r="AN10" s="204" t="s">
        <v>84</v>
      </c>
      <c r="AO10" s="204" t="s">
        <v>84</v>
      </c>
      <c r="AP10" s="3">
        <f>'JULY 14'!AP34</f>
        <v>8731967</v>
      </c>
      <c r="AQ10" s="263"/>
      <c r="AR10" s="205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120</v>
      </c>
      <c r="P11" s="166">
        <v>101</v>
      </c>
      <c r="Q11" s="166">
        <v>43957993</v>
      </c>
      <c r="R11" s="49">
        <f>IF(ISBLANK(Q11),"-",Q11-Q10)</f>
        <v>3720</v>
      </c>
      <c r="S11" s="50">
        <f>R11*24/1000</f>
        <v>89.28</v>
      </c>
      <c r="T11" s="50">
        <f>R11/1000</f>
        <v>3.72</v>
      </c>
      <c r="U11" s="167">
        <v>6.5</v>
      </c>
      <c r="V11" s="167">
        <f t="shared" ref="V11:V34" si="0">U11</f>
        <v>6.5</v>
      </c>
      <c r="W11" s="168" t="s">
        <v>125</v>
      </c>
      <c r="X11" s="170">
        <v>0</v>
      </c>
      <c r="Y11" s="170">
        <v>0</v>
      </c>
      <c r="Z11" s="170">
        <v>1097</v>
      </c>
      <c r="AA11" s="170">
        <v>0</v>
      </c>
      <c r="AB11" s="170">
        <v>1098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38688993</v>
      </c>
      <c r="AH11" s="52">
        <f>IF(ISBLANK(AG11),"-",AG11-AG10)</f>
        <v>709</v>
      </c>
      <c r="AI11" s="53">
        <f>AH11/T11</f>
        <v>190.59139784946237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</v>
      </c>
      <c r="AP11" s="170">
        <v>8733018</v>
      </c>
      <c r="AQ11" s="170">
        <f t="shared" ref="AQ11:AQ34" si="1">AP11-AP10</f>
        <v>1051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9</v>
      </c>
      <c r="E12" s="43">
        <f t="shared" ref="E12:E34" si="2">D12/1.42</f>
        <v>6.3380281690140849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121</v>
      </c>
      <c r="P12" s="166">
        <v>97</v>
      </c>
      <c r="Q12" s="166">
        <v>43961702</v>
      </c>
      <c r="R12" s="49">
        <f t="shared" ref="R12:R34" si="5">IF(ISBLANK(Q12),"-",Q12-Q11)</f>
        <v>3709</v>
      </c>
      <c r="S12" s="50">
        <f t="shared" ref="S12:S34" si="6">R12*24/1000</f>
        <v>89.016000000000005</v>
      </c>
      <c r="T12" s="50">
        <f t="shared" ref="T12:T34" si="7">R12/1000</f>
        <v>3.7090000000000001</v>
      </c>
      <c r="U12" s="167">
        <v>7.6</v>
      </c>
      <c r="V12" s="167">
        <f t="shared" si="0"/>
        <v>7.6</v>
      </c>
      <c r="W12" s="168" t="s">
        <v>125</v>
      </c>
      <c r="X12" s="170">
        <v>0</v>
      </c>
      <c r="Y12" s="170">
        <v>0</v>
      </c>
      <c r="Z12" s="170">
        <v>1097</v>
      </c>
      <c r="AA12" s="170">
        <v>0</v>
      </c>
      <c r="AB12" s="170">
        <v>1098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38689706</v>
      </c>
      <c r="AH12" s="52">
        <f>IF(ISBLANK(AG12),"-",AG12-AG11)</f>
        <v>713</v>
      </c>
      <c r="AI12" s="53">
        <f t="shared" ref="AI12:AI34" si="8">AH12/T12</f>
        <v>192.23510380156375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</v>
      </c>
      <c r="AP12" s="170">
        <v>8734094</v>
      </c>
      <c r="AQ12" s="170">
        <f t="shared" si="1"/>
        <v>1076</v>
      </c>
      <c r="AR12" s="56">
        <v>0.89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2"/>
        <v>7.042253521126761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120</v>
      </c>
      <c r="P13" s="166">
        <v>91</v>
      </c>
      <c r="Q13" s="166">
        <v>43965405</v>
      </c>
      <c r="R13" s="49">
        <f t="shared" si="5"/>
        <v>3703</v>
      </c>
      <c r="S13" s="50">
        <f t="shared" si="6"/>
        <v>88.872</v>
      </c>
      <c r="T13" s="50">
        <f t="shared" si="7"/>
        <v>3.7029999999999998</v>
      </c>
      <c r="U13" s="167">
        <v>8.8000000000000007</v>
      </c>
      <c r="V13" s="167">
        <f t="shared" si="0"/>
        <v>8.8000000000000007</v>
      </c>
      <c r="W13" s="168" t="s">
        <v>125</v>
      </c>
      <c r="X13" s="170">
        <v>0</v>
      </c>
      <c r="Y13" s="170">
        <v>0</v>
      </c>
      <c r="Z13" s="170">
        <v>1097</v>
      </c>
      <c r="AA13" s="170">
        <v>0</v>
      </c>
      <c r="AB13" s="170">
        <v>1098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38690412</v>
      </c>
      <c r="AH13" s="52">
        <f>IF(ISBLANK(AG13),"-",AG13-AG12)</f>
        <v>706</v>
      </c>
      <c r="AI13" s="53">
        <f t="shared" si="8"/>
        <v>190.65622468268973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0.5</v>
      </c>
      <c r="AP13" s="170">
        <v>8735121</v>
      </c>
      <c r="AQ13" s="170">
        <f t="shared" si="1"/>
        <v>1027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12</v>
      </c>
      <c r="E14" s="43">
        <f t="shared" si="2"/>
        <v>8.4507042253521139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115</v>
      </c>
      <c r="P14" s="166">
        <v>93</v>
      </c>
      <c r="Q14" s="166">
        <v>43969327</v>
      </c>
      <c r="R14" s="49">
        <f t="shared" si="5"/>
        <v>3922</v>
      </c>
      <c r="S14" s="50">
        <f t="shared" si="6"/>
        <v>94.128</v>
      </c>
      <c r="T14" s="50">
        <f t="shared" si="7"/>
        <v>3.9220000000000002</v>
      </c>
      <c r="U14" s="167">
        <v>9.4</v>
      </c>
      <c r="V14" s="167">
        <f t="shared" si="0"/>
        <v>9.4</v>
      </c>
      <c r="W14" s="168" t="s">
        <v>125</v>
      </c>
      <c r="X14" s="170">
        <v>0</v>
      </c>
      <c r="Y14" s="170">
        <v>0</v>
      </c>
      <c r="Z14" s="170">
        <v>1097</v>
      </c>
      <c r="AA14" s="170">
        <v>0</v>
      </c>
      <c r="AB14" s="170">
        <v>1098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38691133</v>
      </c>
      <c r="AH14" s="52">
        <f t="shared" ref="AH14:AH34" si="9">IF(ISBLANK(AG14),"-",AG14-AG13)</f>
        <v>721</v>
      </c>
      <c r="AI14" s="53">
        <f t="shared" si="8"/>
        <v>183.83477817440081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0.5</v>
      </c>
      <c r="AP14" s="170">
        <v>8736222</v>
      </c>
      <c r="AQ14" s="170">
        <f t="shared" si="1"/>
        <v>1101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15</v>
      </c>
      <c r="E15" s="43">
        <f t="shared" si="2"/>
        <v>10.563380281690142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111</v>
      </c>
      <c r="P15" s="166">
        <v>107</v>
      </c>
      <c r="Q15" s="166">
        <v>43973250</v>
      </c>
      <c r="R15" s="49">
        <f t="shared" si="5"/>
        <v>3923</v>
      </c>
      <c r="S15" s="50">
        <f t="shared" si="6"/>
        <v>94.152000000000001</v>
      </c>
      <c r="T15" s="50">
        <f t="shared" si="7"/>
        <v>3.923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1097</v>
      </c>
      <c r="AA15" s="170">
        <v>0</v>
      </c>
      <c r="AB15" s="170">
        <v>1098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38691856</v>
      </c>
      <c r="AH15" s="52">
        <f t="shared" si="9"/>
        <v>723</v>
      </c>
      <c r="AI15" s="53">
        <f t="shared" si="8"/>
        <v>184.29773132806525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8736222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9</v>
      </c>
      <c r="E16" s="43">
        <f t="shared" si="2"/>
        <v>6.3380281690140849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115</v>
      </c>
      <c r="P16" s="166">
        <v>109</v>
      </c>
      <c r="Q16" s="166">
        <v>43977863</v>
      </c>
      <c r="R16" s="49">
        <f t="shared" si="5"/>
        <v>4613</v>
      </c>
      <c r="S16" s="50">
        <f t="shared" si="6"/>
        <v>110.712</v>
      </c>
      <c r="T16" s="50">
        <f t="shared" si="7"/>
        <v>4.6130000000000004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1097</v>
      </c>
      <c r="AA16" s="170">
        <v>0</v>
      </c>
      <c r="AB16" s="170">
        <v>1098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38692604</v>
      </c>
      <c r="AH16" s="52">
        <f t="shared" si="9"/>
        <v>748</v>
      </c>
      <c r="AI16" s="53">
        <f t="shared" si="8"/>
        <v>162.15044439627138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8736222</v>
      </c>
      <c r="AQ16" s="170">
        <f t="shared" si="1"/>
        <v>0</v>
      </c>
      <c r="AR16" s="56">
        <v>0.75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7</v>
      </c>
      <c r="E17" s="43">
        <f t="shared" si="2"/>
        <v>4.9295774647887329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139</v>
      </c>
      <c r="P17" s="166">
        <v>158</v>
      </c>
      <c r="Q17" s="166">
        <v>43983433</v>
      </c>
      <c r="R17" s="49">
        <f t="shared" si="5"/>
        <v>5570</v>
      </c>
      <c r="S17" s="50">
        <f t="shared" si="6"/>
        <v>133.68</v>
      </c>
      <c r="T17" s="50">
        <f t="shared" si="7"/>
        <v>5.57</v>
      </c>
      <c r="U17" s="167">
        <v>9.5</v>
      </c>
      <c r="V17" s="167">
        <f t="shared" si="0"/>
        <v>9.5</v>
      </c>
      <c r="W17" s="168" t="s">
        <v>137</v>
      </c>
      <c r="X17" s="170">
        <v>0</v>
      </c>
      <c r="Y17" s="170">
        <v>1035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38693812</v>
      </c>
      <c r="AH17" s="52">
        <f t="shared" si="9"/>
        <v>1208</v>
      </c>
      <c r="AI17" s="53">
        <f t="shared" si="8"/>
        <v>216.87612208258525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8736222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8</v>
      </c>
      <c r="E18" s="43">
        <f t="shared" si="2"/>
        <v>5.6338028169014089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138</v>
      </c>
      <c r="P18" s="166">
        <v>146</v>
      </c>
      <c r="Q18" s="166">
        <v>43989564</v>
      </c>
      <c r="R18" s="49">
        <f t="shared" si="5"/>
        <v>6131</v>
      </c>
      <c r="S18" s="50">
        <f t="shared" si="6"/>
        <v>147.14400000000001</v>
      </c>
      <c r="T18" s="50">
        <f t="shared" si="7"/>
        <v>6.1310000000000002</v>
      </c>
      <c r="U18" s="167">
        <v>9.1999999999999993</v>
      </c>
      <c r="V18" s="167">
        <f t="shared" si="0"/>
        <v>9.1999999999999993</v>
      </c>
      <c r="W18" s="168" t="s">
        <v>137</v>
      </c>
      <c r="X18" s="170">
        <v>0</v>
      </c>
      <c r="Y18" s="170">
        <v>1035</v>
      </c>
      <c r="Z18" s="170">
        <v>1887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38695172</v>
      </c>
      <c r="AH18" s="52">
        <f t="shared" si="9"/>
        <v>1360</v>
      </c>
      <c r="AI18" s="53">
        <f t="shared" si="8"/>
        <v>221.8235198173218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8736222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7</v>
      </c>
      <c r="E19" s="43">
        <f t="shared" si="2"/>
        <v>4.9295774647887329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139</v>
      </c>
      <c r="P19" s="166">
        <v>147</v>
      </c>
      <c r="Q19" s="166">
        <v>43995863</v>
      </c>
      <c r="R19" s="49">
        <f t="shared" si="5"/>
        <v>6299</v>
      </c>
      <c r="S19" s="50">
        <f t="shared" si="6"/>
        <v>151.17599999999999</v>
      </c>
      <c r="T19" s="50">
        <f t="shared" si="7"/>
        <v>6.2990000000000004</v>
      </c>
      <c r="U19" s="167">
        <v>8.6</v>
      </c>
      <c r="V19" s="167">
        <f t="shared" si="0"/>
        <v>8.6</v>
      </c>
      <c r="W19" s="168" t="s">
        <v>137</v>
      </c>
      <c r="X19" s="170">
        <v>0</v>
      </c>
      <c r="Y19" s="170">
        <v>1035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38696564</v>
      </c>
      <c r="AH19" s="52">
        <f t="shared" si="9"/>
        <v>1392</v>
      </c>
      <c r="AI19" s="53">
        <f t="shared" si="8"/>
        <v>220.98745832671852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8736222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140</v>
      </c>
      <c r="P20" s="166">
        <v>147</v>
      </c>
      <c r="Q20" s="166">
        <v>44002072</v>
      </c>
      <c r="R20" s="49">
        <f t="shared" si="5"/>
        <v>6209</v>
      </c>
      <c r="S20" s="50">
        <f t="shared" si="6"/>
        <v>149.01599999999999</v>
      </c>
      <c r="T20" s="50">
        <f t="shared" si="7"/>
        <v>6.2089999999999996</v>
      </c>
      <c r="U20" s="167">
        <v>8</v>
      </c>
      <c r="V20" s="167">
        <v>8</v>
      </c>
      <c r="W20" s="168" t="s">
        <v>137</v>
      </c>
      <c r="X20" s="170">
        <v>0</v>
      </c>
      <c r="Y20" s="170">
        <v>1035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38697940</v>
      </c>
      <c r="AH20" s="52">
        <f t="shared" si="9"/>
        <v>1376</v>
      </c>
      <c r="AI20" s="53">
        <f t="shared" si="8"/>
        <v>221.61378643904013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8736222</v>
      </c>
      <c r="AQ20" s="170">
        <f t="shared" si="1"/>
        <v>0</v>
      </c>
      <c r="AR20" s="56">
        <v>0.94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2"/>
        <v>5.6338028169014089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140</v>
      </c>
      <c r="P21" s="166">
        <v>151</v>
      </c>
      <c r="Q21" s="166">
        <v>44008158</v>
      </c>
      <c r="R21" s="49">
        <f t="shared" si="5"/>
        <v>6086</v>
      </c>
      <c r="S21" s="50">
        <f t="shared" si="6"/>
        <v>146.06399999999999</v>
      </c>
      <c r="T21" s="50">
        <f t="shared" si="7"/>
        <v>6.0860000000000003</v>
      </c>
      <c r="U21" s="167">
        <v>7.5</v>
      </c>
      <c r="V21" s="167">
        <v>7.5</v>
      </c>
      <c r="W21" s="168" t="s">
        <v>137</v>
      </c>
      <c r="X21" s="170">
        <v>0</v>
      </c>
      <c r="Y21" s="170">
        <v>1034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38699292</v>
      </c>
      <c r="AH21" s="52">
        <f t="shared" si="9"/>
        <v>1352</v>
      </c>
      <c r="AI21" s="53">
        <f t="shared" si="8"/>
        <v>222.1491948734801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8736222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8</v>
      </c>
      <c r="E22" s="43">
        <f t="shared" si="2"/>
        <v>5.6338028169014089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140</v>
      </c>
      <c r="P22" s="166">
        <v>160</v>
      </c>
      <c r="Q22" s="166">
        <v>44014375</v>
      </c>
      <c r="R22" s="49">
        <f t="shared" si="5"/>
        <v>6217</v>
      </c>
      <c r="S22" s="50">
        <f t="shared" si="6"/>
        <v>149.208</v>
      </c>
      <c r="T22" s="50">
        <f t="shared" si="7"/>
        <v>6.2169999999999996</v>
      </c>
      <c r="U22" s="167">
        <v>7</v>
      </c>
      <c r="V22" s="167">
        <f t="shared" si="0"/>
        <v>7</v>
      </c>
      <c r="W22" s="168" t="s">
        <v>137</v>
      </c>
      <c r="X22" s="170">
        <v>0</v>
      </c>
      <c r="Y22" s="170">
        <v>1035</v>
      </c>
      <c r="Z22" s="170">
        <v>1186</v>
      </c>
      <c r="AA22" s="170">
        <v>1185</v>
      </c>
      <c r="AB22" s="170">
        <v>1186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38700668</v>
      </c>
      <c r="AH22" s="52">
        <f t="shared" si="9"/>
        <v>1376</v>
      </c>
      <c r="AI22" s="53">
        <f t="shared" si="8"/>
        <v>221.32861508766288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8736222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8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135</v>
      </c>
      <c r="P23" s="166">
        <v>140</v>
      </c>
      <c r="Q23" s="166">
        <v>44020285</v>
      </c>
      <c r="R23" s="49">
        <f t="shared" si="5"/>
        <v>5910</v>
      </c>
      <c r="S23" s="50">
        <f t="shared" si="6"/>
        <v>141.84</v>
      </c>
      <c r="T23" s="50">
        <f t="shared" si="7"/>
        <v>5.91</v>
      </c>
      <c r="U23" s="167">
        <v>6.6</v>
      </c>
      <c r="V23" s="167">
        <f t="shared" si="0"/>
        <v>6.6</v>
      </c>
      <c r="W23" s="168" t="s">
        <v>137</v>
      </c>
      <c r="X23" s="170">
        <v>0</v>
      </c>
      <c r="Y23" s="170">
        <v>1034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38702020</v>
      </c>
      <c r="AH23" s="52">
        <f t="shared" si="9"/>
        <v>1352</v>
      </c>
      <c r="AI23" s="53">
        <f t="shared" si="8"/>
        <v>228.7648054145516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8736222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10</v>
      </c>
      <c r="E24" s="43">
        <f t="shared" si="2"/>
        <v>7.042253521126761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131</v>
      </c>
      <c r="P24" s="166">
        <v>135</v>
      </c>
      <c r="Q24" s="166">
        <v>44026464</v>
      </c>
      <c r="R24" s="49">
        <f t="shared" si="5"/>
        <v>6179</v>
      </c>
      <c r="S24" s="50">
        <f t="shared" si="6"/>
        <v>148.29599999999999</v>
      </c>
      <c r="T24" s="50">
        <f t="shared" si="7"/>
        <v>6.1790000000000003</v>
      </c>
      <c r="U24" s="167">
        <v>6.3</v>
      </c>
      <c r="V24" s="167">
        <f t="shared" si="0"/>
        <v>6.3</v>
      </c>
      <c r="W24" s="168" t="s">
        <v>137</v>
      </c>
      <c r="X24" s="170">
        <v>0</v>
      </c>
      <c r="Y24" s="170">
        <v>1033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38703460</v>
      </c>
      <c r="AH24" s="52">
        <f t="shared" si="9"/>
        <v>1440</v>
      </c>
      <c r="AI24" s="53">
        <f t="shared" si="8"/>
        <v>233.04741867616119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8736222</v>
      </c>
      <c r="AQ24" s="170">
        <f t="shared" si="1"/>
        <v>0</v>
      </c>
      <c r="AR24" s="56">
        <v>0.99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11</v>
      </c>
      <c r="E25" s="43">
        <f t="shared" si="2"/>
        <v>7.746478873239437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131</v>
      </c>
      <c r="P25" s="166">
        <v>132</v>
      </c>
      <c r="Q25" s="166">
        <v>44031885</v>
      </c>
      <c r="R25" s="49">
        <f t="shared" si="5"/>
        <v>5421</v>
      </c>
      <c r="S25" s="50">
        <f t="shared" si="6"/>
        <v>130.10400000000001</v>
      </c>
      <c r="T25" s="50">
        <f t="shared" si="7"/>
        <v>5.4210000000000003</v>
      </c>
      <c r="U25" s="167">
        <v>5.8</v>
      </c>
      <c r="V25" s="167">
        <f t="shared" si="0"/>
        <v>5.8</v>
      </c>
      <c r="W25" s="168" t="s">
        <v>137</v>
      </c>
      <c r="X25" s="170">
        <v>0</v>
      </c>
      <c r="Y25" s="170">
        <v>1033</v>
      </c>
      <c r="Z25" s="170">
        <v>1186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38704716</v>
      </c>
      <c r="AH25" s="52">
        <f t="shared" si="9"/>
        <v>1256</v>
      </c>
      <c r="AI25" s="53">
        <f t="shared" si="8"/>
        <v>231.69156982106622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8736222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11</v>
      </c>
      <c r="E26" s="43">
        <f t="shared" si="2"/>
        <v>7.746478873239437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132</v>
      </c>
      <c r="P26" s="166">
        <v>134</v>
      </c>
      <c r="Q26" s="166">
        <v>44037536</v>
      </c>
      <c r="R26" s="49">
        <f t="shared" si="5"/>
        <v>5651</v>
      </c>
      <c r="S26" s="50">
        <f t="shared" si="6"/>
        <v>135.624</v>
      </c>
      <c r="T26" s="50">
        <f t="shared" si="7"/>
        <v>5.6509999999999998</v>
      </c>
      <c r="U26" s="167">
        <v>5.7</v>
      </c>
      <c r="V26" s="167">
        <f t="shared" si="0"/>
        <v>5.7</v>
      </c>
      <c r="W26" s="168" t="s">
        <v>137</v>
      </c>
      <c r="X26" s="170">
        <v>0</v>
      </c>
      <c r="Y26" s="170">
        <v>1004</v>
      </c>
      <c r="Z26" s="170">
        <v>1187</v>
      </c>
      <c r="AA26" s="170">
        <v>1185</v>
      </c>
      <c r="AB26" s="170">
        <v>1186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38706044</v>
      </c>
      <c r="AH26" s="52">
        <f t="shared" si="9"/>
        <v>1328</v>
      </c>
      <c r="AI26" s="53">
        <f t="shared" si="8"/>
        <v>235.00265439745178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8736222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9</v>
      </c>
      <c r="E27" s="43">
        <f t="shared" si="2"/>
        <v>6.3380281690140849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134</v>
      </c>
      <c r="P27" s="166">
        <v>132</v>
      </c>
      <c r="Q27" s="166">
        <v>44043167</v>
      </c>
      <c r="R27" s="49">
        <f t="shared" si="5"/>
        <v>5631</v>
      </c>
      <c r="S27" s="50">
        <f t="shared" si="6"/>
        <v>135.14400000000001</v>
      </c>
      <c r="T27" s="50">
        <f t="shared" si="7"/>
        <v>5.6310000000000002</v>
      </c>
      <c r="U27" s="167">
        <v>5.4</v>
      </c>
      <c r="V27" s="167">
        <f t="shared" si="0"/>
        <v>5.4</v>
      </c>
      <c r="W27" s="168" t="s">
        <v>137</v>
      </c>
      <c r="X27" s="170">
        <v>0</v>
      </c>
      <c r="Y27" s="170">
        <v>1002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38707356</v>
      </c>
      <c r="AH27" s="52">
        <f t="shared" si="9"/>
        <v>1312</v>
      </c>
      <c r="AI27" s="53">
        <f t="shared" si="8"/>
        <v>232.99591546794528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8736222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10</v>
      </c>
      <c r="E28" s="43">
        <f t="shared" si="2"/>
        <v>7.042253521126761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135</v>
      </c>
      <c r="P28" s="166">
        <v>140</v>
      </c>
      <c r="Q28" s="166">
        <v>44048898</v>
      </c>
      <c r="R28" s="49">
        <f t="shared" si="5"/>
        <v>5731</v>
      </c>
      <c r="S28" s="50">
        <f t="shared" si="6"/>
        <v>137.54400000000001</v>
      </c>
      <c r="T28" s="50">
        <f t="shared" si="7"/>
        <v>5.7309999999999999</v>
      </c>
      <c r="U28" s="167">
        <v>5.2</v>
      </c>
      <c r="V28" s="167">
        <f t="shared" si="0"/>
        <v>5.2</v>
      </c>
      <c r="W28" s="168" t="s">
        <v>137</v>
      </c>
      <c r="X28" s="170">
        <v>0</v>
      </c>
      <c r="Y28" s="170">
        <v>1003</v>
      </c>
      <c r="Z28" s="170">
        <v>1186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38708676</v>
      </c>
      <c r="AH28" s="52">
        <f t="shared" si="9"/>
        <v>1320</v>
      </c>
      <c r="AI28" s="53">
        <f t="shared" si="8"/>
        <v>230.32629558541268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8736222</v>
      </c>
      <c r="AQ28" s="170">
        <f t="shared" si="1"/>
        <v>0</v>
      </c>
      <c r="AR28" s="56">
        <v>1.01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9</v>
      </c>
      <c r="E29" s="43">
        <f t="shared" si="2"/>
        <v>6.3380281690140849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135</v>
      </c>
      <c r="P29" s="166">
        <v>127</v>
      </c>
      <c r="Q29" s="166">
        <v>44054263</v>
      </c>
      <c r="R29" s="49">
        <f t="shared" si="5"/>
        <v>5365</v>
      </c>
      <c r="S29" s="50">
        <f t="shared" si="6"/>
        <v>128.76</v>
      </c>
      <c r="T29" s="50">
        <f t="shared" si="7"/>
        <v>5.3650000000000002</v>
      </c>
      <c r="U29" s="167">
        <v>5.0999999999999996</v>
      </c>
      <c r="V29" s="167">
        <f t="shared" si="0"/>
        <v>5.0999999999999996</v>
      </c>
      <c r="W29" s="168" t="s">
        <v>137</v>
      </c>
      <c r="X29" s="170">
        <v>0</v>
      </c>
      <c r="Y29" s="170">
        <v>1003</v>
      </c>
      <c r="Z29" s="170">
        <v>1187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38709948</v>
      </c>
      <c r="AH29" s="52">
        <f t="shared" si="9"/>
        <v>1272</v>
      </c>
      <c r="AI29" s="53">
        <f t="shared" si="8"/>
        <v>237.09226467847157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8736222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14</v>
      </c>
      <c r="E30" s="43">
        <f t="shared" si="2"/>
        <v>9.8591549295774659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114</v>
      </c>
      <c r="P30" s="166">
        <v>123</v>
      </c>
      <c r="Q30" s="166">
        <v>44059403</v>
      </c>
      <c r="R30" s="49">
        <f t="shared" si="5"/>
        <v>5140</v>
      </c>
      <c r="S30" s="50">
        <f t="shared" si="6"/>
        <v>123.36</v>
      </c>
      <c r="T30" s="50">
        <f t="shared" si="7"/>
        <v>5.14</v>
      </c>
      <c r="U30" s="167">
        <v>4.5</v>
      </c>
      <c r="V30" s="167">
        <f t="shared" si="0"/>
        <v>4.5</v>
      </c>
      <c r="W30" s="168" t="s">
        <v>148</v>
      </c>
      <c r="X30" s="170">
        <v>0</v>
      </c>
      <c r="Y30" s="170">
        <v>1065</v>
      </c>
      <c r="Z30" s="170">
        <v>1187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38711036</v>
      </c>
      <c r="AH30" s="52">
        <f t="shared" si="9"/>
        <v>1088</v>
      </c>
      <c r="AI30" s="53">
        <f t="shared" si="8"/>
        <v>211.67315175097278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8736222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13</v>
      </c>
      <c r="E31" s="43">
        <f t="shared" si="2"/>
        <v>9.1549295774647899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113</v>
      </c>
      <c r="P31" s="166">
        <v>126</v>
      </c>
      <c r="Q31" s="166">
        <v>44064366</v>
      </c>
      <c r="R31" s="49">
        <f t="shared" si="5"/>
        <v>4963</v>
      </c>
      <c r="S31" s="50">
        <f t="shared" si="6"/>
        <v>119.11199999999999</v>
      </c>
      <c r="T31" s="50">
        <f t="shared" si="7"/>
        <v>4.9630000000000001</v>
      </c>
      <c r="U31" s="167">
        <v>3.7</v>
      </c>
      <c r="V31" s="167">
        <f t="shared" si="0"/>
        <v>3.7</v>
      </c>
      <c r="W31" s="168" t="s">
        <v>148</v>
      </c>
      <c r="X31" s="170">
        <v>0</v>
      </c>
      <c r="Y31" s="170">
        <v>1065</v>
      </c>
      <c r="Z31" s="170">
        <v>1187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38712076</v>
      </c>
      <c r="AH31" s="52">
        <f t="shared" si="9"/>
        <v>1040</v>
      </c>
      <c r="AI31" s="53">
        <f t="shared" si="8"/>
        <v>209.55067499496272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8736222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9</v>
      </c>
      <c r="E32" s="43">
        <f t="shared" si="2"/>
        <v>6.3380281690140849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115</v>
      </c>
      <c r="P32" s="166">
        <v>122</v>
      </c>
      <c r="Q32" s="166">
        <v>44069535</v>
      </c>
      <c r="R32" s="49">
        <f t="shared" si="5"/>
        <v>5169</v>
      </c>
      <c r="S32" s="50">
        <f t="shared" si="6"/>
        <v>124.056</v>
      </c>
      <c r="T32" s="50">
        <f t="shared" si="7"/>
        <v>5.1689999999999996</v>
      </c>
      <c r="U32" s="167">
        <v>3</v>
      </c>
      <c r="V32" s="167">
        <f t="shared" si="0"/>
        <v>3</v>
      </c>
      <c r="W32" s="168" t="s">
        <v>148</v>
      </c>
      <c r="X32" s="170">
        <v>0</v>
      </c>
      <c r="Y32" s="170">
        <v>1065</v>
      </c>
      <c r="Z32" s="170">
        <v>1187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38713156</v>
      </c>
      <c r="AH32" s="52">
        <f t="shared" si="9"/>
        <v>1080</v>
      </c>
      <c r="AI32" s="53">
        <f t="shared" si="8"/>
        <v>208.93789901334884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8736222</v>
      </c>
      <c r="AQ32" s="170">
        <f t="shared" si="1"/>
        <v>0</v>
      </c>
      <c r="AR32" s="56">
        <v>0.8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5</v>
      </c>
      <c r="E33" s="43">
        <f t="shared" si="2"/>
        <v>3.5211267605633805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131</v>
      </c>
      <c r="P33" s="166">
        <v>103</v>
      </c>
      <c r="Q33" s="166">
        <v>44073936</v>
      </c>
      <c r="R33" s="49">
        <f t="shared" si="5"/>
        <v>4401</v>
      </c>
      <c r="S33" s="50">
        <f t="shared" si="6"/>
        <v>105.624</v>
      </c>
      <c r="T33" s="50">
        <f t="shared" si="7"/>
        <v>4.4009999999999998</v>
      </c>
      <c r="U33" s="167">
        <v>3.8</v>
      </c>
      <c r="V33" s="167">
        <f t="shared" si="0"/>
        <v>3.8</v>
      </c>
      <c r="W33" s="168" t="s">
        <v>125</v>
      </c>
      <c r="X33" s="170">
        <v>0</v>
      </c>
      <c r="Y33" s="170">
        <v>0</v>
      </c>
      <c r="Z33" s="170">
        <v>1187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38714068</v>
      </c>
      <c r="AH33" s="52">
        <f t="shared" si="9"/>
        <v>912</v>
      </c>
      <c r="AI33" s="53">
        <f t="shared" si="8"/>
        <v>207.225630538514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</v>
      </c>
      <c r="AP33" s="170">
        <v>8737076</v>
      </c>
      <c r="AQ33" s="170">
        <f t="shared" si="1"/>
        <v>854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7</v>
      </c>
      <c r="E34" s="43">
        <f t="shared" si="2"/>
        <v>4.9295774647887329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119</v>
      </c>
      <c r="P34" s="166">
        <v>100</v>
      </c>
      <c r="Q34" s="166">
        <v>44078132</v>
      </c>
      <c r="R34" s="49">
        <f t="shared" si="5"/>
        <v>4196</v>
      </c>
      <c r="S34" s="50">
        <f t="shared" si="6"/>
        <v>100.70399999999999</v>
      </c>
      <c r="T34" s="50">
        <f t="shared" si="7"/>
        <v>4.1959999999999997</v>
      </c>
      <c r="U34" s="167">
        <v>5</v>
      </c>
      <c r="V34" s="167">
        <f t="shared" si="0"/>
        <v>5</v>
      </c>
      <c r="W34" s="168" t="s">
        <v>125</v>
      </c>
      <c r="X34" s="170">
        <v>0</v>
      </c>
      <c r="Y34" s="170">
        <v>0</v>
      </c>
      <c r="Z34" s="170">
        <v>1119</v>
      </c>
      <c r="AA34" s="170">
        <v>0</v>
      </c>
      <c r="AB34" s="170">
        <v>1119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38714908</v>
      </c>
      <c r="AH34" s="52">
        <f t="shared" si="9"/>
        <v>840</v>
      </c>
      <c r="AI34" s="53">
        <f t="shared" si="8"/>
        <v>200.19065776930412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</v>
      </c>
      <c r="AP34" s="170">
        <v>8738089</v>
      </c>
      <c r="AQ34" s="170">
        <f t="shared" si="1"/>
        <v>1013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125.875</v>
      </c>
      <c r="Q35" s="67">
        <f>Q34-Q10</f>
        <v>123859</v>
      </c>
      <c r="R35" s="68">
        <f>SUM(R11:R34)</f>
        <v>123859</v>
      </c>
      <c r="S35" s="69">
        <f>AVERAGE(S11:S34)</f>
        <v>123.85900000000002</v>
      </c>
      <c r="T35" s="69">
        <f>SUM(T11:T34)</f>
        <v>123.85899999999997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26624</v>
      </c>
      <c r="AH35" s="71">
        <f>SUM(AH11:AH34)</f>
        <v>26624</v>
      </c>
      <c r="AI35" s="72">
        <f>$AH$35/$T35</f>
        <v>214.95410103424061</v>
      </c>
      <c r="AJ35" s="138"/>
      <c r="AK35" s="139"/>
      <c r="AL35" s="139"/>
      <c r="AM35" s="139"/>
      <c r="AN35" s="140"/>
      <c r="AO35" s="73"/>
      <c r="AP35" s="74">
        <f>AP34-AP10</f>
        <v>6122</v>
      </c>
      <c r="AQ35" s="75">
        <f>SUM(AQ11:AQ34)</f>
        <v>6122</v>
      </c>
      <c r="AR35" s="76">
        <f>AVERAGE(AR11:AR34)</f>
        <v>0.89666666666666661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206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207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151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208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222" t="s">
        <v>212</v>
      </c>
      <c r="C48" s="223"/>
      <c r="D48" s="223"/>
      <c r="E48" s="223"/>
      <c r="F48" s="223"/>
      <c r="G48" s="223"/>
      <c r="H48" s="223"/>
      <c r="I48" s="224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222" t="s">
        <v>210</v>
      </c>
      <c r="C49" s="223"/>
      <c r="D49" s="223"/>
      <c r="E49" s="223"/>
      <c r="F49" s="223"/>
      <c r="G49" s="223"/>
      <c r="H49" s="223"/>
      <c r="I49" s="224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222" t="s">
        <v>211</v>
      </c>
      <c r="C50" s="223"/>
      <c r="D50" s="223"/>
      <c r="E50" s="223"/>
      <c r="F50" s="223"/>
      <c r="G50" s="223"/>
      <c r="H50" s="223"/>
      <c r="I50" s="224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164" t="s">
        <v>143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95" t="s">
        <v>213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164" t="s">
        <v>144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95" t="s">
        <v>129</v>
      </c>
      <c r="C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162"/>
      <c r="V54" s="162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4" t="s">
        <v>145</v>
      </c>
      <c r="C55" s="164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0" t="s">
        <v>146</v>
      </c>
      <c r="C56" s="160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95" t="s">
        <v>169</v>
      </c>
      <c r="C57" s="160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96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95"/>
      <c r="C58" s="160"/>
      <c r="D58" s="158"/>
      <c r="E58" s="158"/>
      <c r="F58" s="158"/>
      <c r="G58" s="158"/>
      <c r="H58" s="158"/>
      <c r="I58" s="102"/>
      <c r="J58" s="159"/>
      <c r="K58" s="159"/>
      <c r="L58" s="159"/>
      <c r="M58" s="159"/>
      <c r="N58" s="159"/>
      <c r="O58" s="159"/>
      <c r="P58" s="159"/>
      <c r="Q58" s="159"/>
      <c r="R58" s="159"/>
      <c r="S58" s="96"/>
      <c r="T58" s="96"/>
      <c r="U58" s="96"/>
      <c r="V58" s="96"/>
      <c r="W58" s="96"/>
      <c r="X58" s="96"/>
      <c r="Y58" s="96"/>
      <c r="Z58" s="85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153"/>
      <c r="AW58" s="146"/>
      <c r="AX58" s="146"/>
      <c r="AY58" s="146"/>
    </row>
    <row r="59" spans="2:51" x14ac:dyDescent="0.25">
      <c r="B59" s="116"/>
      <c r="C59" s="157"/>
      <c r="D59" s="158"/>
      <c r="E59" s="158"/>
      <c r="F59" s="158"/>
      <c r="G59" s="158"/>
      <c r="H59" s="158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85"/>
      <c r="X59" s="85"/>
      <c r="Y59" s="85"/>
      <c r="Z59" s="154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153"/>
      <c r="AW59" s="146"/>
      <c r="AX59" s="146"/>
      <c r="AY59" s="146"/>
    </row>
    <row r="60" spans="2:51" x14ac:dyDescent="0.25">
      <c r="B60" s="116"/>
      <c r="C60" s="157"/>
      <c r="D60" s="102"/>
      <c r="E60" s="158"/>
      <c r="F60" s="158"/>
      <c r="G60" s="158"/>
      <c r="H60" s="158"/>
      <c r="I60" s="158"/>
      <c r="J60" s="96"/>
      <c r="K60" s="96"/>
      <c r="L60" s="96"/>
      <c r="M60" s="96"/>
      <c r="N60" s="96"/>
      <c r="O60" s="96"/>
      <c r="P60" s="96"/>
      <c r="Q60" s="96"/>
      <c r="R60" s="96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4"/>
      <c r="D61" s="102"/>
      <c r="E61" s="158"/>
      <c r="F61" s="158"/>
      <c r="G61" s="158"/>
      <c r="H61" s="158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4"/>
      <c r="D62" s="158"/>
      <c r="E62" s="102"/>
      <c r="F62" s="158"/>
      <c r="G62" s="102"/>
      <c r="H62" s="102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0"/>
      <c r="D63" s="158"/>
      <c r="E63" s="102"/>
      <c r="F63" s="102"/>
      <c r="G63" s="102"/>
      <c r="H63" s="102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0"/>
      <c r="D64" s="158"/>
      <c r="E64" s="158"/>
      <c r="F64" s="102"/>
      <c r="G64" s="158"/>
      <c r="H64" s="158"/>
      <c r="I64" s="96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96"/>
      <c r="D65" s="158"/>
      <c r="E65" s="158"/>
      <c r="F65" s="158"/>
      <c r="G65" s="158"/>
      <c r="H65" s="158"/>
      <c r="I65" s="96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U65" s="146"/>
      <c r="AV65" s="153"/>
      <c r="AW65" s="146"/>
      <c r="AX65" s="146"/>
      <c r="AY65" s="146"/>
    </row>
    <row r="66" spans="1:51" x14ac:dyDescent="0.25">
      <c r="B66" s="116"/>
      <c r="C66" s="164"/>
      <c r="D66" s="96"/>
      <c r="E66" s="158"/>
      <c r="F66" s="158"/>
      <c r="G66" s="158"/>
      <c r="H66" s="158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U66" s="146"/>
      <c r="AV66" s="153"/>
      <c r="AW66" s="146"/>
      <c r="AX66" s="146"/>
      <c r="AY66" s="146"/>
    </row>
    <row r="67" spans="1:51" x14ac:dyDescent="0.25">
      <c r="A67" s="154"/>
      <c r="B67" s="116"/>
      <c r="C67" s="160"/>
      <c r="D67" s="96"/>
      <c r="E67" s="158"/>
      <c r="F67" s="158"/>
      <c r="G67" s="158"/>
      <c r="H67" s="158"/>
      <c r="I67" s="155"/>
      <c r="J67" s="155"/>
      <c r="K67" s="155"/>
      <c r="L67" s="155"/>
      <c r="M67" s="155"/>
      <c r="N67" s="155"/>
      <c r="O67" s="156"/>
      <c r="P67" s="150"/>
      <c r="R67" s="153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116"/>
      <c r="C68" s="164"/>
      <c r="D68" s="158"/>
      <c r="E68" s="96"/>
      <c r="F68" s="158"/>
      <c r="G68" s="96"/>
      <c r="H68" s="96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116"/>
      <c r="C69" s="94"/>
      <c r="D69" s="158"/>
      <c r="E69" s="96"/>
      <c r="F69" s="96"/>
      <c r="G69" s="96"/>
      <c r="H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85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B75" s="83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B76" s="96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83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50"/>
      <c r="Q99" s="150"/>
      <c r="R99" s="150"/>
      <c r="S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Q101" s="150"/>
      <c r="R101" s="150"/>
      <c r="S101" s="150"/>
      <c r="T101" s="150"/>
      <c r="U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T102" s="150"/>
      <c r="U102" s="150"/>
      <c r="AS102" s="146"/>
      <c r="AT102" s="146"/>
      <c r="AU102" s="146"/>
      <c r="AV102" s="146"/>
      <c r="AW102" s="146"/>
      <c r="AX102" s="146"/>
      <c r="AY102" s="146"/>
    </row>
    <row r="114" spans="45:51" x14ac:dyDescent="0.25">
      <c r="AS114" s="146"/>
      <c r="AT114" s="146"/>
      <c r="AU114" s="146"/>
      <c r="AV114" s="146"/>
      <c r="AW114" s="146"/>
      <c r="AX114" s="146"/>
      <c r="AY114" s="146"/>
    </row>
  </sheetData>
  <protectedRanges>
    <protectedRange sqref="N58:R58 B78 S60:T66 B70:B75 N61:R66 T42 T53:T54 S55:T57" name="Range2_12_5_1_1"/>
    <protectedRange sqref="N10 L10 L6 D6 D8 AD8 AF8 O8:U8 AJ8:AR8 AF10 AR11:AR34 L24:N31 N12:N23 N32:N34 N11:AG11 E11:E34 G11:G34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76:B77 J59:R60 D66:D67 I64:I65 Z57:Z58 S58:Y59 AA58:AU59 E68:E69 G68:H69 F69" name="Range2_2_1_10_1_1_1_2"/>
    <protectedRange sqref="C65" name="Range2_2_1_10_2_1_1_1"/>
    <protectedRange sqref="G64:H64 D62 F65 E64 N55:R57" name="Range2_12_1_6_1_1"/>
    <protectedRange sqref="D57:D58 I60:I62 I57:M57 G65:H66 G58:H60 E65:E66 F66:F67 F59:F61 E58:E60 J55:M56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7:B69" name="Range2_12_5_1_1_2"/>
    <protectedRange sqref="B66" name="Range2_12_5_1_1_2_1_4_1_1_1_2_1_1_1_1_1_1_1"/>
    <protectedRange sqref="B64:B65" name="Range2_12_5_1_1_2_1"/>
    <protectedRange sqref="B63" name="Range2_12_5_1_1_2_1_2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6:H56" name="Range2_2_12_1_3_1_2_1_1_1_2_1_1_1_1_1_1_2_1_1_1_1_1_1_1_1"/>
    <protectedRange sqref="F56 G55:H55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5 F53" name="Range2_2_12_1_3_1_2_1_1_1_3_1_1_1_1_1_3_1_1_1_1_1_1_1_1"/>
    <protectedRange sqref="F54:H54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5:E55" name="Range2_2_12_1_3_1_2_1_1_1_3_1_1_1_1_1_1_1_2_1_1_1_1_1_1"/>
    <protectedRange sqref="E54" name="Range2_2_12_1_3_1_2_1_1_1_2_1_1_1_1_3_1_1_1_1_1_1_1_1_1"/>
    <protectedRange sqref="B62" name="Range2_12_5_1_1_2_1_2_2"/>
    <protectedRange sqref="B61" name="Range2_12_5_1_1_2_1_4_1_1_1_2_1_1_1_1_1_1_1_1_1_2"/>
    <protectedRange sqref="B59" name="Range2_12_5_1_1_2_1_4_1_1_1_2_1_1_1_1_1_1_1_1_1_2_1_1_1"/>
    <protectedRange sqref="B60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B48" name="Range2_12_5_1_1_1_1_1_2_1_1_1_1_1_1_1_1_1_1_1_1_1_1_1_1_1_1_1_1_1"/>
    <protectedRange sqref="B49" name="Range2_12_5_1_1_1_1_1_2_1_1_2_1_1_1_1_1_1_1_1_1_1_1_1_1_1_1_1_1_1"/>
    <protectedRange sqref="B50" name="Range2_12_5_1_1_1_2_2_1_1_1_1_1_1_1_1_1_1_1_2_1_1_1_2_1_1_1_1_1_1_1_1_1_1_1_1_1_1_1_1_1"/>
    <protectedRange sqref="F11:F22" name="Range1_16_3_1_1_2_1"/>
    <protectedRange sqref="B52" name="Range2_12_5_1_1_1_1_1_2_1_2_1_1_1_2_1_1_1_1_1_1_1_2_1_1_1_1_1"/>
    <protectedRange sqref="B51" name="Range2_12_5_1_1_1_1_1_2_1_1_1_1_1_1_1_1_1_1_1_1_1_1_1_1_1_1_1_1_2"/>
    <protectedRange sqref="B53" name="Range2_12_5_1_1_1_1_1_2_1_1_2_1_1_1_1_1_1_1_1_1_1_1_1_1_1_1_1_1_2"/>
    <protectedRange sqref="B54" name="Range2_12_5_1_1_1_2_2_1_1_1_1_1_1_1_1_1_1_1_2_1_1_1_2_1_1_1_1_1_1_1_1_1_1_1_1_1_1_1_1_2"/>
    <protectedRange sqref="B56" name="Range2_12_5_1_1_1_2_2_1_1_1_1_1_1_1_1_1_1_1_2_1_1_1_1_1_1_1_1_1_3_1_3_1_2_1_1_1_1_1_1_1_1_1_1_1_1_1_2_1_1_1_1_1_2"/>
    <protectedRange sqref="B55" name="Range2_12_5_1_1_1_1_1_2_1_2_1_1_1_2_1_1_1_1_1_1_1_1_1_1_2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90" priority="5" operator="containsText" text="N/A">
      <formula>NOT(ISERROR(SEARCH("N/A",X11)))</formula>
    </cfRule>
    <cfRule type="cellIs" dxfId="389" priority="23" operator="equal">
      <formula>0</formula>
    </cfRule>
  </conditionalFormatting>
  <conditionalFormatting sqref="X11:AE34">
    <cfRule type="cellIs" dxfId="388" priority="22" operator="greaterThanOrEqual">
      <formula>1185</formula>
    </cfRule>
  </conditionalFormatting>
  <conditionalFormatting sqref="X11:AE34">
    <cfRule type="cellIs" dxfId="387" priority="21" operator="between">
      <formula>0.1</formula>
      <formula>1184</formula>
    </cfRule>
  </conditionalFormatting>
  <conditionalFormatting sqref="X8 AO18:AO32 AJ11:AO17 AJ18:AN34">
    <cfRule type="cellIs" dxfId="386" priority="20" operator="equal">
      <formula>0</formula>
    </cfRule>
  </conditionalFormatting>
  <conditionalFormatting sqref="X8 AO18:AO32 AJ11:AO17 AJ18:AN34">
    <cfRule type="cellIs" dxfId="385" priority="19" operator="greaterThan">
      <formula>1179</formula>
    </cfRule>
  </conditionalFormatting>
  <conditionalFormatting sqref="X8 AO18:AO32 AJ11:AO17 AJ18:AN34">
    <cfRule type="cellIs" dxfId="384" priority="18" operator="greaterThan">
      <formula>99</formula>
    </cfRule>
  </conditionalFormatting>
  <conditionalFormatting sqref="X8 AO18:AO32 AJ11:AO17 AJ18:AN34">
    <cfRule type="cellIs" dxfId="383" priority="17" operator="greaterThan">
      <formula>0.99</formula>
    </cfRule>
  </conditionalFormatting>
  <conditionalFormatting sqref="AB8">
    <cfRule type="cellIs" dxfId="382" priority="16" operator="equal">
      <formula>0</formula>
    </cfRule>
  </conditionalFormatting>
  <conditionalFormatting sqref="AB8">
    <cfRule type="cellIs" dxfId="381" priority="15" operator="greaterThan">
      <formula>1179</formula>
    </cfRule>
  </conditionalFormatting>
  <conditionalFormatting sqref="AB8">
    <cfRule type="cellIs" dxfId="380" priority="14" operator="greaterThan">
      <formula>99</formula>
    </cfRule>
  </conditionalFormatting>
  <conditionalFormatting sqref="AB8">
    <cfRule type="cellIs" dxfId="379" priority="13" operator="greaterThan">
      <formula>0.99</formula>
    </cfRule>
  </conditionalFormatting>
  <conditionalFormatting sqref="AQ11:AQ34 AO33:AO34">
    <cfRule type="cellIs" dxfId="378" priority="12" operator="equal">
      <formula>0</formula>
    </cfRule>
  </conditionalFormatting>
  <conditionalFormatting sqref="AQ11:AQ34 AO33:AO34">
    <cfRule type="cellIs" dxfId="377" priority="11" operator="greaterThan">
      <formula>1179</formula>
    </cfRule>
  </conditionalFormatting>
  <conditionalFormatting sqref="AQ11:AQ34 AO33:AO34">
    <cfRule type="cellIs" dxfId="376" priority="10" operator="greaterThan">
      <formula>99</formula>
    </cfRule>
  </conditionalFormatting>
  <conditionalFormatting sqref="AQ11:AQ34 AO33:AO34">
    <cfRule type="cellIs" dxfId="375" priority="9" operator="greaterThan">
      <formula>0.99</formula>
    </cfRule>
  </conditionalFormatting>
  <conditionalFormatting sqref="AI11:AI34">
    <cfRule type="cellIs" dxfId="374" priority="8" operator="greaterThan">
      <formula>$AI$8</formula>
    </cfRule>
  </conditionalFormatting>
  <conditionalFormatting sqref="AH11:AH34">
    <cfRule type="cellIs" dxfId="373" priority="6" operator="greaterThan">
      <formula>$AH$8</formula>
    </cfRule>
    <cfRule type="cellIs" dxfId="372" priority="7" operator="greaterThan">
      <formula>$AH$8</formula>
    </cfRule>
  </conditionalFormatting>
  <conditionalFormatting sqref="AP11:AP34">
    <cfRule type="cellIs" dxfId="371" priority="4" operator="equal">
      <formula>0</formula>
    </cfRule>
  </conditionalFormatting>
  <conditionalFormatting sqref="AP11:AP34">
    <cfRule type="cellIs" dxfId="370" priority="3" operator="greaterThan">
      <formula>1179</formula>
    </cfRule>
  </conditionalFormatting>
  <conditionalFormatting sqref="AP11:AP34">
    <cfRule type="cellIs" dxfId="369" priority="2" operator="greaterThan">
      <formula>99</formula>
    </cfRule>
  </conditionalFormatting>
  <conditionalFormatting sqref="AP11:AP34">
    <cfRule type="cellIs" dxfId="36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34" workbookViewId="0">
      <selection activeCell="A48" sqref="A48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133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1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21" t="s">
        <v>10</v>
      </c>
      <c r="I7" s="220" t="s">
        <v>11</v>
      </c>
      <c r="J7" s="220" t="s">
        <v>12</v>
      </c>
      <c r="K7" s="220" t="s">
        <v>13</v>
      </c>
      <c r="L7" s="14"/>
      <c r="M7" s="14"/>
      <c r="N7" s="14"/>
      <c r="O7" s="22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2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20" t="s">
        <v>22</v>
      </c>
      <c r="AG7" s="220" t="s">
        <v>23</v>
      </c>
      <c r="AH7" s="220" t="s">
        <v>24</v>
      </c>
      <c r="AI7" s="22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2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42201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26736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2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18" t="s">
        <v>51</v>
      </c>
      <c r="V9" s="21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16" t="s">
        <v>55</v>
      </c>
      <c r="AG9" s="216" t="s">
        <v>56</v>
      </c>
      <c r="AH9" s="264" t="s">
        <v>57</v>
      </c>
      <c r="AI9" s="278" t="s">
        <v>58</v>
      </c>
      <c r="AJ9" s="218" t="s">
        <v>59</v>
      </c>
      <c r="AK9" s="218" t="s">
        <v>60</v>
      </c>
      <c r="AL9" s="218" t="s">
        <v>61</v>
      </c>
      <c r="AM9" s="218" t="s">
        <v>62</v>
      </c>
      <c r="AN9" s="218" t="s">
        <v>63</v>
      </c>
      <c r="AO9" s="218" t="s">
        <v>64</v>
      </c>
      <c r="AP9" s="218" t="s">
        <v>65</v>
      </c>
      <c r="AQ9" s="262" t="s">
        <v>66</v>
      </c>
      <c r="AR9" s="21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18" t="s">
        <v>72</v>
      </c>
      <c r="C10" s="218" t="s">
        <v>73</v>
      </c>
      <c r="D10" s="218" t="s">
        <v>74</v>
      </c>
      <c r="E10" s="218" t="s">
        <v>75</v>
      </c>
      <c r="F10" s="218" t="s">
        <v>74</v>
      </c>
      <c r="G10" s="218" t="s">
        <v>75</v>
      </c>
      <c r="H10" s="261"/>
      <c r="I10" s="218" t="s">
        <v>75</v>
      </c>
      <c r="J10" s="218" t="s">
        <v>75</v>
      </c>
      <c r="K10" s="21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15'!Q34</f>
        <v>44078132</v>
      </c>
      <c r="R10" s="272"/>
      <c r="S10" s="273"/>
      <c r="T10" s="274"/>
      <c r="U10" s="218" t="s">
        <v>75</v>
      </c>
      <c r="V10" s="21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15'!AG34</f>
        <v>38714908</v>
      </c>
      <c r="AH10" s="264"/>
      <c r="AI10" s="279"/>
      <c r="AJ10" s="218" t="s">
        <v>84</v>
      </c>
      <c r="AK10" s="218" t="s">
        <v>84</v>
      </c>
      <c r="AL10" s="218" t="s">
        <v>84</v>
      </c>
      <c r="AM10" s="218" t="s">
        <v>84</v>
      </c>
      <c r="AN10" s="218" t="s">
        <v>84</v>
      </c>
      <c r="AO10" s="218" t="s">
        <v>84</v>
      </c>
      <c r="AP10" s="3">
        <f>'JULY 15'!AP34</f>
        <v>8738089</v>
      </c>
      <c r="AQ10" s="263"/>
      <c r="AR10" s="21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9</v>
      </c>
      <c r="P11" s="166">
        <v>102</v>
      </c>
      <c r="Q11" s="166">
        <v>44082061</v>
      </c>
      <c r="R11" s="49">
        <f>IF(ISBLANK(Q11),"-",Q11-Q10)</f>
        <v>3929</v>
      </c>
      <c r="S11" s="50">
        <f>R11*24/1000</f>
        <v>94.296000000000006</v>
      </c>
      <c r="T11" s="50">
        <f>R11/1000</f>
        <v>3.9289999999999998</v>
      </c>
      <c r="U11" s="167">
        <v>6.2</v>
      </c>
      <c r="V11" s="167">
        <f t="shared" ref="V11:V34" si="0">U11</f>
        <v>6.2</v>
      </c>
      <c r="W11" s="168" t="s">
        <v>125</v>
      </c>
      <c r="X11" s="170">
        <v>0</v>
      </c>
      <c r="Y11" s="170">
        <v>0</v>
      </c>
      <c r="Z11" s="170">
        <v>1116</v>
      </c>
      <c r="AA11" s="170">
        <v>0</v>
      </c>
      <c r="AB11" s="170">
        <v>1118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38715662</v>
      </c>
      <c r="AH11" s="52">
        <f>IF(ISBLANK(AG11),"-",AG11-AG10)</f>
        <v>754</v>
      </c>
      <c r="AI11" s="53">
        <f>AH11/T11</f>
        <v>191.9063374904556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</v>
      </c>
      <c r="AP11" s="170">
        <v>8739066</v>
      </c>
      <c r="AQ11" s="170">
        <f t="shared" ref="AQ11:AQ34" si="1">AP11-AP10</f>
        <v>977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9</v>
      </c>
      <c r="P12" s="166">
        <v>100</v>
      </c>
      <c r="Q12" s="166">
        <v>44085993</v>
      </c>
      <c r="R12" s="49">
        <f t="shared" ref="R12:R34" si="5">IF(ISBLANK(Q12),"-",Q12-Q11)</f>
        <v>3932</v>
      </c>
      <c r="S12" s="50">
        <f t="shared" ref="S12:S34" si="6">R12*24/1000</f>
        <v>94.367999999999995</v>
      </c>
      <c r="T12" s="50">
        <f t="shared" ref="T12:T34" si="7">R12/1000</f>
        <v>3.9319999999999999</v>
      </c>
      <c r="U12" s="167">
        <v>6.4</v>
      </c>
      <c r="V12" s="167">
        <f t="shared" si="0"/>
        <v>6.4</v>
      </c>
      <c r="W12" s="168" t="s">
        <v>125</v>
      </c>
      <c r="X12" s="170">
        <v>0</v>
      </c>
      <c r="Y12" s="170">
        <v>0</v>
      </c>
      <c r="Z12" s="170">
        <v>1116</v>
      </c>
      <c r="AA12" s="170">
        <v>0</v>
      </c>
      <c r="AB12" s="170">
        <v>1118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38716417</v>
      </c>
      <c r="AH12" s="52">
        <f>IF(ISBLANK(AG12),"-",AG12-AG11)</f>
        <v>755</v>
      </c>
      <c r="AI12" s="53">
        <f t="shared" ref="AI12:AI34" si="8">AH12/T12</f>
        <v>192.01424211597151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</v>
      </c>
      <c r="AP12" s="170">
        <v>8740044</v>
      </c>
      <c r="AQ12" s="170">
        <f t="shared" si="1"/>
        <v>978</v>
      </c>
      <c r="AR12" s="56">
        <v>0.93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2"/>
        <v>7.042253521126761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10</v>
      </c>
      <c r="P13" s="166">
        <v>108</v>
      </c>
      <c r="Q13" s="166">
        <v>44089919</v>
      </c>
      <c r="R13" s="49">
        <f t="shared" si="5"/>
        <v>3926</v>
      </c>
      <c r="S13" s="50">
        <f t="shared" si="6"/>
        <v>94.224000000000004</v>
      </c>
      <c r="T13" s="50">
        <f t="shared" si="7"/>
        <v>3.9260000000000002</v>
      </c>
      <c r="U13" s="167">
        <v>8.8000000000000007</v>
      </c>
      <c r="V13" s="167">
        <f t="shared" si="0"/>
        <v>8.8000000000000007</v>
      </c>
      <c r="W13" s="168" t="s">
        <v>125</v>
      </c>
      <c r="X13" s="170">
        <v>0</v>
      </c>
      <c r="Y13" s="170">
        <v>0</v>
      </c>
      <c r="Z13" s="170">
        <v>1116</v>
      </c>
      <c r="AA13" s="170">
        <v>0</v>
      </c>
      <c r="AB13" s="170">
        <v>1118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38717172</v>
      </c>
      <c r="AH13" s="52">
        <f>IF(ISBLANK(AG13),"-",AG13-AG12)</f>
        <v>755</v>
      </c>
      <c r="AI13" s="53">
        <f t="shared" si="8"/>
        <v>192.30769230769229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0.6</v>
      </c>
      <c r="AP13" s="170">
        <v>8741022</v>
      </c>
      <c r="AQ13" s="170">
        <f t="shared" si="1"/>
        <v>978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11</v>
      </c>
      <c r="E14" s="43">
        <f t="shared" si="2"/>
        <v>7.746478873239437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</v>
      </c>
      <c r="P14" s="166">
        <v>99</v>
      </c>
      <c r="Q14" s="166">
        <v>44093859</v>
      </c>
      <c r="R14" s="49">
        <f t="shared" si="5"/>
        <v>3940</v>
      </c>
      <c r="S14" s="50">
        <f t="shared" si="6"/>
        <v>94.56</v>
      </c>
      <c r="T14" s="50">
        <f t="shared" si="7"/>
        <v>3.94</v>
      </c>
      <c r="U14" s="167">
        <v>9.1999999999999993</v>
      </c>
      <c r="V14" s="167">
        <f t="shared" si="0"/>
        <v>9.1999999999999993</v>
      </c>
      <c r="W14" s="168" t="s">
        <v>125</v>
      </c>
      <c r="X14" s="170">
        <v>0</v>
      </c>
      <c r="Y14" s="170">
        <v>0</v>
      </c>
      <c r="Z14" s="170">
        <v>1116</v>
      </c>
      <c r="AA14" s="170">
        <v>0</v>
      </c>
      <c r="AB14" s="170">
        <v>1118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38717908</v>
      </c>
      <c r="AH14" s="52">
        <f t="shared" ref="AH14:AH34" si="9">IF(ISBLANK(AG14),"-",AG14-AG13)</f>
        <v>736</v>
      </c>
      <c r="AI14" s="53">
        <f t="shared" si="8"/>
        <v>186.8020304568528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0.6</v>
      </c>
      <c r="AP14" s="170">
        <v>8742041</v>
      </c>
      <c r="AQ14" s="170">
        <f t="shared" si="1"/>
        <v>1019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16</v>
      </c>
      <c r="E15" s="43">
        <f t="shared" si="2"/>
        <v>11.267605633802818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16</v>
      </c>
      <c r="P15" s="166">
        <v>111</v>
      </c>
      <c r="Q15" s="166">
        <v>44098150</v>
      </c>
      <c r="R15" s="49">
        <f t="shared" si="5"/>
        <v>4291</v>
      </c>
      <c r="S15" s="50">
        <f t="shared" si="6"/>
        <v>102.98399999999999</v>
      </c>
      <c r="T15" s="50">
        <f t="shared" si="7"/>
        <v>4.2910000000000004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1116</v>
      </c>
      <c r="AA15" s="170">
        <v>0</v>
      </c>
      <c r="AB15" s="170">
        <v>1118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38718676</v>
      </c>
      <c r="AH15" s="52">
        <f t="shared" si="9"/>
        <v>768</v>
      </c>
      <c r="AI15" s="53">
        <f t="shared" si="8"/>
        <v>178.97925891400604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0.6</v>
      </c>
      <c r="AP15" s="170">
        <v>8742546</v>
      </c>
      <c r="AQ15" s="170">
        <f t="shared" si="1"/>
        <v>505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10</v>
      </c>
      <c r="E16" s="43">
        <f t="shared" si="2"/>
        <v>7.042253521126761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118</v>
      </c>
      <c r="P16" s="166">
        <v>114</v>
      </c>
      <c r="Q16" s="166">
        <v>44102690</v>
      </c>
      <c r="R16" s="49">
        <f t="shared" si="5"/>
        <v>4540</v>
      </c>
      <c r="S16" s="50">
        <f t="shared" si="6"/>
        <v>108.96</v>
      </c>
      <c r="T16" s="50">
        <f t="shared" si="7"/>
        <v>4.54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1187</v>
      </c>
      <c r="AA16" s="170">
        <v>1185</v>
      </c>
      <c r="AB16" s="170">
        <v>1188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38719436</v>
      </c>
      <c r="AH16" s="52">
        <f t="shared" si="9"/>
        <v>760</v>
      </c>
      <c r="AI16" s="53">
        <f t="shared" si="8"/>
        <v>167.40088105726872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8742546</v>
      </c>
      <c r="AQ16" s="170">
        <f t="shared" si="1"/>
        <v>0</v>
      </c>
      <c r="AR16" s="56">
        <v>1.02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8</v>
      </c>
      <c r="E17" s="43">
        <f t="shared" si="2"/>
        <v>5.6338028169014089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139</v>
      </c>
      <c r="P17" s="166">
        <v>137</v>
      </c>
      <c r="Q17" s="166">
        <v>44108684</v>
      </c>
      <c r="R17" s="49">
        <f t="shared" si="5"/>
        <v>5994</v>
      </c>
      <c r="S17" s="50">
        <f t="shared" si="6"/>
        <v>143.85599999999999</v>
      </c>
      <c r="T17" s="50">
        <f t="shared" si="7"/>
        <v>5.9939999999999998</v>
      </c>
      <c r="U17" s="167">
        <v>9.1999999999999993</v>
      </c>
      <c r="V17" s="167">
        <f t="shared" si="0"/>
        <v>9.1999999999999993</v>
      </c>
      <c r="W17" s="168" t="s">
        <v>137</v>
      </c>
      <c r="X17" s="170">
        <v>0</v>
      </c>
      <c r="Y17" s="170">
        <v>1025</v>
      </c>
      <c r="Z17" s="170">
        <v>1187</v>
      </c>
      <c r="AA17" s="170">
        <v>1185</v>
      </c>
      <c r="AB17" s="170">
        <v>1188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38720764</v>
      </c>
      <c r="AH17" s="52">
        <f t="shared" si="9"/>
        <v>1328</v>
      </c>
      <c r="AI17" s="53">
        <f t="shared" si="8"/>
        <v>221.5548882215549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8742546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8</v>
      </c>
      <c r="E18" s="43">
        <f t="shared" si="2"/>
        <v>5.6338028169014089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139</v>
      </c>
      <c r="P18" s="166">
        <v>144</v>
      </c>
      <c r="Q18" s="166">
        <v>44114828</v>
      </c>
      <c r="R18" s="49">
        <f t="shared" si="5"/>
        <v>6144</v>
      </c>
      <c r="S18" s="50">
        <f t="shared" si="6"/>
        <v>147.45599999999999</v>
      </c>
      <c r="T18" s="50">
        <f t="shared" si="7"/>
        <v>6.1440000000000001</v>
      </c>
      <c r="U18" s="167">
        <v>8.6999999999999993</v>
      </c>
      <c r="V18" s="167">
        <f t="shared" si="0"/>
        <v>8.6999999999999993</v>
      </c>
      <c r="W18" s="168" t="s">
        <v>137</v>
      </c>
      <c r="X18" s="170">
        <v>0</v>
      </c>
      <c r="Y18" s="170">
        <v>1025</v>
      </c>
      <c r="Z18" s="170">
        <v>1187</v>
      </c>
      <c r="AA18" s="170">
        <v>1185</v>
      </c>
      <c r="AB18" s="170">
        <v>1188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38722132</v>
      </c>
      <c r="AH18" s="52">
        <f t="shared" si="9"/>
        <v>1368</v>
      </c>
      <c r="AI18" s="53">
        <f t="shared" si="8"/>
        <v>222.65625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8742546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9</v>
      </c>
      <c r="E19" s="43">
        <f t="shared" si="2"/>
        <v>6.3380281690140849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140</v>
      </c>
      <c r="P19" s="166">
        <v>143</v>
      </c>
      <c r="Q19" s="166">
        <v>44121048</v>
      </c>
      <c r="R19" s="49">
        <f t="shared" si="5"/>
        <v>6220</v>
      </c>
      <c r="S19" s="50">
        <f t="shared" si="6"/>
        <v>149.28</v>
      </c>
      <c r="T19" s="50">
        <f t="shared" si="7"/>
        <v>6.22</v>
      </c>
      <c r="U19" s="167">
        <v>8.1999999999999993</v>
      </c>
      <c r="V19" s="167">
        <f t="shared" si="0"/>
        <v>8.1999999999999993</v>
      </c>
      <c r="W19" s="168" t="s">
        <v>137</v>
      </c>
      <c r="X19" s="170">
        <v>0</v>
      </c>
      <c r="Y19" s="170">
        <v>1025</v>
      </c>
      <c r="Z19" s="170">
        <v>1187</v>
      </c>
      <c r="AA19" s="170">
        <v>1185</v>
      </c>
      <c r="AB19" s="170">
        <v>1188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38723491</v>
      </c>
      <c r="AH19" s="52">
        <f t="shared" si="9"/>
        <v>1359</v>
      </c>
      <c r="AI19" s="53">
        <f t="shared" si="8"/>
        <v>218.48874598070739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8742546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9</v>
      </c>
      <c r="E20" s="43">
        <f t="shared" si="2"/>
        <v>6.3380281690140849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141</v>
      </c>
      <c r="P20" s="166">
        <v>136</v>
      </c>
      <c r="Q20" s="166">
        <v>44127278</v>
      </c>
      <c r="R20" s="49">
        <f t="shared" si="5"/>
        <v>6230</v>
      </c>
      <c r="S20" s="50">
        <f t="shared" si="6"/>
        <v>149.52000000000001</v>
      </c>
      <c r="T20" s="50">
        <f t="shared" si="7"/>
        <v>6.23</v>
      </c>
      <c r="U20" s="167">
        <v>7.7</v>
      </c>
      <c r="V20" s="167">
        <v>8</v>
      </c>
      <c r="W20" s="168" t="s">
        <v>137</v>
      </c>
      <c r="X20" s="170">
        <v>0</v>
      </c>
      <c r="Y20" s="170">
        <v>1025</v>
      </c>
      <c r="Z20" s="170">
        <v>1187</v>
      </c>
      <c r="AA20" s="170">
        <v>1185</v>
      </c>
      <c r="AB20" s="170">
        <v>1188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38724854</v>
      </c>
      <c r="AH20" s="52">
        <f t="shared" si="9"/>
        <v>1363</v>
      </c>
      <c r="AI20" s="53">
        <f t="shared" si="8"/>
        <v>218.78009630818619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8742546</v>
      </c>
      <c r="AQ20" s="170">
        <f t="shared" si="1"/>
        <v>0</v>
      </c>
      <c r="AR20" s="56">
        <v>0.91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9</v>
      </c>
      <c r="E21" s="43">
        <f t="shared" si="2"/>
        <v>6.3380281690140849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141</v>
      </c>
      <c r="P21" s="166">
        <v>149</v>
      </c>
      <c r="Q21" s="166">
        <v>44133440</v>
      </c>
      <c r="R21" s="49">
        <f t="shared" si="5"/>
        <v>6162</v>
      </c>
      <c r="S21" s="50">
        <f t="shared" si="6"/>
        <v>147.88800000000001</v>
      </c>
      <c r="T21" s="50">
        <f t="shared" si="7"/>
        <v>6.1619999999999999</v>
      </c>
      <c r="U21" s="167">
        <v>7.3</v>
      </c>
      <c r="V21" s="167">
        <v>7.5</v>
      </c>
      <c r="W21" s="168" t="s">
        <v>137</v>
      </c>
      <c r="X21" s="170">
        <v>0</v>
      </c>
      <c r="Y21" s="170">
        <v>1025</v>
      </c>
      <c r="Z21" s="170">
        <v>1187</v>
      </c>
      <c r="AA21" s="170">
        <v>1185</v>
      </c>
      <c r="AB21" s="170">
        <v>1188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38726232</v>
      </c>
      <c r="AH21" s="52">
        <f t="shared" si="9"/>
        <v>1378</v>
      </c>
      <c r="AI21" s="53">
        <f t="shared" si="8"/>
        <v>223.62869198312237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8742546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9</v>
      </c>
      <c r="E22" s="43">
        <f t="shared" si="2"/>
        <v>6.3380281690140849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137</v>
      </c>
      <c r="P22" s="166">
        <v>145</v>
      </c>
      <c r="Q22" s="166">
        <v>44139466</v>
      </c>
      <c r="R22" s="49">
        <f t="shared" si="5"/>
        <v>6026</v>
      </c>
      <c r="S22" s="50">
        <f t="shared" si="6"/>
        <v>144.624</v>
      </c>
      <c r="T22" s="50">
        <f t="shared" si="7"/>
        <v>6.0259999999999998</v>
      </c>
      <c r="U22" s="167">
        <v>7</v>
      </c>
      <c r="V22" s="167">
        <f t="shared" si="0"/>
        <v>7</v>
      </c>
      <c r="W22" s="168" t="s">
        <v>137</v>
      </c>
      <c r="X22" s="170">
        <v>0</v>
      </c>
      <c r="Y22" s="170">
        <v>1025</v>
      </c>
      <c r="Z22" s="170">
        <v>1187</v>
      </c>
      <c r="AA22" s="170">
        <v>1185</v>
      </c>
      <c r="AB22" s="170">
        <v>1188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38727541</v>
      </c>
      <c r="AH22" s="52">
        <f t="shared" si="9"/>
        <v>1309</v>
      </c>
      <c r="AI22" s="53">
        <f t="shared" si="8"/>
        <v>217.22535678725524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8742546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8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135</v>
      </c>
      <c r="P23" s="166">
        <v>134</v>
      </c>
      <c r="Q23" s="166">
        <v>44145377</v>
      </c>
      <c r="R23" s="49">
        <f t="shared" si="5"/>
        <v>5911</v>
      </c>
      <c r="S23" s="50">
        <f t="shared" si="6"/>
        <v>141.864</v>
      </c>
      <c r="T23" s="50">
        <f t="shared" si="7"/>
        <v>5.9109999999999996</v>
      </c>
      <c r="U23" s="167">
        <v>6.6</v>
      </c>
      <c r="V23" s="167">
        <f t="shared" si="0"/>
        <v>6.6</v>
      </c>
      <c r="W23" s="168" t="s">
        <v>137</v>
      </c>
      <c r="X23" s="170">
        <v>0</v>
      </c>
      <c r="Y23" s="170">
        <v>1025</v>
      </c>
      <c r="Z23" s="170">
        <v>1187</v>
      </c>
      <c r="AA23" s="170">
        <v>1185</v>
      </c>
      <c r="AB23" s="170">
        <v>1188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38728932</v>
      </c>
      <c r="AH23" s="52">
        <f t="shared" si="9"/>
        <v>1391</v>
      </c>
      <c r="AI23" s="53">
        <f t="shared" si="8"/>
        <v>235.32397225511758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8742546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7</v>
      </c>
      <c r="E24" s="43">
        <f t="shared" si="2"/>
        <v>4.9295774647887329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133</v>
      </c>
      <c r="P24" s="166">
        <v>135</v>
      </c>
      <c r="Q24" s="166">
        <v>44151140</v>
      </c>
      <c r="R24" s="49">
        <f t="shared" si="5"/>
        <v>5763</v>
      </c>
      <c r="S24" s="50">
        <f t="shared" si="6"/>
        <v>138.31200000000001</v>
      </c>
      <c r="T24" s="50">
        <f t="shared" si="7"/>
        <v>5.7629999999999999</v>
      </c>
      <c r="U24" s="167">
        <v>6.3</v>
      </c>
      <c r="V24" s="167">
        <f t="shared" si="0"/>
        <v>6.3</v>
      </c>
      <c r="W24" s="168" t="s">
        <v>137</v>
      </c>
      <c r="X24" s="170">
        <v>0</v>
      </c>
      <c r="Y24" s="170">
        <v>1025</v>
      </c>
      <c r="Z24" s="170">
        <v>1187</v>
      </c>
      <c r="AA24" s="170">
        <v>1185</v>
      </c>
      <c r="AB24" s="170">
        <v>1188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38730264</v>
      </c>
      <c r="AH24" s="52">
        <f t="shared" si="9"/>
        <v>1332</v>
      </c>
      <c r="AI24" s="53">
        <f t="shared" si="8"/>
        <v>231.12961998958875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8742546</v>
      </c>
      <c r="AQ24" s="170">
        <f t="shared" si="1"/>
        <v>0</v>
      </c>
      <c r="AR24" s="56">
        <v>0.98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9</v>
      </c>
      <c r="E25" s="43">
        <f t="shared" si="2"/>
        <v>6.3380281690140849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133</v>
      </c>
      <c r="P25" s="166">
        <v>133</v>
      </c>
      <c r="Q25" s="166">
        <v>44156804</v>
      </c>
      <c r="R25" s="49">
        <f t="shared" si="5"/>
        <v>5664</v>
      </c>
      <c r="S25" s="50">
        <f t="shared" si="6"/>
        <v>135.93600000000001</v>
      </c>
      <c r="T25" s="50">
        <f t="shared" si="7"/>
        <v>5.6639999999999997</v>
      </c>
      <c r="U25" s="167">
        <v>5.9</v>
      </c>
      <c r="V25" s="167">
        <f t="shared" si="0"/>
        <v>5.9</v>
      </c>
      <c r="W25" s="168" t="s">
        <v>137</v>
      </c>
      <c r="X25" s="170">
        <v>0</v>
      </c>
      <c r="Y25" s="170">
        <v>1023</v>
      </c>
      <c r="Z25" s="170">
        <v>1187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38731584</v>
      </c>
      <c r="AH25" s="52">
        <f t="shared" si="9"/>
        <v>1320</v>
      </c>
      <c r="AI25" s="53">
        <f t="shared" si="8"/>
        <v>233.05084745762713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8742546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9</v>
      </c>
      <c r="E26" s="43">
        <f t="shared" si="2"/>
        <v>6.3380281690140849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131</v>
      </c>
      <c r="P26" s="166">
        <v>127</v>
      </c>
      <c r="Q26" s="166">
        <v>44162290</v>
      </c>
      <c r="R26" s="49">
        <f t="shared" si="5"/>
        <v>5486</v>
      </c>
      <c r="S26" s="50">
        <f t="shared" si="6"/>
        <v>131.66399999999999</v>
      </c>
      <c r="T26" s="50">
        <f t="shared" si="7"/>
        <v>5.4859999999999998</v>
      </c>
      <c r="U26" s="167">
        <v>5.7</v>
      </c>
      <c r="V26" s="167">
        <f t="shared" si="0"/>
        <v>5.7</v>
      </c>
      <c r="W26" s="168" t="s">
        <v>137</v>
      </c>
      <c r="X26" s="170">
        <v>0</v>
      </c>
      <c r="Y26" s="170">
        <v>1023</v>
      </c>
      <c r="Z26" s="170">
        <v>1186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38732884</v>
      </c>
      <c r="AH26" s="52">
        <f t="shared" si="9"/>
        <v>1300</v>
      </c>
      <c r="AI26" s="53">
        <f t="shared" si="8"/>
        <v>236.96682464454977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8742546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10</v>
      </c>
      <c r="E27" s="43">
        <f t="shared" si="2"/>
        <v>7.042253521126761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133</v>
      </c>
      <c r="P27" s="166">
        <v>134</v>
      </c>
      <c r="Q27" s="166">
        <v>44167946</v>
      </c>
      <c r="R27" s="49">
        <f t="shared" si="5"/>
        <v>5656</v>
      </c>
      <c r="S27" s="50">
        <f t="shared" si="6"/>
        <v>135.744</v>
      </c>
      <c r="T27" s="50">
        <f t="shared" si="7"/>
        <v>5.6559999999999997</v>
      </c>
      <c r="U27" s="167">
        <v>5.5</v>
      </c>
      <c r="V27" s="167">
        <f t="shared" si="0"/>
        <v>5.5</v>
      </c>
      <c r="W27" s="168" t="s">
        <v>137</v>
      </c>
      <c r="X27" s="170">
        <v>0</v>
      </c>
      <c r="Y27" s="170">
        <v>1024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38734220</v>
      </c>
      <c r="AH27" s="52">
        <f t="shared" si="9"/>
        <v>1336</v>
      </c>
      <c r="AI27" s="53">
        <f t="shared" si="8"/>
        <v>236.20933521923621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8742546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11</v>
      </c>
      <c r="E28" s="43">
        <f t="shared" si="2"/>
        <v>7.746478873239437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131</v>
      </c>
      <c r="P28" s="166">
        <v>136</v>
      </c>
      <c r="Q28" s="166">
        <v>44173482</v>
      </c>
      <c r="R28" s="49">
        <f t="shared" si="5"/>
        <v>5536</v>
      </c>
      <c r="S28" s="50">
        <f t="shared" si="6"/>
        <v>132.864</v>
      </c>
      <c r="T28" s="50">
        <f t="shared" si="7"/>
        <v>5.5359999999999996</v>
      </c>
      <c r="U28" s="167">
        <v>5.0999999999999996</v>
      </c>
      <c r="V28" s="167">
        <f t="shared" si="0"/>
        <v>5.0999999999999996</v>
      </c>
      <c r="W28" s="168" t="s">
        <v>137</v>
      </c>
      <c r="X28" s="170">
        <v>0</v>
      </c>
      <c r="Y28" s="170">
        <v>1054</v>
      </c>
      <c r="Z28" s="170">
        <v>1186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38735532</v>
      </c>
      <c r="AH28" s="52">
        <f t="shared" si="9"/>
        <v>1312</v>
      </c>
      <c r="AI28" s="53">
        <f t="shared" si="8"/>
        <v>236.99421965317921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8742546</v>
      </c>
      <c r="AQ28" s="170">
        <f t="shared" si="1"/>
        <v>0</v>
      </c>
      <c r="AR28" s="56">
        <v>1.33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12</v>
      </c>
      <c r="E29" s="43">
        <f t="shared" si="2"/>
        <v>8.4507042253521139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132</v>
      </c>
      <c r="P29" s="166">
        <v>133</v>
      </c>
      <c r="Q29" s="166">
        <v>44179306</v>
      </c>
      <c r="R29" s="49">
        <f t="shared" si="5"/>
        <v>5824</v>
      </c>
      <c r="S29" s="50">
        <f t="shared" si="6"/>
        <v>139.77600000000001</v>
      </c>
      <c r="T29" s="50">
        <f t="shared" si="7"/>
        <v>5.8239999999999998</v>
      </c>
      <c r="U29" s="167">
        <v>4.7</v>
      </c>
      <c r="V29" s="167">
        <f t="shared" si="0"/>
        <v>4.7</v>
      </c>
      <c r="W29" s="168" t="s">
        <v>137</v>
      </c>
      <c r="X29" s="170">
        <v>0</v>
      </c>
      <c r="Y29" s="170">
        <v>1053</v>
      </c>
      <c r="Z29" s="170">
        <v>1186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38736920</v>
      </c>
      <c r="AH29" s="52">
        <f t="shared" si="9"/>
        <v>1388</v>
      </c>
      <c r="AI29" s="53">
        <f t="shared" si="8"/>
        <v>238.32417582417582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8742546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11</v>
      </c>
      <c r="E30" s="43">
        <f t="shared" si="2"/>
        <v>7.746478873239437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115</v>
      </c>
      <c r="P30" s="166">
        <v>121</v>
      </c>
      <c r="Q30" s="166">
        <v>44184310</v>
      </c>
      <c r="R30" s="49">
        <f t="shared" si="5"/>
        <v>5004</v>
      </c>
      <c r="S30" s="50">
        <f t="shared" si="6"/>
        <v>120.096</v>
      </c>
      <c r="T30" s="50">
        <f t="shared" si="7"/>
        <v>5.0039999999999996</v>
      </c>
      <c r="U30" s="167">
        <v>4.0999999999999996</v>
      </c>
      <c r="V30" s="167">
        <f t="shared" si="0"/>
        <v>4.0999999999999996</v>
      </c>
      <c r="W30" s="168" t="s">
        <v>148</v>
      </c>
      <c r="X30" s="170">
        <v>0</v>
      </c>
      <c r="Y30" s="170">
        <v>1056</v>
      </c>
      <c r="Z30" s="170">
        <v>1187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38737956</v>
      </c>
      <c r="AH30" s="52">
        <f t="shared" si="9"/>
        <v>1036</v>
      </c>
      <c r="AI30" s="53">
        <f t="shared" si="8"/>
        <v>207.03437250199843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8742546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13</v>
      </c>
      <c r="E31" s="43">
        <f t="shared" si="2"/>
        <v>9.1549295774647899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114</v>
      </c>
      <c r="P31" s="166">
        <v>126</v>
      </c>
      <c r="Q31" s="166">
        <v>44189286</v>
      </c>
      <c r="R31" s="49">
        <f t="shared" si="5"/>
        <v>4976</v>
      </c>
      <c r="S31" s="50">
        <f t="shared" si="6"/>
        <v>119.42400000000001</v>
      </c>
      <c r="T31" s="50">
        <f t="shared" si="7"/>
        <v>4.976</v>
      </c>
      <c r="U31" s="167">
        <v>3.4</v>
      </c>
      <c r="V31" s="167">
        <f t="shared" si="0"/>
        <v>3.4</v>
      </c>
      <c r="W31" s="168" t="s">
        <v>148</v>
      </c>
      <c r="X31" s="170">
        <v>0</v>
      </c>
      <c r="Y31" s="170">
        <v>1059</v>
      </c>
      <c r="Z31" s="170">
        <v>1187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38738980</v>
      </c>
      <c r="AH31" s="52">
        <f t="shared" si="9"/>
        <v>1024</v>
      </c>
      <c r="AI31" s="53">
        <f t="shared" si="8"/>
        <v>205.78778135048231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8742546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10</v>
      </c>
      <c r="E32" s="43">
        <f t="shared" si="2"/>
        <v>7.042253521126761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110</v>
      </c>
      <c r="P32" s="166">
        <v>113</v>
      </c>
      <c r="Q32" s="166">
        <v>44194372</v>
      </c>
      <c r="R32" s="49">
        <f t="shared" si="5"/>
        <v>5086</v>
      </c>
      <c r="S32" s="50">
        <f t="shared" si="6"/>
        <v>122.06399999999999</v>
      </c>
      <c r="T32" s="50">
        <f t="shared" si="7"/>
        <v>5.0860000000000003</v>
      </c>
      <c r="U32" s="167">
        <v>3</v>
      </c>
      <c r="V32" s="167">
        <f t="shared" si="0"/>
        <v>3</v>
      </c>
      <c r="W32" s="168" t="s">
        <v>148</v>
      </c>
      <c r="X32" s="170">
        <v>0</v>
      </c>
      <c r="Y32" s="170">
        <v>1002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38740052</v>
      </c>
      <c r="AH32" s="52">
        <f t="shared" si="9"/>
        <v>1072</v>
      </c>
      <c r="AI32" s="53">
        <f t="shared" si="8"/>
        <v>210.77467558002357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8742546</v>
      </c>
      <c r="AQ32" s="170">
        <f t="shared" si="1"/>
        <v>0</v>
      </c>
      <c r="AR32" s="56">
        <v>0.92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8</v>
      </c>
      <c r="E33" s="43">
        <f t="shared" si="2"/>
        <v>5.6338028169014089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115</v>
      </c>
      <c r="P33" s="166">
        <v>108</v>
      </c>
      <c r="Q33" s="166">
        <v>44198434</v>
      </c>
      <c r="R33" s="49">
        <f t="shared" si="5"/>
        <v>4062</v>
      </c>
      <c r="S33" s="50">
        <f t="shared" si="6"/>
        <v>97.488</v>
      </c>
      <c r="T33" s="50">
        <f t="shared" si="7"/>
        <v>4.0620000000000003</v>
      </c>
      <c r="U33" s="167">
        <v>4.3</v>
      </c>
      <c r="V33" s="167">
        <f t="shared" si="0"/>
        <v>4.3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38740868</v>
      </c>
      <c r="AH33" s="52">
        <f t="shared" si="9"/>
        <v>816</v>
      </c>
      <c r="AI33" s="53">
        <f t="shared" si="8"/>
        <v>200.88626292466765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0.45</v>
      </c>
      <c r="AP33" s="170">
        <v>8743768</v>
      </c>
      <c r="AQ33" s="170">
        <f t="shared" si="1"/>
        <v>1222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8</v>
      </c>
      <c r="E34" s="43">
        <f t="shared" si="2"/>
        <v>5.6338028169014089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119</v>
      </c>
      <c r="P34" s="166">
        <v>103</v>
      </c>
      <c r="Q34" s="166">
        <v>44202497</v>
      </c>
      <c r="R34" s="49">
        <f t="shared" si="5"/>
        <v>4063</v>
      </c>
      <c r="S34" s="50">
        <f t="shared" si="6"/>
        <v>97.512</v>
      </c>
      <c r="T34" s="50">
        <f t="shared" si="7"/>
        <v>4.0629999999999997</v>
      </c>
      <c r="U34" s="167">
        <v>5.5</v>
      </c>
      <c r="V34" s="167">
        <f t="shared" si="0"/>
        <v>5.5</v>
      </c>
      <c r="W34" s="168" t="s">
        <v>125</v>
      </c>
      <c r="X34" s="170">
        <v>0</v>
      </c>
      <c r="Y34" s="170">
        <v>0</v>
      </c>
      <c r="Z34" s="170">
        <v>1188</v>
      </c>
      <c r="AA34" s="170">
        <v>0</v>
      </c>
      <c r="AB34" s="170">
        <v>1188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38741644</v>
      </c>
      <c r="AH34" s="52">
        <f t="shared" si="9"/>
        <v>776</v>
      </c>
      <c r="AI34" s="53">
        <f t="shared" si="8"/>
        <v>190.99187792271721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0.45</v>
      </c>
      <c r="AP34" s="170">
        <v>8744990</v>
      </c>
      <c r="AQ34" s="170">
        <f t="shared" si="1"/>
        <v>1222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124.625</v>
      </c>
      <c r="Q35" s="67">
        <f>Q34-Q10</f>
        <v>124365</v>
      </c>
      <c r="R35" s="68">
        <f>SUM(R11:R34)</f>
        <v>124365</v>
      </c>
      <c r="S35" s="69">
        <f>AVERAGE(S11:S34)</f>
        <v>124.36499999999999</v>
      </c>
      <c r="T35" s="69">
        <f>SUM(T11:T34)</f>
        <v>124.36500000000002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26736</v>
      </c>
      <c r="AH35" s="71">
        <f>SUM(AH11:AH34)</f>
        <v>26736</v>
      </c>
      <c r="AI35" s="72">
        <f>$AH$35/$T35</f>
        <v>214.98009890242429</v>
      </c>
      <c r="AJ35" s="138"/>
      <c r="AK35" s="139"/>
      <c r="AL35" s="139"/>
      <c r="AM35" s="139"/>
      <c r="AN35" s="140"/>
      <c r="AO35" s="73"/>
      <c r="AP35" s="74">
        <f>AP34-AP10</f>
        <v>6901</v>
      </c>
      <c r="AQ35" s="75">
        <f>SUM(AQ11:AQ34)</f>
        <v>6901</v>
      </c>
      <c r="AR35" s="76">
        <f>AVERAGE(AR11:AR34)</f>
        <v>1.0149999999999999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215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154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216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214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95" t="s">
        <v>217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164" t="s">
        <v>144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95" t="s">
        <v>129</v>
      </c>
      <c r="C51" s="223"/>
      <c r="D51" s="223"/>
      <c r="E51" s="223"/>
      <c r="F51" s="223"/>
      <c r="G51" s="223"/>
      <c r="H51" s="224"/>
      <c r="I51" s="159"/>
      <c r="J51" s="159"/>
      <c r="K51" s="159"/>
      <c r="L51" s="159"/>
      <c r="M51" s="159"/>
      <c r="N51" s="159"/>
      <c r="O51" s="159"/>
      <c r="P51" s="159"/>
      <c r="Q51" s="159"/>
      <c r="R51" s="162"/>
      <c r="S51" s="161"/>
      <c r="T51" s="161"/>
      <c r="U51" s="161"/>
      <c r="V51" s="154"/>
      <c r="W51" s="154"/>
      <c r="X51" s="154"/>
      <c r="Y51" s="154"/>
      <c r="Z51" s="154"/>
      <c r="AA51" s="154"/>
      <c r="AB51" s="154"/>
      <c r="AC51" s="154"/>
      <c r="AD51" s="154"/>
      <c r="AL51" s="155"/>
      <c r="AM51" s="155"/>
      <c r="AN51" s="155"/>
      <c r="AO51" s="155"/>
      <c r="AP51" s="155"/>
      <c r="AQ51" s="155"/>
      <c r="AR51" s="156"/>
      <c r="AS51" s="150"/>
      <c r="AU51" s="153"/>
      <c r="AV51" s="146"/>
      <c r="AW51" s="146"/>
      <c r="AX51" s="146"/>
      <c r="AY51" s="146"/>
    </row>
    <row r="52" spans="2:51" x14ac:dyDescent="0.25">
      <c r="B52" s="164" t="s">
        <v>145</v>
      </c>
      <c r="C52" s="158"/>
      <c r="D52" s="158"/>
      <c r="E52" s="158"/>
      <c r="F52" s="158"/>
      <c r="G52" s="158"/>
      <c r="H52" s="158"/>
      <c r="I52" s="158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160" t="s">
        <v>146</v>
      </c>
      <c r="C53" s="158"/>
      <c r="D53" s="158"/>
      <c r="E53" s="158"/>
      <c r="F53" s="158"/>
      <c r="G53" s="158"/>
      <c r="H53" s="158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62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95" t="s">
        <v>191</v>
      </c>
      <c r="C54" s="158"/>
      <c r="D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1"/>
      <c r="U54" s="161"/>
      <c r="V54" s="161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4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96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16"/>
      <c r="C57" s="160"/>
      <c r="D57" s="158"/>
      <c r="E57" s="158"/>
      <c r="F57" s="158"/>
      <c r="G57" s="158"/>
      <c r="H57" s="158"/>
      <c r="I57" s="102"/>
      <c r="J57" s="159"/>
      <c r="K57" s="159"/>
      <c r="L57" s="159"/>
      <c r="M57" s="159"/>
      <c r="N57" s="159"/>
      <c r="O57" s="159"/>
      <c r="P57" s="159"/>
      <c r="Q57" s="159"/>
      <c r="R57" s="159"/>
      <c r="S57" s="96"/>
      <c r="T57" s="96"/>
      <c r="U57" s="96"/>
      <c r="V57" s="96"/>
      <c r="W57" s="96"/>
      <c r="X57" s="96"/>
      <c r="Y57" s="96"/>
      <c r="Z57" s="85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153"/>
      <c r="AW57" s="146"/>
      <c r="AX57" s="146"/>
      <c r="AY57" s="146"/>
    </row>
    <row r="58" spans="2:51" x14ac:dyDescent="0.25">
      <c r="B58" s="116"/>
      <c r="C58" s="157"/>
      <c r="D58" s="158"/>
      <c r="E58" s="158"/>
      <c r="F58" s="158"/>
      <c r="G58" s="158"/>
      <c r="H58" s="158"/>
      <c r="I58" s="102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85"/>
      <c r="X58" s="85"/>
      <c r="Y58" s="85"/>
      <c r="Z58" s="154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153"/>
      <c r="AW58" s="146"/>
      <c r="AX58" s="146"/>
      <c r="AY58" s="146"/>
    </row>
    <row r="59" spans="2:51" x14ac:dyDescent="0.25">
      <c r="B59" s="116"/>
      <c r="C59" s="157"/>
      <c r="D59" s="102"/>
      <c r="E59" s="158"/>
      <c r="F59" s="158"/>
      <c r="G59" s="158"/>
      <c r="H59" s="158"/>
      <c r="I59" s="158"/>
      <c r="J59" s="96"/>
      <c r="K59" s="96"/>
      <c r="L59" s="96"/>
      <c r="M59" s="96"/>
      <c r="N59" s="96"/>
      <c r="O59" s="96"/>
      <c r="P59" s="96"/>
      <c r="Q59" s="96"/>
      <c r="R59" s="96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02"/>
      <c r="E60" s="158"/>
      <c r="F60" s="158"/>
      <c r="G60" s="158"/>
      <c r="H60" s="158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4"/>
      <c r="D61" s="158"/>
      <c r="E61" s="102"/>
      <c r="F61" s="158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02"/>
      <c r="F62" s="102"/>
      <c r="G62" s="102"/>
      <c r="H62" s="102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0"/>
      <c r="D63" s="158"/>
      <c r="E63" s="158"/>
      <c r="F63" s="102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96"/>
      <c r="D64" s="158"/>
      <c r="E64" s="158"/>
      <c r="F64" s="158"/>
      <c r="G64" s="158"/>
      <c r="H64" s="158"/>
      <c r="I64" s="96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ht="229.5" customHeight="1" x14ac:dyDescent="0.25">
      <c r="B65" s="1"/>
      <c r="C65" s="164"/>
      <c r="D65" s="96"/>
      <c r="E65" s="158"/>
      <c r="F65" s="158"/>
      <c r="G65" s="158"/>
      <c r="H65" s="158"/>
      <c r="I65" s="158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U65" s="146"/>
      <c r="AV65" s="153"/>
      <c r="AW65" s="146"/>
      <c r="AX65" s="146"/>
      <c r="AY65" s="146"/>
    </row>
    <row r="66" spans="1:51" x14ac:dyDescent="0.25">
      <c r="A66" s="154"/>
      <c r="B66" s="1"/>
      <c r="C66" s="160"/>
      <c r="D66" s="96"/>
      <c r="E66" s="158"/>
      <c r="F66" s="158"/>
      <c r="G66" s="158"/>
      <c r="H66" s="158"/>
      <c r="I66" s="155"/>
      <c r="J66" s="155"/>
      <c r="K66" s="155"/>
      <c r="L66" s="155"/>
      <c r="M66" s="155"/>
      <c r="N66" s="155"/>
      <c r="O66" s="156"/>
      <c r="P66" s="150"/>
      <c r="R66" s="153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164"/>
      <c r="D67" s="158"/>
      <c r="E67" s="96"/>
      <c r="F67" s="158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C68" s="94"/>
      <c r="D68" s="158"/>
      <c r="E68" s="96"/>
      <c r="F68" s="96"/>
      <c r="G68" s="96"/>
      <c r="H68" s="96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83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96"/>
      <c r="I72" s="155"/>
      <c r="J72" s="155"/>
      <c r="K72" s="155"/>
      <c r="L72" s="155"/>
      <c r="M72" s="155"/>
      <c r="N72" s="155"/>
      <c r="O72" s="156"/>
      <c r="P72" s="150"/>
      <c r="R72" s="85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50"/>
      <c r="Q98" s="150"/>
      <c r="R98" s="150"/>
      <c r="S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T101" s="150"/>
      <c r="U101" s="150"/>
      <c r="AS101" s="146"/>
      <c r="AT101" s="146"/>
      <c r="AU101" s="146"/>
      <c r="AV101" s="146"/>
      <c r="AW101" s="146"/>
      <c r="AX101" s="146"/>
      <c r="AY101" s="146"/>
    </row>
    <row r="113" spans="45:51" x14ac:dyDescent="0.25">
      <c r="AS113" s="146"/>
      <c r="AT113" s="146"/>
      <c r="AU113" s="146"/>
      <c r="AV113" s="146"/>
      <c r="AW113" s="146"/>
      <c r="AX113" s="146"/>
      <c r="AY113" s="146"/>
    </row>
  </sheetData>
  <protectedRanges>
    <protectedRange sqref="N57:R57 B73 S59:T65 B65:B70 N60:R65 T42 S55:T56 T54" name="Range2_12_5_1_1"/>
    <protectedRange sqref="N10 L10 L6 D6 D8 AD8 AF8 O8:U8 AJ8:AR8 AF10 AR11:AR34 L24:N31 N12:N23 N32:N34 N11:AG11 E11:E34 G11:G34 O12:AG34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3:U5" name="Range1_16_1_1_1_1"/>
    <protectedRange sqref="C68 C66 C63" name="Range2_1_3_1_1"/>
    <protectedRange sqref="H11:H34" name="Range1_1_1_1_1_1_1"/>
    <protectedRange sqref="B71:B72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4" name="Range2_12_2_1_1_1_2_1_1"/>
    <protectedRange sqref="Q54:R54" name="Range2_12_1_6_1_1_1_2_3_1_1_3_1_1_1_1_1_1"/>
    <protectedRange sqref="N54:P54" name="Range2_12_1_2_3_1_1_1_2_3_1_1_3_1_1_1_1_1_1"/>
    <protectedRange sqref="J54:M54" name="Range2_2_12_1_4_3_1_1_1_3_3_1_1_3_1_1_1_1_1_1"/>
    <protectedRange sqref="S49:S51 T47:T48 T52:T53" name="Range2_12_5_1_1_3"/>
    <protectedRange sqref="T45:T46" name="Range2_12_5_1_1_2_2"/>
    <protectedRange sqref="R49:R51 S45:S48 S52:S53" name="Range2_12_4_1_1_1_4_2_2_2"/>
    <protectedRange sqref="P49:Q51 Q45:R48 Q52:R53" name="Range2_12_1_6_1_1_1_2_3_2_1_1_3"/>
    <protectedRange sqref="M49:O51 N45:P48 N52:P53" name="Range2_12_1_2_3_1_1_1_2_3_2_1_1_3"/>
    <protectedRange sqref="J49:L51 K45:M48 K52:M53" name="Range2_2_12_1_4_3_1_1_1_3_3_2_1_1_3"/>
    <protectedRange sqref="I49:I51 J45:J48 J52:J53" name="Range2_2_12_1_4_3_1_1_1_3_2_1_2_2"/>
    <protectedRange sqref="F49:G50 G47:H48" name="Range2_2_12_1_3_1_2_1_1_1_2_1_1_1_1_1_1_2_1_1"/>
    <protectedRange sqref="C49:D50 D47:E48" name="Range2_2_12_1_3_1_2_1_1_1_2_1_1_1_1_3_1_1_1_1"/>
    <protectedRange sqref="E49:E50 F47:F48" name="Range2_2_12_1_3_1_2_1_1_1_3_1_1_1_1_1_3_1_1_1_1"/>
    <protectedRange sqref="H49:H50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2:B64" name="Range2_12_5_1_1_2"/>
    <protectedRange sqref="B61" name="Range2_12_5_1_1_2_1_4_1_1_1_2_1_1_1_1_1_1_1"/>
    <protectedRange sqref="B59:B60" name="Range2_12_5_1_1_2_1"/>
    <protectedRange sqref="B58" name="Range2_12_5_1_1_2_1_2_1"/>
    <protectedRange sqref="I52" name="Range2_2_12_1_7_1_1_2_2"/>
    <protectedRange sqref="H51" name="Range2_2_12_1_4_3_1_1_1_3_3_1_1_3_1_1_1_1_1_1_2"/>
    <protectedRange sqref="D51:G51" name="Range2_2_12_1_3_1_2_1_1_1_1_2_1_1_1_1_1_1_2"/>
    <protectedRange sqref="C51" name="Range2_2_12_1_3_1_2_1_1_1_2_1_2_3_1_1_1_1_1"/>
    <protectedRange sqref="G52:H52" name="Range2_2_12_1_3_1_2_1_1_1_2_1_1_1_1_1_1_2_1_1_1_1_1"/>
    <protectedRange sqref="D52:E52" name="Range2_2_12_1_3_1_2_1_1_1_2_1_1_1_1_3_1_1_1_1_1_2_1"/>
    <protectedRange sqref="F52" name="Range2_2_12_1_3_1_2_1_1_1_3_1_1_1_1_1_3_1_1_1_1_1_1_1"/>
    <protectedRange sqref="I54:I55" name="Range2_2_12_1_7_1_1_2_2_1"/>
    <protectedRange sqref="I53" name="Range2_2_12_1_4_3_1_1_1_3_3_1_1_3_1_1_1_1_1_1_2_1"/>
    <protectedRange sqref="E53:H53" name="Range2_2_12_1_3_1_2_1_1_1_1_2_1_1_1_1_1_1_2_1"/>
    <protectedRange sqref="D53" name="Range2_2_12_1_3_1_2_1_1_1_2_1_2_3_1_1_1_1_1_1"/>
    <protectedRange sqref="G55:H55" name="Range2_2_12_1_3_3_1_1_1_2_1_1_1_1_1_1_1_1_1_1_1_1_1_1_1"/>
    <protectedRange sqref="G54:H54" name="Range2_2_12_1_3_1_2_1_1_1_2_1_1_1_1_1_1_2_1_1_1_1_1_2"/>
    <protectedRange sqref="D54:E54" name="Range2_2_12_1_3_1_2_1_1_1_2_1_1_1_1_3_1_1_1_1_1_2_1_1"/>
    <protectedRange sqref="F54:F55" name="Range2_2_12_1_3_1_2_1_1_1_3_1_1_1_1_1_3_1_1_1_1_1_1_1_1"/>
    <protectedRange sqref="D55:E55" name="Range2_2_12_1_3_1_2_1_1_1_3_1_1_1_1_1_1_1_2_1_1_1_1_1_1"/>
    <protectedRange sqref="B57" name="Range2_12_5_1_1_2_1_2_2"/>
    <protectedRange sqref="B56" name="Range2_12_5_1_1_2_1_4_1_1_1_2_1_1_1_1_1_1_1_1_1_2"/>
    <protectedRange sqref="B55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"/>
    <protectedRange sqref="B49" name="Range2_12_5_1_1_1_1_1_2_1_2_1_1_1_2_1_1_1_1_1_1_1_2_1_1_1_1_1_1"/>
    <protectedRange sqref="B48" name="Range2_12_5_1_1_1_1_1_2_1_1_1_1_1_1_1_1_1_1_1_1_1_1_1_1_1_1_1_1_2_1"/>
    <protectedRange sqref="B50" name="Range2_12_5_1_1_1_1_1_2_1_1_2_1_1_1_1_1_1_1_1_1_1_1_1_1_1_1_1_1_2_1"/>
    <protectedRange sqref="B51" name="Range2_12_5_1_1_1_2_2_1_1_1_1_1_1_1_1_1_1_1_2_1_1_1_2_1_1_1_1_1_1_1_1_1_1_1_1_1_1_1_1_2_1"/>
    <protectedRange sqref="B53" name="Range2_12_5_1_1_1_2_2_1_1_1_1_1_1_1_1_1_1_1_2_1_1_1_1_1_1_1_1_1_3_1_3_1_2_1_1_1_1_1_1_1_1_1_1_1_1_1_2_1_1_1_1_1_2_1"/>
    <protectedRange sqref="B52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67" priority="5" operator="containsText" text="N/A">
      <formula>NOT(ISERROR(SEARCH("N/A",X11)))</formula>
    </cfRule>
    <cfRule type="cellIs" dxfId="366" priority="23" operator="equal">
      <formula>0</formula>
    </cfRule>
  </conditionalFormatting>
  <conditionalFormatting sqref="X11:AE34">
    <cfRule type="cellIs" dxfId="365" priority="22" operator="greaterThanOrEqual">
      <formula>1185</formula>
    </cfRule>
  </conditionalFormatting>
  <conditionalFormatting sqref="X11:AE34">
    <cfRule type="cellIs" dxfId="364" priority="21" operator="between">
      <formula>0.1</formula>
      <formula>1184</formula>
    </cfRule>
  </conditionalFormatting>
  <conditionalFormatting sqref="X8 AO18:AO32 AJ11:AO17 AJ18:AN34">
    <cfRule type="cellIs" dxfId="363" priority="20" operator="equal">
      <formula>0</formula>
    </cfRule>
  </conditionalFormatting>
  <conditionalFormatting sqref="X8 AO18:AO32 AJ11:AO17 AJ18:AN34">
    <cfRule type="cellIs" dxfId="362" priority="19" operator="greaterThan">
      <formula>1179</formula>
    </cfRule>
  </conditionalFormatting>
  <conditionalFormatting sqref="X8 AO18:AO32 AJ11:AO17 AJ18:AN34">
    <cfRule type="cellIs" dxfId="361" priority="18" operator="greaterThan">
      <formula>99</formula>
    </cfRule>
  </conditionalFormatting>
  <conditionalFormatting sqref="X8 AO18:AO32 AJ11:AO17 AJ18:AN34">
    <cfRule type="cellIs" dxfId="360" priority="17" operator="greaterThan">
      <formula>0.99</formula>
    </cfRule>
  </conditionalFormatting>
  <conditionalFormatting sqref="AB8">
    <cfRule type="cellIs" dxfId="359" priority="16" operator="equal">
      <formula>0</formula>
    </cfRule>
  </conditionalFormatting>
  <conditionalFormatting sqref="AB8">
    <cfRule type="cellIs" dxfId="358" priority="15" operator="greaterThan">
      <formula>1179</formula>
    </cfRule>
  </conditionalFormatting>
  <conditionalFormatting sqref="AB8">
    <cfRule type="cellIs" dxfId="357" priority="14" operator="greaterThan">
      <formula>99</formula>
    </cfRule>
  </conditionalFormatting>
  <conditionalFormatting sqref="AB8">
    <cfRule type="cellIs" dxfId="356" priority="13" operator="greaterThan">
      <formula>0.99</formula>
    </cfRule>
  </conditionalFormatting>
  <conditionalFormatting sqref="AQ11:AQ34 AO33:AO34">
    <cfRule type="cellIs" dxfId="355" priority="12" operator="equal">
      <formula>0</formula>
    </cfRule>
  </conditionalFormatting>
  <conditionalFormatting sqref="AQ11:AQ34 AO33:AO34">
    <cfRule type="cellIs" dxfId="354" priority="11" operator="greaterThan">
      <formula>1179</formula>
    </cfRule>
  </conditionalFormatting>
  <conditionalFormatting sqref="AQ11:AQ34 AO33:AO34">
    <cfRule type="cellIs" dxfId="353" priority="10" operator="greaterThan">
      <formula>99</formula>
    </cfRule>
  </conditionalFormatting>
  <conditionalFormatting sqref="AQ11:AQ34 AO33:AO34">
    <cfRule type="cellIs" dxfId="352" priority="9" operator="greaterThan">
      <formula>0.99</formula>
    </cfRule>
  </conditionalFormatting>
  <conditionalFormatting sqref="AI11:AI34">
    <cfRule type="cellIs" dxfId="351" priority="8" operator="greaterThan">
      <formula>$AI$8</formula>
    </cfRule>
  </conditionalFormatting>
  <conditionalFormatting sqref="AH11:AH34">
    <cfRule type="cellIs" dxfId="350" priority="6" operator="greaterThan">
      <formula>$AH$8</formula>
    </cfRule>
    <cfRule type="cellIs" dxfId="349" priority="7" operator="greaterThan">
      <formula>$AH$8</formula>
    </cfRule>
  </conditionalFormatting>
  <conditionalFormatting sqref="AP11:AP34">
    <cfRule type="cellIs" dxfId="348" priority="4" operator="equal">
      <formula>0</formula>
    </cfRule>
  </conditionalFormatting>
  <conditionalFormatting sqref="AP11:AP34">
    <cfRule type="cellIs" dxfId="347" priority="3" operator="greaterThan">
      <formula>1179</formula>
    </cfRule>
  </conditionalFormatting>
  <conditionalFormatting sqref="AP11:AP34">
    <cfRule type="cellIs" dxfId="346" priority="2" operator="greaterThan">
      <formula>99</formula>
    </cfRule>
  </conditionalFormatting>
  <conditionalFormatting sqref="AP11:AP34">
    <cfRule type="cellIs" dxfId="34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I1" workbookViewId="0">
      <selection activeCell="AP11" sqref="AP11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42202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26956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16'!Q34</f>
        <v>44202497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16'!AG34</f>
        <v>38741644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16'!AP34</f>
        <v>8744990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123</v>
      </c>
      <c r="P11" s="166">
        <v>103</v>
      </c>
      <c r="Q11" s="166">
        <v>44206165</v>
      </c>
      <c r="R11" s="49">
        <f>IF(ISBLANK(Q11),"-",Q11-Q10)</f>
        <v>3668</v>
      </c>
      <c r="S11" s="50">
        <f>R11*24/1000</f>
        <v>88.031999999999996</v>
      </c>
      <c r="T11" s="50">
        <f>R11/1000</f>
        <v>3.6680000000000001</v>
      </c>
      <c r="U11" s="167">
        <v>6.7</v>
      </c>
      <c r="V11" s="167">
        <f t="shared" ref="V11:V34" si="0">U11</f>
        <v>6.7</v>
      </c>
      <c r="W11" s="168" t="s">
        <v>125</v>
      </c>
      <c r="X11" s="170">
        <v>0</v>
      </c>
      <c r="Y11" s="170">
        <v>0</v>
      </c>
      <c r="Z11" s="170">
        <v>1117</v>
      </c>
      <c r="AA11" s="170">
        <v>0</v>
      </c>
      <c r="AB11" s="170">
        <v>1118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38742360</v>
      </c>
      <c r="AH11" s="52">
        <f>IF(ISBLANK(AG11),"-",AG11-AG10)</f>
        <v>716</v>
      </c>
      <c r="AI11" s="53">
        <f>AH11/T11</f>
        <v>195.20174482006541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</v>
      </c>
      <c r="AP11" s="170">
        <v>8746012</v>
      </c>
      <c r="AQ11" s="170">
        <f t="shared" ref="AQ11:AQ34" si="1">AP11-AP10</f>
        <v>1022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121</v>
      </c>
      <c r="P12" s="166">
        <v>100</v>
      </c>
      <c r="Q12" s="166">
        <v>44209840</v>
      </c>
      <c r="R12" s="49">
        <f t="shared" ref="R12:R34" si="5">IF(ISBLANK(Q12),"-",Q12-Q11)</f>
        <v>3675</v>
      </c>
      <c r="S12" s="50">
        <f t="shared" ref="S12:S34" si="6">R12*24/1000</f>
        <v>88.2</v>
      </c>
      <c r="T12" s="50">
        <f t="shared" ref="T12:T34" si="7">R12/1000</f>
        <v>3.6749999999999998</v>
      </c>
      <c r="U12" s="167">
        <v>7.8</v>
      </c>
      <c r="V12" s="167">
        <f t="shared" si="0"/>
        <v>7.8</v>
      </c>
      <c r="W12" s="168" t="s">
        <v>125</v>
      </c>
      <c r="X12" s="170">
        <v>0</v>
      </c>
      <c r="Y12" s="170">
        <v>0</v>
      </c>
      <c r="Z12" s="170">
        <v>1117</v>
      </c>
      <c r="AA12" s="170">
        <v>0</v>
      </c>
      <c r="AB12" s="170">
        <v>1118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38743079</v>
      </c>
      <c r="AH12" s="52">
        <f>IF(ISBLANK(AG12),"-",AG12-AG11)</f>
        <v>719</v>
      </c>
      <c r="AI12" s="53">
        <f t="shared" ref="AI12:AI34" si="8">AH12/T12</f>
        <v>195.64625850340138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</v>
      </c>
      <c r="AP12" s="170">
        <v>8747034</v>
      </c>
      <c r="AQ12" s="170">
        <f t="shared" si="1"/>
        <v>1022</v>
      </c>
      <c r="AR12" s="56">
        <v>0.81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12</v>
      </c>
      <c r="E13" s="43">
        <f t="shared" si="2"/>
        <v>8.4507042253521139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120</v>
      </c>
      <c r="P13" s="166">
        <v>98</v>
      </c>
      <c r="Q13" s="166">
        <v>44213501</v>
      </c>
      <c r="R13" s="49">
        <f t="shared" si="5"/>
        <v>3661</v>
      </c>
      <c r="S13" s="50">
        <f t="shared" si="6"/>
        <v>87.864000000000004</v>
      </c>
      <c r="T13" s="50">
        <f t="shared" si="7"/>
        <v>3.661</v>
      </c>
      <c r="U13" s="167">
        <v>8.8000000000000007</v>
      </c>
      <c r="V13" s="167">
        <f t="shared" si="0"/>
        <v>8.8000000000000007</v>
      </c>
      <c r="W13" s="168" t="s">
        <v>125</v>
      </c>
      <c r="X13" s="170">
        <v>0</v>
      </c>
      <c r="Y13" s="170">
        <v>0</v>
      </c>
      <c r="Z13" s="170">
        <v>1117</v>
      </c>
      <c r="AA13" s="170">
        <v>0</v>
      </c>
      <c r="AB13" s="170">
        <v>1118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38743804</v>
      </c>
      <c r="AH13" s="52">
        <f>IF(ISBLANK(AG13),"-",AG13-AG12)</f>
        <v>725</v>
      </c>
      <c r="AI13" s="53">
        <f t="shared" si="8"/>
        <v>198.03332422835291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0.5</v>
      </c>
      <c r="AP13" s="170">
        <v>8748056</v>
      </c>
      <c r="AQ13" s="170">
        <f t="shared" si="1"/>
        <v>1022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11</v>
      </c>
      <c r="E14" s="43">
        <f t="shared" si="2"/>
        <v>7.746478873239437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115</v>
      </c>
      <c r="P14" s="166">
        <v>101</v>
      </c>
      <c r="Q14" s="166">
        <v>44217500</v>
      </c>
      <c r="R14" s="49">
        <f t="shared" si="5"/>
        <v>3999</v>
      </c>
      <c r="S14" s="50">
        <f t="shared" si="6"/>
        <v>95.975999999999999</v>
      </c>
      <c r="T14" s="50">
        <f t="shared" si="7"/>
        <v>3.9990000000000001</v>
      </c>
      <c r="U14" s="167">
        <v>9.3000000000000007</v>
      </c>
      <c r="V14" s="167">
        <f t="shared" si="0"/>
        <v>9.3000000000000007</v>
      </c>
      <c r="W14" s="168" t="s">
        <v>125</v>
      </c>
      <c r="X14" s="170">
        <v>0</v>
      </c>
      <c r="Y14" s="170">
        <v>0</v>
      </c>
      <c r="Z14" s="170">
        <v>1117</v>
      </c>
      <c r="AA14" s="170">
        <v>0</v>
      </c>
      <c r="AB14" s="170">
        <v>1118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38744554</v>
      </c>
      <c r="AH14" s="52">
        <f t="shared" ref="AH14:AH34" si="9">IF(ISBLANK(AG14),"-",AG14-AG13)</f>
        <v>750</v>
      </c>
      <c r="AI14" s="53">
        <f t="shared" si="8"/>
        <v>187.54688672168041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0.5</v>
      </c>
      <c r="AP14" s="170">
        <v>8748911</v>
      </c>
      <c r="AQ14" s="170">
        <f t="shared" si="1"/>
        <v>855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18</v>
      </c>
      <c r="E15" s="43">
        <f t="shared" si="2"/>
        <v>12.67605633802817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109</v>
      </c>
      <c r="P15" s="166">
        <v>106</v>
      </c>
      <c r="Q15" s="166">
        <v>44221499</v>
      </c>
      <c r="R15" s="49">
        <f t="shared" si="5"/>
        <v>3999</v>
      </c>
      <c r="S15" s="50">
        <f t="shared" si="6"/>
        <v>95.975999999999999</v>
      </c>
      <c r="T15" s="50">
        <f t="shared" si="7"/>
        <v>3.9990000000000001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1117</v>
      </c>
      <c r="AA15" s="170">
        <v>0</v>
      </c>
      <c r="AB15" s="170">
        <v>1118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38745304</v>
      </c>
      <c r="AH15" s="52">
        <f t="shared" si="9"/>
        <v>750</v>
      </c>
      <c r="AI15" s="53">
        <f t="shared" si="8"/>
        <v>187.54688672168041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/>
      <c r="AP15" s="170">
        <v>8748911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18</v>
      </c>
      <c r="E16" s="43">
        <f t="shared" si="2"/>
        <v>12.67605633802817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118</v>
      </c>
      <c r="P16" s="166">
        <v>108</v>
      </c>
      <c r="Q16" s="166">
        <v>44226001</v>
      </c>
      <c r="R16" s="49">
        <f t="shared" si="5"/>
        <v>4502</v>
      </c>
      <c r="S16" s="50">
        <f t="shared" si="6"/>
        <v>108.048</v>
      </c>
      <c r="T16" s="50">
        <f t="shared" si="7"/>
        <v>4.5019999999999998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1117</v>
      </c>
      <c r="AA16" s="170">
        <v>0</v>
      </c>
      <c r="AB16" s="170">
        <v>1118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38746068</v>
      </c>
      <c r="AH16" s="52">
        <f t="shared" si="9"/>
        <v>764</v>
      </c>
      <c r="AI16" s="53">
        <f t="shared" si="8"/>
        <v>169.70235450910707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8748911</v>
      </c>
      <c r="AQ16" s="170">
        <f t="shared" si="1"/>
        <v>0</v>
      </c>
      <c r="AR16" s="56">
        <v>0.66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9</v>
      </c>
      <c r="E17" s="43">
        <f t="shared" si="2"/>
        <v>6.3380281690140849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138</v>
      </c>
      <c r="P17" s="166">
        <v>141</v>
      </c>
      <c r="Q17" s="166">
        <v>44231730</v>
      </c>
      <c r="R17" s="49">
        <f t="shared" si="5"/>
        <v>5729</v>
      </c>
      <c r="S17" s="50">
        <f t="shared" si="6"/>
        <v>137.49600000000001</v>
      </c>
      <c r="T17" s="50">
        <f t="shared" si="7"/>
        <v>5.7290000000000001</v>
      </c>
      <c r="U17" s="167">
        <v>9.5</v>
      </c>
      <c r="V17" s="167">
        <f t="shared" si="0"/>
        <v>9.5</v>
      </c>
      <c r="W17" s="168" t="s">
        <v>137</v>
      </c>
      <c r="X17" s="170">
        <v>0</v>
      </c>
      <c r="Y17" s="170">
        <v>1004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38747348</v>
      </c>
      <c r="AH17" s="52">
        <f t="shared" si="9"/>
        <v>1280</v>
      </c>
      <c r="AI17" s="53">
        <f t="shared" si="8"/>
        <v>223.4246814452784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8748911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10</v>
      </c>
      <c r="E18" s="43">
        <f t="shared" si="2"/>
        <v>7.042253521126761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142</v>
      </c>
      <c r="P18" s="166">
        <v>143</v>
      </c>
      <c r="Q18" s="166">
        <v>44237878</v>
      </c>
      <c r="R18" s="49">
        <f t="shared" si="5"/>
        <v>6148</v>
      </c>
      <c r="S18" s="50">
        <f t="shared" si="6"/>
        <v>147.55199999999999</v>
      </c>
      <c r="T18" s="50">
        <f t="shared" si="7"/>
        <v>6.1479999999999997</v>
      </c>
      <c r="U18" s="167">
        <v>9.1999999999999993</v>
      </c>
      <c r="V18" s="167">
        <f t="shared" si="0"/>
        <v>9.1999999999999993</v>
      </c>
      <c r="W18" s="168" t="s">
        <v>137</v>
      </c>
      <c r="X18" s="170">
        <v>0</v>
      </c>
      <c r="Y18" s="170">
        <v>1004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38748716</v>
      </c>
      <c r="AH18" s="52">
        <f t="shared" si="9"/>
        <v>1368</v>
      </c>
      <c r="AI18" s="53">
        <f t="shared" si="8"/>
        <v>222.51138581652572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8748911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8</v>
      </c>
      <c r="E19" s="43">
        <f t="shared" si="2"/>
        <v>5.6338028169014089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141</v>
      </c>
      <c r="P19" s="166">
        <v>149</v>
      </c>
      <c r="Q19" s="166">
        <v>44244018</v>
      </c>
      <c r="R19" s="49">
        <f t="shared" si="5"/>
        <v>6140</v>
      </c>
      <c r="S19" s="50">
        <f t="shared" si="6"/>
        <v>147.36000000000001</v>
      </c>
      <c r="T19" s="50">
        <f t="shared" si="7"/>
        <v>6.14</v>
      </c>
      <c r="U19" s="167">
        <v>8.8000000000000007</v>
      </c>
      <c r="V19" s="167">
        <f t="shared" si="0"/>
        <v>8.8000000000000007</v>
      </c>
      <c r="W19" s="168" t="s">
        <v>137</v>
      </c>
      <c r="X19" s="170">
        <v>0</v>
      </c>
      <c r="Y19" s="170">
        <v>1024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38750068</v>
      </c>
      <c r="AH19" s="52">
        <f t="shared" si="9"/>
        <v>1352</v>
      </c>
      <c r="AI19" s="53">
        <f t="shared" si="8"/>
        <v>220.1954397394137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8748911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7</v>
      </c>
      <c r="E20" s="43">
        <f t="shared" si="2"/>
        <v>4.9295774647887329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141</v>
      </c>
      <c r="P20" s="166">
        <v>153</v>
      </c>
      <c r="Q20" s="166">
        <v>44250191</v>
      </c>
      <c r="R20" s="49">
        <f t="shared" si="5"/>
        <v>6173</v>
      </c>
      <c r="S20" s="50">
        <f t="shared" si="6"/>
        <v>148.15199999999999</v>
      </c>
      <c r="T20" s="50">
        <f t="shared" si="7"/>
        <v>6.173</v>
      </c>
      <c r="U20" s="167">
        <v>8.3000000000000007</v>
      </c>
      <c r="V20" s="167">
        <v>8.3000000000000007</v>
      </c>
      <c r="W20" s="168" t="s">
        <v>137</v>
      </c>
      <c r="X20" s="170">
        <v>0</v>
      </c>
      <c r="Y20" s="170">
        <v>1024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38751444</v>
      </c>
      <c r="AH20" s="52">
        <f t="shared" si="9"/>
        <v>1376</v>
      </c>
      <c r="AI20" s="53">
        <f t="shared" si="8"/>
        <v>222.9062044386846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8748911</v>
      </c>
      <c r="AQ20" s="170">
        <f t="shared" si="1"/>
        <v>0</v>
      </c>
      <c r="AR20" s="56">
        <v>0.91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7</v>
      </c>
      <c r="E21" s="43">
        <f t="shared" si="2"/>
        <v>4.9295774647887329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140</v>
      </c>
      <c r="P21" s="166">
        <v>146</v>
      </c>
      <c r="Q21" s="166">
        <v>44256372</v>
      </c>
      <c r="R21" s="49">
        <f t="shared" si="5"/>
        <v>6181</v>
      </c>
      <c r="S21" s="50">
        <f t="shared" si="6"/>
        <v>148.34399999999999</v>
      </c>
      <c r="T21" s="50">
        <f t="shared" si="7"/>
        <v>6.181</v>
      </c>
      <c r="U21" s="167">
        <v>7.8</v>
      </c>
      <c r="V21" s="167">
        <v>7.8</v>
      </c>
      <c r="W21" s="168" t="s">
        <v>137</v>
      </c>
      <c r="X21" s="170">
        <v>0</v>
      </c>
      <c r="Y21" s="170">
        <v>1035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38752836</v>
      </c>
      <c r="AH21" s="52">
        <f t="shared" si="9"/>
        <v>1392</v>
      </c>
      <c r="AI21" s="53">
        <f t="shared" si="8"/>
        <v>225.20627730140754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8748911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8</v>
      </c>
      <c r="E22" s="43">
        <f t="shared" si="2"/>
        <v>5.6338028169014089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139</v>
      </c>
      <c r="P22" s="166">
        <v>147</v>
      </c>
      <c r="Q22" s="166">
        <v>44262454</v>
      </c>
      <c r="R22" s="49">
        <f t="shared" si="5"/>
        <v>6082</v>
      </c>
      <c r="S22" s="50">
        <f t="shared" si="6"/>
        <v>145.96799999999999</v>
      </c>
      <c r="T22" s="50">
        <f t="shared" si="7"/>
        <v>6.0819999999999999</v>
      </c>
      <c r="U22" s="167">
        <v>7.2</v>
      </c>
      <c r="V22" s="167">
        <f t="shared" si="0"/>
        <v>7.2</v>
      </c>
      <c r="W22" s="168" t="s">
        <v>137</v>
      </c>
      <c r="X22" s="170">
        <v>0</v>
      </c>
      <c r="Y22" s="170">
        <v>1035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38754212</v>
      </c>
      <c r="AH22" s="52">
        <f t="shared" si="9"/>
        <v>1376</v>
      </c>
      <c r="AI22" s="53">
        <f t="shared" si="8"/>
        <v>226.24136797106215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8748911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6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130</v>
      </c>
      <c r="P23" s="166">
        <v>150</v>
      </c>
      <c r="Q23" s="166">
        <v>44268466</v>
      </c>
      <c r="R23" s="49">
        <f t="shared" si="5"/>
        <v>6012</v>
      </c>
      <c r="S23" s="50">
        <f t="shared" si="6"/>
        <v>144.28800000000001</v>
      </c>
      <c r="T23" s="50">
        <f t="shared" si="7"/>
        <v>6.0119999999999996</v>
      </c>
      <c r="U23" s="167">
        <v>6.8</v>
      </c>
      <c r="V23" s="167">
        <f t="shared" si="0"/>
        <v>6.8</v>
      </c>
      <c r="W23" s="168" t="s">
        <v>137</v>
      </c>
      <c r="X23" s="170">
        <v>0</v>
      </c>
      <c r="Y23" s="170">
        <v>1065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38755584</v>
      </c>
      <c r="AH23" s="52">
        <f t="shared" si="9"/>
        <v>1372</v>
      </c>
      <c r="AI23" s="53">
        <f t="shared" si="8"/>
        <v>228.21024617431806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8748911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5</v>
      </c>
      <c r="E24" s="43">
        <f t="shared" si="2"/>
        <v>3.5211267605633805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129</v>
      </c>
      <c r="P24" s="166">
        <v>137</v>
      </c>
      <c r="Q24" s="166">
        <v>44274425</v>
      </c>
      <c r="R24" s="49">
        <f t="shared" si="5"/>
        <v>5959</v>
      </c>
      <c r="S24" s="50">
        <f t="shared" si="6"/>
        <v>143.01599999999999</v>
      </c>
      <c r="T24" s="50">
        <f t="shared" si="7"/>
        <v>5.9589999999999996</v>
      </c>
      <c r="U24" s="167">
        <v>6.1</v>
      </c>
      <c r="V24" s="167">
        <f t="shared" si="0"/>
        <v>6.1</v>
      </c>
      <c r="W24" s="168" t="s">
        <v>137</v>
      </c>
      <c r="X24" s="170">
        <v>0</v>
      </c>
      <c r="Y24" s="170">
        <v>1065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38756988</v>
      </c>
      <c r="AH24" s="52">
        <f t="shared" si="9"/>
        <v>1404</v>
      </c>
      <c r="AI24" s="53">
        <f t="shared" si="8"/>
        <v>235.61000167813393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8748911</v>
      </c>
      <c r="AQ24" s="170">
        <f t="shared" si="1"/>
        <v>0</v>
      </c>
      <c r="AR24" s="56">
        <v>1.33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5</v>
      </c>
      <c r="E25" s="43">
        <f t="shared" si="2"/>
        <v>3.5211267605633805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129</v>
      </c>
      <c r="P25" s="166">
        <v>148</v>
      </c>
      <c r="Q25" s="166">
        <v>44280502</v>
      </c>
      <c r="R25" s="49">
        <f t="shared" si="5"/>
        <v>6077</v>
      </c>
      <c r="S25" s="50">
        <f t="shared" si="6"/>
        <v>145.84800000000001</v>
      </c>
      <c r="T25" s="50">
        <f t="shared" si="7"/>
        <v>6.077</v>
      </c>
      <c r="U25" s="167">
        <v>5.5</v>
      </c>
      <c r="V25" s="167">
        <f t="shared" si="0"/>
        <v>5.5</v>
      </c>
      <c r="W25" s="168" t="s">
        <v>137</v>
      </c>
      <c r="X25" s="170">
        <v>0</v>
      </c>
      <c r="Y25" s="170">
        <v>1064</v>
      </c>
      <c r="Z25" s="170">
        <v>1186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38758446</v>
      </c>
      <c r="AH25" s="52">
        <f t="shared" si="9"/>
        <v>1458</v>
      </c>
      <c r="AI25" s="53">
        <f t="shared" si="8"/>
        <v>239.92101365805496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8748911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129</v>
      </c>
      <c r="P26" s="166">
        <v>135</v>
      </c>
      <c r="Q26" s="166">
        <v>44286034</v>
      </c>
      <c r="R26" s="49">
        <f t="shared" si="5"/>
        <v>5532</v>
      </c>
      <c r="S26" s="50">
        <f t="shared" si="6"/>
        <v>132.768</v>
      </c>
      <c r="T26" s="50">
        <f t="shared" si="7"/>
        <v>5.532</v>
      </c>
      <c r="U26" s="167">
        <v>5</v>
      </c>
      <c r="V26" s="167">
        <f t="shared" si="0"/>
        <v>5</v>
      </c>
      <c r="W26" s="168" t="s">
        <v>137</v>
      </c>
      <c r="X26" s="170">
        <v>0</v>
      </c>
      <c r="Y26" s="170">
        <v>1064</v>
      </c>
      <c r="Z26" s="170">
        <v>1186</v>
      </c>
      <c r="AA26" s="170">
        <v>1185</v>
      </c>
      <c r="AB26" s="170">
        <v>1186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38759724</v>
      </c>
      <c r="AH26" s="52">
        <f t="shared" si="9"/>
        <v>1278</v>
      </c>
      <c r="AI26" s="53">
        <f t="shared" si="8"/>
        <v>231.01952277657267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8748911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130</v>
      </c>
      <c r="P27" s="166">
        <v>143</v>
      </c>
      <c r="Q27" s="166">
        <v>44291912</v>
      </c>
      <c r="R27" s="49">
        <f t="shared" si="5"/>
        <v>5878</v>
      </c>
      <c r="S27" s="50">
        <f t="shared" si="6"/>
        <v>141.072</v>
      </c>
      <c r="T27" s="50">
        <f t="shared" si="7"/>
        <v>5.8780000000000001</v>
      </c>
      <c r="U27" s="167">
        <v>4.4000000000000004</v>
      </c>
      <c r="V27" s="167">
        <f t="shared" si="0"/>
        <v>4.4000000000000004</v>
      </c>
      <c r="W27" s="168" t="s">
        <v>137</v>
      </c>
      <c r="X27" s="170">
        <v>0</v>
      </c>
      <c r="Y27" s="170">
        <v>1065</v>
      </c>
      <c r="Z27" s="170">
        <v>1186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38761104</v>
      </c>
      <c r="AH27" s="52">
        <f t="shared" si="9"/>
        <v>1380</v>
      </c>
      <c r="AI27" s="53">
        <f t="shared" si="8"/>
        <v>234.77373256209594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8748911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133</v>
      </c>
      <c r="P28" s="166">
        <v>138</v>
      </c>
      <c r="Q28" s="166">
        <v>44297540</v>
      </c>
      <c r="R28" s="49">
        <f t="shared" si="5"/>
        <v>5628</v>
      </c>
      <c r="S28" s="50">
        <f t="shared" si="6"/>
        <v>135.072</v>
      </c>
      <c r="T28" s="50">
        <f t="shared" si="7"/>
        <v>5.6280000000000001</v>
      </c>
      <c r="U28" s="167">
        <v>3.9</v>
      </c>
      <c r="V28" s="167">
        <f t="shared" si="0"/>
        <v>3.9</v>
      </c>
      <c r="W28" s="168" t="s">
        <v>137</v>
      </c>
      <c r="X28" s="170">
        <v>0</v>
      </c>
      <c r="Y28" s="170">
        <v>1025</v>
      </c>
      <c r="Z28" s="170">
        <v>1187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38762428</v>
      </c>
      <c r="AH28" s="52">
        <f t="shared" si="9"/>
        <v>1324</v>
      </c>
      <c r="AI28" s="53">
        <f t="shared" si="8"/>
        <v>235.25230987917556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8748911</v>
      </c>
      <c r="AQ28" s="170">
        <f t="shared" si="1"/>
        <v>0</v>
      </c>
      <c r="AR28" s="56">
        <v>1.1599999999999999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4</v>
      </c>
      <c r="E29" s="43">
        <f t="shared" si="2"/>
        <v>2.8169014084507045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132</v>
      </c>
      <c r="P29" s="166">
        <v>140</v>
      </c>
      <c r="Q29" s="166">
        <v>44303124</v>
      </c>
      <c r="R29" s="49">
        <f t="shared" si="5"/>
        <v>5584</v>
      </c>
      <c r="S29" s="50">
        <f t="shared" si="6"/>
        <v>134.01599999999999</v>
      </c>
      <c r="T29" s="50">
        <f t="shared" si="7"/>
        <v>5.5839999999999996</v>
      </c>
      <c r="U29" s="167">
        <v>3.6</v>
      </c>
      <c r="V29" s="167">
        <f t="shared" si="0"/>
        <v>3.6</v>
      </c>
      <c r="W29" s="168" t="s">
        <v>137</v>
      </c>
      <c r="X29" s="170">
        <v>0</v>
      </c>
      <c r="Y29" s="170">
        <v>1022</v>
      </c>
      <c r="Z29" s="170">
        <v>1187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38763752</v>
      </c>
      <c r="AH29" s="52">
        <f t="shared" si="9"/>
        <v>1324</v>
      </c>
      <c r="AI29" s="53">
        <f t="shared" si="8"/>
        <v>237.10601719197709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8748911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11</v>
      </c>
      <c r="E30" s="43">
        <f t="shared" si="2"/>
        <v>7.746478873239437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113</v>
      </c>
      <c r="P30" s="166">
        <v>137</v>
      </c>
      <c r="Q30" s="166">
        <v>44308336</v>
      </c>
      <c r="R30" s="49">
        <f t="shared" si="5"/>
        <v>5212</v>
      </c>
      <c r="S30" s="50">
        <f t="shared" si="6"/>
        <v>125.08799999999999</v>
      </c>
      <c r="T30" s="50">
        <f t="shared" si="7"/>
        <v>5.2119999999999997</v>
      </c>
      <c r="U30" s="167">
        <v>2.9</v>
      </c>
      <c r="V30" s="167">
        <f t="shared" si="0"/>
        <v>2.9</v>
      </c>
      <c r="W30" s="168" t="s">
        <v>148</v>
      </c>
      <c r="X30" s="170">
        <v>0</v>
      </c>
      <c r="Y30" s="170">
        <v>1075</v>
      </c>
      <c r="Z30" s="170">
        <v>1188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38764844</v>
      </c>
      <c r="AH30" s="52">
        <f t="shared" si="9"/>
        <v>1092</v>
      </c>
      <c r="AI30" s="53">
        <f t="shared" si="8"/>
        <v>209.51650038372986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8748911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11</v>
      </c>
      <c r="E31" s="43">
        <f t="shared" si="2"/>
        <v>7.746478873239437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112</v>
      </c>
      <c r="P31" s="166">
        <v>135</v>
      </c>
      <c r="Q31" s="166">
        <v>44313545</v>
      </c>
      <c r="R31" s="49">
        <f t="shared" si="5"/>
        <v>5209</v>
      </c>
      <c r="S31" s="50">
        <f t="shared" si="6"/>
        <v>125.01600000000001</v>
      </c>
      <c r="T31" s="50">
        <f t="shared" si="7"/>
        <v>5.2089999999999996</v>
      </c>
      <c r="U31" s="167">
        <v>2.2999999999999998</v>
      </c>
      <c r="V31" s="167">
        <f t="shared" si="0"/>
        <v>2.2999999999999998</v>
      </c>
      <c r="W31" s="168" t="s">
        <v>148</v>
      </c>
      <c r="X31" s="170">
        <v>0</v>
      </c>
      <c r="Y31" s="170">
        <v>1075</v>
      </c>
      <c r="Z31" s="170">
        <v>1187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38765924</v>
      </c>
      <c r="AH31" s="52">
        <f t="shared" si="9"/>
        <v>1080</v>
      </c>
      <c r="AI31" s="53">
        <f t="shared" si="8"/>
        <v>207.33346131695146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8748911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10</v>
      </c>
      <c r="E32" s="43">
        <f t="shared" si="2"/>
        <v>7.042253521126761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117</v>
      </c>
      <c r="P32" s="166">
        <v>120</v>
      </c>
      <c r="Q32" s="166">
        <v>44318632</v>
      </c>
      <c r="R32" s="49">
        <f t="shared" si="5"/>
        <v>5087</v>
      </c>
      <c r="S32" s="50">
        <f t="shared" si="6"/>
        <v>122.08799999999999</v>
      </c>
      <c r="T32" s="50">
        <f t="shared" si="7"/>
        <v>5.0869999999999997</v>
      </c>
      <c r="U32" s="167">
        <v>1.7</v>
      </c>
      <c r="V32" s="167">
        <f t="shared" si="0"/>
        <v>1.7</v>
      </c>
      <c r="W32" s="168" t="s">
        <v>148</v>
      </c>
      <c r="X32" s="170">
        <v>0</v>
      </c>
      <c r="Y32" s="170">
        <v>1073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38766996</v>
      </c>
      <c r="AH32" s="52">
        <f t="shared" si="9"/>
        <v>1072</v>
      </c>
      <c r="AI32" s="53">
        <f t="shared" si="8"/>
        <v>210.7332415962257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8748911</v>
      </c>
      <c r="AQ32" s="170">
        <f t="shared" si="1"/>
        <v>0</v>
      </c>
      <c r="AR32" s="56">
        <v>1.02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8</v>
      </c>
      <c r="E33" s="43">
        <f t="shared" si="2"/>
        <v>5.6338028169014089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135</v>
      </c>
      <c r="P33" s="166">
        <v>100</v>
      </c>
      <c r="Q33" s="166">
        <v>44322917</v>
      </c>
      <c r="R33" s="49">
        <f t="shared" si="5"/>
        <v>4285</v>
      </c>
      <c r="S33" s="50">
        <f t="shared" si="6"/>
        <v>102.84</v>
      </c>
      <c r="T33" s="50">
        <f t="shared" si="7"/>
        <v>4.2850000000000001</v>
      </c>
      <c r="U33" s="167">
        <v>2.9</v>
      </c>
      <c r="V33" s="167">
        <f t="shared" si="0"/>
        <v>2.9</v>
      </c>
      <c r="W33" s="168" t="s">
        <v>125</v>
      </c>
      <c r="X33" s="170">
        <v>0</v>
      </c>
      <c r="Y33" s="170">
        <v>0</v>
      </c>
      <c r="Z33" s="170">
        <v>1127</v>
      </c>
      <c r="AA33" s="170">
        <v>0</v>
      </c>
      <c r="AB33" s="170">
        <v>1138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38767864</v>
      </c>
      <c r="AH33" s="52">
        <f t="shared" si="9"/>
        <v>868</v>
      </c>
      <c r="AI33" s="53">
        <f t="shared" si="8"/>
        <v>202.56709451575261</v>
      </c>
      <c r="AJ33" s="149">
        <v>0</v>
      </c>
      <c r="AK33" s="149"/>
      <c r="AL33" s="149">
        <v>1</v>
      </c>
      <c r="AM33" s="149">
        <v>0</v>
      </c>
      <c r="AN33" s="149">
        <v>1</v>
      </c>
      <c r="AO33" s="149">
        <v>0.45</v>
      </c>
      <c r="AP33" s="170">
        <v>8750174</v>
      </c>
      <c r="AQ33" s="170">
        <f t="shared" si="1"/>
        <v>1263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8</v>
      </c>
      <c r="E34" s="43">
        <f t="shared" si="2"/>
        <v>5.6338028169014089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128</v>
      </c>
      <c r="P34" s="166">
        <v>107</v>
      </c>
      <c r="Q34" s="166">
        <v>44326983</v>
      </c>
      <c r="R34" s="49">
        <f t="shared" si="5"/>
        <v>4066</v>
      </c>
      <c r="S34" s="50">
        <f t="shared" si="6"/>
        <v>97.584000000000003</v>
      </c>
      <c r="T34" s="50">
        <f t="shared" si="7"/>
        <v>4.0659999999999998</v>
      </c>
      <c r="U34" s="167">
        <v>4.4000000000000004</v>
      </c>
      <c r="V34" s="167">
        <f t="shared" si="0"/>
        <v>4.4000000000000004</v>
      </c>
      <c r="W34" s="168" t="s">
        <v>125</v>
      </c>
      <c r="X34" s="170">
        <v>0</v>
      </c>
      <c r="Y34" s="170">
        <v>0</v>
      </c>
      <c r="Z34" s="170">
        <v>1127</v>
      </c>
      <c r="AA34" s="170">
        <v>0</v>
      </c>
      <c r="AB34" s="170">
        <v>1138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38768600</v>
      </c>
      <c r="AH34" s="52">
        <f t="shared" si="9"/>
        <v>736</v>
      </c>
      <c r="AI34" s="53">
        <f t="shared" si="8"/>
        <v>181.0132808657157</v>
      </c>
      <c r="AJ34" s="149">
        <v>0</v>
      </c>
      <c r="AK34" s="149"/>
      <c r="AL34" s="149">
        <v>1</v>
      </c>
      <c r="AM34" s="149">
        <v>0</v>
      </c>
      <c r="AN34" s="149">
        <v>1</v>
      </c>
      <c r="AO34" s="149">
        <v>0.45</v>
      </c>
      <c r="AP34" s="170">
        <v>8751477</v>
      </c>
      <c r="AQ34" s="170">
        <f t="shared" si="1"/>
        <v>1303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128.54166666666666</v>
      </c>
      <c r="Q35" s="67">
        <f>Q34-Q10</f>
        <v>124486</v>
      </c>
      <c r="R35" s="68">
        <f>SUM(R11:R34)</f>
        <v>124486</v>
      </c>
      <c r="S35" s="69">
        <f>AVERAGE(S11:S34)</f>
        <v>124.48600000000003</v>
      </c>
      <c r="T35" s="69">
        <f>SUM(T11:T34)</f>
        <v>124.486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26956</v>
      </c>
      <c r="AH35" s="71">
        <f>SUM(AH11:AH34)</f>
        <v>26956</v>
      </c>
      <c r="AI35" s="72">
        <f>$AH$35/$T35</f>
        <v>216.53840592516426</v>
      </c>
      <c r="AJ35" s="138"/>
      <c r="AK35" s="139"/>
      <c r="AL35" s="139"/>
      <c r="AM35" s="139"/>
      <c r="AN35" s="140"/>
      <c r="AO35" s="73"/>
      <c r="AP35" s="74">
        <f>AP34-AP10</f>
        <v>6487</v>
      </c>
      <c r="AQ35" s="75">
        <f>SUM(AQ11:AQ34)</f>
        <v>6487</v>
      </c>
      <c r="AR35" s="76">
        <f>AVERAGE(AR11:AR34)</f>
        <v>0.9816666666666668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218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219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220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129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169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_1"/>
    <protectedRange sqref="B48" name="Range2_12_5_1_1_1_1_1_2_1_1_1_1_1_1_1_1_1_1_1_1_1_1_1_1_1_1_1_1_2_1_1"/>
    <protectedRange sqref="B49" name="Range2_12_5_1_1_1_1_1_2_1_1_2_1_1_1_1_1_1_1_1_1_1_1_1_1_1_1_1_1_2_1_1"/>
    <protectedRange sqref="B50" name="Range2_12_5_1_1_1_2_2_1_1_1_1_1_1_1_1_1_1_1_2_1_1_1_2_1_1_1_1_1_1_1_1_1_1_1_1_1_1_1_1_2_1_1"/>
    <protectedRange sqref="B52" name="Range2_12_5_1_1_1_2_2_1_1_1_1_1_1_1_1_1_1_1_2_1_1_1_1_1_1_1_1_1_3_1_3_1_2_1_1_1_1_1_1_1_1_1_1_1_1_1_2_1_1_1_1_1_2_1_1"/>
    <protectedRange sqref="B51" name="Range2_12_5_1_1_1_1_1_2_1_2_1_1_1_2_1_1_1_1_1_1_1_1_1_1_2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44" priority="5" operator="containsText" text="N/A">
      <formula>NOT(ISERROR(SEARCH("N/A",X11)))</formula>
    </cfRule>
    <cfRule type="cellIs" dxfId="343" priority="23" operator="equal">
      <formula>0</formula>
    </cfRule>
  </conditionalFormatting>
  <conditionalFormatting sqref="X11:AE34">
    <cfRule type="cellIs" dxfId="342" priority="22" operator="greaterThanOrEqual">
      <formula>1185</formula>
    </cfRule>
  </conditionalFormatting>
  <conditionalFormatting sqref="X11:AE34">
    <cfRule type="cellIs" dxfId="341" priority="21" operator="between">
      <formula>0.1</formula>
      <formula>1184</formula>
    </cfRule>
  </conditionalFormatting>
  <conditionalFormatting sqref="X8 AO18:AO32 AJ11:AO17 AJ18:AN34">
    <cfRule type="cellIs" dxfId="340" priority="20" operator="equal">
      <formula>0</formula>
    </cfRule>
  </conditionalFormatting>
  <conditionalFormatting sqref="X8 AO18:AO32 AJ11:AO17 AJ18:AN34">
    <cfRule type="cellIs" dxfId="339" priority="19" operator="greaterThan">
      <formula>1179</formula>
    </cfRule>
  </conditionalFormatting>
  <conditionalFormatting sqref="X8 AO18:AO32 AJ11:AO17 AJ18:AN34">
    <cfRule type="cellIs" dxfId="338" priority="18" operator="greaterThan">
      <formula>99</formula>
    </cfRule>
  </conditionalFormatting>
  <conditionalFormatting sqref="X8 AO18:AO32 AJ11:AO17 AJ18:AN34">
    <cfRule type="cellIs" dxfId="337" priority="17" operator="greaterThan">
      <formula>0.99</formula>
    </cfRule>
  </conditionalFormatting>
  <conditionalFormatting sqref="AB8">
    <cfRule type="cellIs" dxfId="336" priority="16" operator="equal">
      <formula>0</formula>
    </cfRule>
  </conditionalFormatting>
  <conditionalFormatting sqref="AB8">
    <cfRule type="cellIs" dxfId="335" priority="15" operator="greaterThan">
      <formula>1179</formula>
    </cfRule>
  </conditionalFormatting>
  <conditionalFormatting sqref="AB8">
    <cfRule type="cellIs" dxfId="334" priority="14" operator="greaterThan">
      <formula>99</formula>
    </cfRule>
  </conditionalFormatting>
  <conditionalFormatting sqref="AB8">
    <cfRule type="cellIs" dxfId="333" priority="13" operator="greaterThan">
      <formula>0.99</formula>
    </cfRule>
  </conditionalFormatting>
  <conditionalFormatting sqref="AQ11:AQ34 AO33:AO34">
    <cfRule type="cellIs" dxfId="332" priority="12" operator="equal">
      <formula>0</formula>
    </cfRule>
  </conditionalFormatting>
  <conditionalFormatting sqref="AQ11:AQ34 AO33:AO34">
    <cfRule type="cellIs" dxfId="331" priority="11" operator="greaterThan">
      <formula>1179</formula>
    </cfRule>
  </conditionalFormatting>
  <conditionalFormatting sqref="AQ11:AQ34 AO33:AO34">
    <cfRule type="cellIs" dxfId="330" priority="10" operator="greaterThan">
      <formula>99</formula>
    </cfRule>
  </conditionalFormatting>
  <conditionalFormatting sqref="AQ11:AQ34 AO33:AO34">
    <cfRule type="cellIs" dxfId="329" priority="9" operator="greaterThan">
      <formula>0.99</formula>
    </cfRule>
  </conditionalFormatting>
  <conditionalFormatting sqref="AI11:AI34">
    <cfRule type="cellIs" dxfId="328" priority="8" operator="greaterThan">
      <formula>$AI$8</formula>
    </cfRule>
  </conditionalFormatting>
  <conditionalFormatting sqref="AH11:AH34">
    <cfRule type="cellIs" dxfId="327" priority="6" operator="greaterThan">
      <formula>$AH$8</formula>
    </cfRule>
    <cfRule type="cellIs" dxfId="326" priority="7" operator="greaterThan">
      <formula>$AH$8</formula>
    </cfRule>
  </conditionalFormatting>
  <conditionalFormatting sqref="AP11:AP34">
    <cfRule type="cellIs" dxfId="325" priority="4" operator="equal">
      <formula>0</formula>
    </cfRule>
  </conditionalFormatting>
  <conditionalFormatting sqref="AP11:AP34">
    <cfRule type="cellIs" dxfId="324" priority="3" operator="greaterThan">
      <formula>1179</formula>
    </cfRule>
  </conditionalFormatting>
  <conditionalFormatting sqref="AP11:AP34">
    <cfRule type="cellIs" dxfId="323" priority="2" operator="greaterThan">
      <formula>99</formula>
    </cfRule>
  </conditionalFormatting>
  <conditionalFormatting sqref="AP11:AP34">
    <cfRule type="cellIs" dxfId="32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22" workbookViewId="0">
      <selection activeCell="A44" sqref="A44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126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42203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26832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17'!Q34</f>
        <v>44326983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17'!AG34</f>
        <v>38768600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17'!AP34</f>
        <v>8751477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126</v>
      </c>
      <c r="P11" s="166">
        <v>100</v>
      </c>
      <c r="Q11" s="166">
        <v>44330810</v>
      </c>
      <c r="R11" s="49">
        <f>IF(ISBLANK(Q11),"-",Q11-Q10)</f>
        <v>3827</v>
      </c>
      <c r="S11" s="50">
        <f>R11*24/1000</f>
        <v>91.847999999999999</v>
      </c>
      <c r="T11" s="50">
        <f>R11/1000</f>
        <v>3.827</v>
      </c>
      <c r="U11" s="167">
        <v>5.3</v>
      </c>
      <c r="V11" s="167">
        <f t="shared" ref="V11:V34" si="0">U11</f>
        <v>5.3</v>
      </c>
      <c r="W11" s="168" t="s">
        <v>125</v>
      </c>
      <c r="X11" s="170">
        <v>0</v>
      </c>
      <c r="Y11" s="170">
        <v>0</v>
      </c>
      <c r="Z11" s="170">
        <v>1107</v>
      </c>
      <c r="AA11" s="170">
        <v>0</v>
      </c>
      <c r="AB11" s="170">
        <v>1118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38769390</v>
      </c>
      <c r="AH11" s="52">
        <f>IF(ISBLANK(AG11),"-",AG11-AG10)</f>
        <v>790</v>
      </c>
      <c r="AI11" s="53">
        <f>AH11/T11</f>
        <v>206.42801149725634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0.55000000000000004</v>
      </c>
      <c r="AP11" s="170">
        <v>8752565</v>
      </c>
      <c r="AQ11" s="170">
        <f t="shared" ref="AQ11:AQ34" si="1">AP11-AP10</f>
        <v>1088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9</v>
      </c>
      <c r="E12" s="43">
        <f t="shared" ref="E12:E34" si="2">D12/1.42</f>
        <v>6.3380281690140849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123</v>
      </c>
      <c r="P12" s="166">
        <v>95</v>
      </c>
      <c r="Q12" s="166">
        <v>44334638</v>
      </c>
      <c r="R12" s="49">
        <f t="shared" ref="R12:R34" si="5">IF(ISBLANK(Q12),"-",Q12-Q11)</f>
        <v>3828</v>
      </c>
      <c r="S12" s="50">
        <f t="shared" ref="S12:S34" si="6">R12*24/1000</f>
        <v>91.872</v>
      </c>
      <c r="T12" s="50">
        <f t="shared" ref="T12:T34" si="7">R12/1000</f>
        <v>3.8279999999999998</v>
      </c>
      <c r="U12" s="167">
        <v>6.5</v>
      </c>
      <c r="V12" s="167">
        <f t="shared" si="0"/>
        <v>6.5</v>
      </c>
      <c r="W12" s="168" t="s">
        <v>125</v>
      </c>
      <c r="X12" s="170">
        <v>0</v>
      </c>
      <c r="Y12" s="170">
        <v>0</v>
      </c>
      <c r="Z12" s="170">
        <v>1107</v>
      </c>
      <c r="AA12" s="170">
        <v>0</v>
      </c>
      <c r="AB12" s="170">
        <v>1118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38770123</v>
      </c>
      <c r="AH12" s="52">
        <f>IF(ISBLANK(AG12),"-",AG12-AG11)</f>
        <v>733</v>
      </c>
      <c r="AI12" s="53">
        <f t="shared" ref="AI12:AI34" si="8">AH12/T12</f>
        <v>191.48380355276907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0.55000000000000004</v>
      </c>
      <c r="AP12" s="170">
        <v>8753654</v>
      </c>
      <c r="AQ12" s="170">
        <f t="shared" si="1"/>
        <v>1089</v>
      </c>
      <c r="AR12" s="56">
        <v>0.97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2"/>
        <v>7.042253521126761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121</v>
      </c>
      <c r="P13" s="166">
        <v>92</v>
      </c>
      <c r="Q13" s="166">
        <v>44338465</v>
      </c>
      <c r="R13" s="49">
        <f t="shared" si="5"/>
        <v>3827</v>
      </c>
      <c r="S13" s="50">
        <f t="shared" si="6"/>
        <v>91.847999999999999</v>
      </c>
      <c r="T13" s="50">
        <f t="shared" si="7"/>
        <v>3.827</v>
      </c>
      <c r="U13" s="167">
        <v>7.8</v>
      </c>
      <c r="V13" s="167">
        <f t="shared" si="0"/>
        <v>7.8</v>
      </c>
      <c r="W13" s="168" t="s">
        <v>125</v>
      </c>
      <c r="X13" s="170">
        <v>0</v>
      </c>
      <c r="Y13" s="170">
        <v>0</v>
      </c>
      <c r="Z13" s="170">
        <v>1107</v>
      </c>
      <c r="AA13" s="170">
        <v>0</v>
      </c>
      <c r="AB13" s="170">
        <v>1118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38770856</v>
      </c>
      <c r="AH13" s="52">
        <f>IF(ISBLANK(AG13),"-",AG13-AG12)</f>
        <v>733</v>
      </c>
      <c r="AI13" s="53">
        <f t="shared" si="8"/>
        <v>191.53383851580872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0.55000000000000004</v>
      </c>
      <c r="AP13" s="170">
        <v>8754743</v>
      </c>
      <c r="AQ13" s="170">
        <f t="shared" si="1"/>
        <v>1089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11</v>
      </c>
      <c r="E14" s="43">
        <f t="shared" si="2"/>
        <v>7.746478873239437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117</v>
      </c>
      <c r="P14" s="166">
        <v>93</v>
      </c>
      <c r="Q14" s="166">
        <v>44342402</v>
      </c>
      <c r="R14" s="49">
        <f t="shared" si="5"/>
        <v>3937</v>
      </c>
      <c r="S14" s="50">
        <f t="shared" si="6"/>
        <v>94.488</v>
      </c>
      <c r="T14" s="50">
        <f t="shared" si="7"/>
        <v>3.9369999999999998</v>
      </c>
      <c r="U14" s="167">
        <v>8.9</v>
      </c>
      <c r="V14" s="167">
        <f t="shared" si="0"/>
        <v>8.9</v>
      </c>
      <c r="W14" s="168" t="s">
        <v>125</v>
      </c>
      <c r="X14" s="170">
        <v>0</v>
      </c>
      <c r="Y14" s="170">
        <v>0</v>
      </c>
      <c r="Z14" s="170">
        <v>1107</v>
      </c>
      <c r="AA14" s="170">
        <v>0</v>
      </c>
      <c r="AB14" s="170">
        <v>1118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38771604</v>
      </c>
      <c r="AH14" s="52">
        <f t="shared" ref="AH14:AH34" si="9">IF(ISBLANK(AG14),"-",AG14-AG13)</f>
        <v>748</v>
      </c>
      <c r="AI14" s="53">
        <f t="shared" si="8"/>
        <v>189.99237998475996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0.55000000000000004</v>
      </c>
      <c r="AP14" s="170">
        <v>8755750</v>
      </c>
      <c r="AQ14" s="170">
        <f t="shared" si="1"/>
        <v>1007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19</v>
      </c>
      <c r="E15" s="43">
        <f t="shared" si="2"/>
        <v>13.380281690140846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109</v>
      </c>
      <c r="P15" s="166">
        <v>110</v>
      </c>
      <c r="Q15" s="166">
        <v>44346424</v>
      </c>
      <c r="R15" s="49">
        <f t="shared" si="5"/>
        <v>4022</v>
      </c>
      <c r="S15" s="50">
        <f t="shared" si="6"/>
        <v>96.528000000000006</v>
      </c>
      <c r="T15" s="50">
        <f t="shared" si="7"/>
        <v>4.0220000000000002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1107</v>
      </c>
      <c r="AA15" s="170">
        <v>0</v>
      </c>
      <c r="AB15" s="170">
        <v>1118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38772340</v>
      </c>
      <c r="AH15" s="52">
        <f t="shared" si="9"/>
        <v>736</v>
      </c>
      <c r="AI15" s="53">
        <f t="shared" si="8"/>
        <v>182.99353555445052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0.55000000000000004</v>
      </c>
      <c r="AP15" s="170">
        <v>8756605</v>
      </c>
      <c r="AQ15" s="170">
        <f t="shared" si="1"/>
        <v>855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15</v>
      </c>
      <c r="E16" s="43">
        <f t="shared" si="2"/>
        <v>10.563380281690142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117</v>
      </c>
      <c r="P16" s="166">
        <v>112</v>
      </c>
      <c r="Q16" s="166">
        <v>44350902</v>
      </c>
      <c r="R16" s="49">
        <f t="shared" si="5"/>
        <v>4478</v>
      </c>
      <c r="S16" s="50">
        <f t="shared" si="6"/>
        <v>107.47199999999999</v>
      </c>
      <c r="T16" s="50">
        <f t="shared" si="7"/>
        <v>4.4779999999999998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1107</v>
      </c>
      <c r="AA16" s="170">
        <v>0</v>
      </c>
      <c r="AB16" s="170">
        <v>1118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38773084</v>
      </c>
      <c r="AH16" s="52">
        <f t="shared" si="9"/>
        <v>744</v>
      </c>
      <c r="AI16" s="53">
        <f t="shared" si="8"/>
        <v>166.14560071460474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8756605</v>
      </c>
      <c r="AQ16" s="170">
        <f t="shared" si="1"/>
        <v>0</v>
      </c>
      <c r="AR16" s="56">
        <v>0.81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11</v>
      </c>
      <c r="E17" s="43">
        <f t="shared" si="2"/>
        <v>7.746478873239437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143</v>
      </c>
      <c r="P17" s="166">
        <v>136</v>
      </c>
      <c r="Q17" s="166">
        <v>44356594</v>
      </c>
      <c r="R17" s="49">
        <f t="shared" si="5"/>
        <v>5692</v>
      </c>
      <c r="S17" s="50">
        <f t="shared" si="6"/>
        <v>136.608</v>
      </c>
      <c r="T17" s="50">
        <f t="shared" si="7"/>
        <v>5.6920000000000002</v>
      </c>
      <c r="U17" s="167">
        <v>9.5</v>
      </c>
      <c r="V17" s="167">
        <f t="shared" si="0"/>
        <v>9.5</v>
      </c>
      <c r="W17" s="168" t="s">
        <v>137</v>
      </c>
      <c r="X17" s="170">
        <v>0</v>
      </c>
      <c r="Y17" s="170">
        <v>1024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38774372</v>
      </c>
      <c r="AH17" s="52">
        <f t="shared" si="9"/>
        <v>1288</v>
      </c>
      <c r="AI17" s="53">
        <f t="shared" si="8"/>
        <v>226.2825017568517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8756605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9</v>
      </c>
      <c r="E18" s="43">
        <f t="shared" si="2"/>
        <v>6.3380281690140849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142</v>
      </c>
      <c r="P18" s="166">
        <v>145</v>
      </c>
      <c r="Q18" s="166">
        <v>44362699</v>
      </c>
      <c r="R18" s="49">
        <f t="shared" si="5"/>
        <v>6105</v>
      </c>
      <c r="S18" s="50">
        <f t="shared" si="6"/>
        <v>146.52000000000001</v>
      </c>
      <c r="T18" s="50">
        <f t="shared" si="7"/>
        <v>6.1050000000000004</v>
      </c>
      <c r="U18" s="167">
        <v>9.4</v>
      </c>
      <c r="V18" s="167">
        <f t="shared" si="0"/>
        <v>9.4</v>
      </c>
      <c r="W18" s="168" t="s">
        <v>137</v>
      </c>
      <c r="X18" s="170">
        <v>0</v>
      </c>
      <c r="Y18" s="170">
        <v>1013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38775732</v>
      </c>
      <c r="AH18" s="52">
        <f t="shared" si="9"/>
        <v>1360</v>
      </c>
      <c r="AI18" s="53">
        <f t="shared" si="8"/>
        <v>222.76822276822276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8756605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9</v>
      </c>
      <c r="E19" s="43">
        <f t="shared" si="2"/>
        <v>6.3380281690140849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142</v>
      </c>
      <c r="P19" s="166">
        <v>148</v>
      </c>
      <c r="Q19" s="166">
        <v>44368687</v>
      </c>
      <c r="R19" s="49">
        <f t="shared" si="5"/>
        <v>5988</v>
      </c>
      <c r="S19" s="50">
        <f t="shared" si="6"/>
        <v>143.71199999999999</v>
      </c>
      <c r="T19" s="50">
        <f t="shared" si="7"/>
        <v>5.9880000000000004</v>
      </c>
      <c r="U19" s="167">
        <v>9</v>
      </c>
      <c r="V19" s="167">
        <f t="shared" si="0"/>
        <v>9</v>
      </c>
      <c r="W19" s="168" t="s">
        <v>137</v>
      </c>
      <c r="X19" s="170">
        <v>0</v>
      </c>
      <c r="Y19" s="170">
        <v>1015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38777068</v>
      </c>
      <c r="AH19" s="52">
        <f t="shared" si="9"/>
        <v>1336</v>
      </c>
      <c r="AI19" s="53">
        <f t="shared" si="8"/>
        <v>223.11289245156979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8756605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142</v>
      </c>
      <c r="P20" s="166">
        <v>147</v>
      </c>
      <c r="Q20" s="166">
        <v>44374931</v>
      </c>
      <c r="R20" s="49">
        <f t="shared" si="5"/>
        <v>6244</v>
      </c>
      <c r="S20" s="50">
        <f t="shared" si="6"/>
        <v>149.85599999999999</v>
      </c>
      <c r="T20" s="50">
        <f t="shared" si="7"/>
        <v>6.2439999999999998</v>
      </c>
      <c r="U20" s="167">
        <v>8.5</v>
      </c>
      <c r="V20" s="167">
        <v>8.5</v>
      </c>
      <c r="W20" s="168" t="s">
        <v>137</v>
      </c>
      <c r="X20" s="170">
        <v>0</v>
      </c>
      <c r="Y20" s="170">
        <v>1013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38778452</v>
      </c>
      <c r="AH20" s="52">
        <f t="shared" si="9"/>
        <v>1384</v>
      </c>
      <c r="AI20" s="53">
        <f t="shared" si="8"/>
        <v>221.6527866752082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8756605</v>
      </c>
      <c r="AQ20" s="170">
        <f t="shared" si="1"/>
        <v>0</v>
      </c>
      <c r="AR20" s="56">
        <v>0.95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2"/>
        <v>5.6338028169014089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142</v>
      </c>
      <c r="P21" s="166">
        <v>145</v>
      </c>
      <c r="Q21" s="166">
        <v>44381057</v>
      </c>
      <c r="R21" s="49">
        <f t="shared" si="5"/>
        <v>6126</v>
      </c>
      <c r="S21" s="50">
        <f t="shared" si="6"/>
        <v>147.024</v>
      </c>
      <c r="T21" s="50">
        <f t="shared" si="7"/>
        <v>6.1260000000000003</v>
      </c>
      <c r="U21" s="167">
        <v>8.1</v>
      </c>
      <c r="V21" s="167">
        <v>8.1</v>
      </c>
      <c r="W21" s="168" t="s">
        <v>137</v>
      </c>
      <c r="X21" s="170">
        <v>0</v>
      </c>
      <c r="Y21" s="170">
        <v>1014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38779816</v>
      </c>
      <c r="AH21" s="52">
        <f t="shared" si="9"/>
        <v>1364</v>
      </c>
      <c r="AI21" s="53">
        <f t="shared" si="8"/>
        <v>222.65752530199151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8756605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8</v>
      </c>
      <c r="E22" s="43">
        <f t="shared" si="2"/>
        <v>5.6338028169014089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139</v>
      </c>
      <c r="P22" s="166">
        <v>144</v>
      </c>
      <c r="Q22" s="166">
        <v>44387235</v>
      </c>
      <c r="R22" s="49">
        <f t="shared" si="5"/>
        <v>6178</v>
      </c>
      <c r="S22" s="50">
        <f t="shared" si="6"/>
        <v>148.27199999999999</v>
      </c>
      <c r="T22" s="50">
        <f t="shared" si="7"/>
        <v>6.1779999999999999</v>
      </c>
      <c r="U22" s="167">
        <v>7.5</v>
      </c>
      <c r="V22" s="167">
        <f t="shared" si="0"/>
        <v>7.5</v>
      </c>
      <c r="W22" s="168" t="s">
        <v>137</v>
      </c>
      <c r="X22" s="170">
        <v>0</v>
      </c>
      <c r="Y22" s="170">
        <v>1033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38781196</v>
      </c>
      <c r="AH22" s="52">
        <f t="shared" si="9"/>
        <v>1380</v>
      </c>
      <c r="AI22" s="53">
        <f t="shared" si="8"/>
        <v>223.37325995467791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8756605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6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133</v>
      </c>
      <c r="P23" s="166">
        <v>138</v>
      </c>
      <c r="Q23" s="166">
        <v>44393182</v>
      </c>
      <c r="R23" s="49">
        <f t="shared" si="5"/>
        <v>5947</v>
      </c>
      <c r="S23" s="50">
        <f t="shared" si="6"/>
        <v>142.72800000000001</v>
      </c>
      <c r="T23" s="50">
        <f t="shared" si="7"/>
        <v>5.9470000000000001</v>
      </c>
      <c r="U23" s="167">
        <v>7</v>
      </c>
      <c r="V23" s="167">
        <f t="shared" si="0"/>
        <v>7</v>
      </c>
      <c r="W23" s="168" t="s">
        <v>137</v>
      </c>
      <c r="X23" s="170">
        <v>0</v>
      </c>
      <c r="Y23" s="170">
        <v>1035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38782540</v>
      </c>
      <c r="AH23" s="52">
        <f t="shared" si="9"/>
        <v>1344</v>
      </c>
      <c r="AI23" s="53">
        <f t="shared" si="8"/>
        <v>225.99630065579282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8756605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5</v>
      </c>
      <c r="E24" s="43">
        <f t="shared" si="2"/>
        <v>3.5211267605633805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132</v>
      </c>
      <c r="P24" s="166">
        <v>136</v>
      </c>
      <c r="Q24" s="166">
        <v>44399082</v>
      </c>
      <c r="R24" s="49">
        <f t="shared" si="5"/>
        <v>5900</v>
      </c>
      <c r="S24" s="50">
        <f t="shared" si="6"/>
        <v>141.6</v>
      </c>
      <c r="T24" s="50">
        <f t="shared" si="7"/>
        <v>5.9</v>
      </c>
      <c r="U24" s="167">
        <v>6.5</v>
      </c>
      <c r="V24" s="167">
        <f t="shared" si="0"/>
        <v>6.5</v>
      </c>
      <c r="W24" s="168" t="s">
        <v>137</v>
      </c>
      <c r="X24" s="170">
        <v>0</v>
      </c>
      <c r="Y24" s="170">
        <v>1033</v>
      </c>
      <c r="Z24" s="170">
        <v>1188</v>
      </c>
      <c r="AA24" s="170">
        <v>1185</v>
      </c>
      <c r="AB24" s="170">
        <v>1188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38783940</v>
      </c>
      <c r="AH24" s="52">
        <f t="shared" si="9"/>
        <v>1400</v>
      </c>
      <c r="AI24" s="53">
        <f t="shared" si="8"/>
        <v>237.28813559322032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8756605</v>
      </c>
      <c r="AQ24" s="170">
        <f t="shared" si="1"/>
        <v>0</v>
      </c>
      <c r="AR24" s="56">
        <v>1.03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5</v>
      </c>
      <c r="E25" s="43">
        <f t="shared" si="2"/>
        <v>3.5211267605633805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131</v>
      </c>
      <c r="P25" s="166">
        <v>158</v>
      </c>
      <c r="Q25" s="166">
        <v>44404962</v>
      </c>
      <c r="R25" s="49">
        <f t="shared" si="5"/>
        <v>5880</v>
      </c>
      <c r="S25" s="50">
        <f t="shared" si="6"/>
        <v>141.12</v>
      </c>
      <c r="T25" s="50">
        <f t="shared" si="7"/>
        <v>5.88</v>
      </c>
      <c r="U25" s="167">
        <v>6.1</v>
      </c>
      <c r="V25" s="167">
        <f t="shared" si="0"/>
        <v>6.1</v>
      </c>
      <c r="W25" s="168" t="s">
        <v>137</v>
      </c>
      <c r="X25" s="170">
        <v>0</v>
      </c>
      <c r="Y25" s="170">
        <v>1033</v>
      </c>
      <c r="Z25" s="170">
        <v>1188</v>
      </c>
      <c r="AA25" s="170">
        <v>1185</v>
      </c>
      <c r="AB25" s="170">
        <v>1188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38785320</v>
      </c>
      <c r="AH25" s="52">
        <f t="shared" si="9"/>
        <v>1380</v>
      </c>
      <c r="AI25" s="53">
        <f t="shared" si="8"/>
        <v>234.69387755102042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8756605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129</v>
      </c>
      <c r="P26" s="166">
        <v>133</v>
      </c>
      <c r="Q26" s="166">
        <v>44410503</v>
      </c>
      <c r="R26" s="49">
        <f t="shared" si="5"/>
        <v>5541</v>
      </c>
      <c r="S26" s="50">
        <f t="shared" si="6"/>
        <v>132.98400000000001</v>
      </c>
      <c r="T26" s="50">
        <f t="shared" si="7"/>
        <v>5.5410000000000004</v>
      </c>
      <c r="U26" s="167">
        <v>5.6</v>
      </c>
      <c r="V26" s="167">
        <f t="shared" si="0"/>
        <v>5.6</v>
      </c>
      <c r="W26" s="168" t="s">
        <v>137</v>
      </c>
      <c r="X26" s="170">
        <v>0</v>
      </c>
      <c r="Y26" s="170">
        <v>1035</v>
      </c>
      <c r="Z26" s="170">
        <v>1188</v>
      </c>
      <c r="AA26" s="170">
        <v>1185</v>
      </c>
      <c r="AB26" s="170">
        <v>1188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38786620</v>
      </c>
      <c r="AH26" s="52">
        <f t="shared" si="9"/>
        <v>1300</v>
      </c>
      <c r="AI26" s="53">
        <f t="shared" si="8"/>
        <v>234.61469048908137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8756605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130</v>
      </c>
      <c r="P27" s="166">
        <v>136</v>
      </c>
      <c r="Q27" s="166">
        <v>44416151</v>
      </c>
      <c r="R27" s="49">
        <f t="shared" si="5"/>
        <v>5648</v>
      </c>
      <c r="S27" s="50">
        <f t="shared" si="6"/>
        <v>135.55199999999999</v>
      </c>
      <c r="T27" s="50">
        <f t="shared" si="7"/>
        <v>5.6479999999999997</v>
      </c>
      <c r="U27" s="167">
        <v>5.2</v>
      </c>
      <c r="V27" s="167">
        <f t="shared" si="0"/>
        <v>5.2</v>
      </c>
      <c r="W27" s="168" t="s">
        <v>137</v>
      </c>
      <c r="X27" s="170">
        <v>0</v>
      </c>
      <c r="Y27" s="170">
        <v>1034</v>
      </c>
      <c r="Z27" s="170">
        <v>1188</v>
      </c>
      <c r="AA27" s="170">
        <v>1185</v>
      </c>
      <c r="AB27" s="170">
        <v>1188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38787944</v>
      </c>
      <c r="AH27" s="52">
        <f t="shared" si="9"/>
        <v>1324</v>
      </c>
      <c r="AI27" s="53">
        <f t="shared" si="8"/>
        <v>234.41926345609068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8756605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135</v>
      </c>
      <c r="P28" s="166">
        <v>130</v>
      </c>
      <c r="Q28" s="166">
        <v>44421745</v>
      </c>
      <c r="R28" s="49">
        <f t="shared" si="5"/>
        <v>5594</v>
      </c>
      <c r="S28" s="50">
        <f t="shared" si="6"/>
        <v>134.256</v>
      </c>
      <c r="T28" s="50">
        <f t="shared" si="7"/>
        <v>5.5940000000000003</v>
      </c>
      <c r="U28" s="167">
        <v>4.7</v>
      </c>
      <c r="V28" s="167">
        <f t="shared" si="0"/>
        <v>4.7</v>
      </c>
      <c r="W28" s="168" t="s">
        <v>137</v>
      </c>
      <c r="X28" s="170">
        <v>0</v>
      </c>
      <c r="Y28" s="170">
        <v>1033</v>
      </c>
      <c r="Z28" s="170">
        <v>1188</v>
      </c>
      <c r="AA28" s="170">
        <v>1185</v>
      </c>
      <c r="AB28" s="170">
        <v>1188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38789270</v>
      </c>
      <c r="AH28" s="52">
        <f t="shared" si="9"/>
        <v>1326</v>
      </c>
      <c r="AI28" s="53">
        <f t="shared" si="8"/>
        <v>237.03968537718984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8756605</v>
      </c>
      <c r="AQ28" s="170">
        <f t="shared" si="1"/>
        <v>0</v>
      </c>
      <c r="AR28" s="56">
        <v>0.96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4</v>
      </c>
      <c r="E29" s="43">
        <f t="shared" si="2"/>
        <v>2.8169014084507045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138</v>
      </c>
      <c r="P29" s="166">
        <v>127</v>
      </c>
      <c r="Q29" s="166">
        <v>44427339</v>
      </c>
      <c r="R29" s="49">
        <f t="shared" si="5"/>
        <v>5594</v>
      </c>
      <c r="S29" s="50">
        <f t="shared" si="6"/>
        <v>134.256</v>
      </c>
      <c r="T29" s="50">
        <f t="shared" si="7"/>
        <v>5.5940000000000003</v>
      </c>
      <c r="U29" s="167">
        <v>4.5999999999999996</v>
      </c>
      <c r="V29" s="167">
        <f t="shared" si="0"/>
        <v>4.5999999999999996</v>
      </c>
      <c r="W29" s="168" t="s">
        <v>137</v>
      </c>
      <c r="X29" s="170">
        <v>0</v>
      </c>
      <c r="Y29" s="170">
        <v>1033</v>
      </c>
      <c r="Z29" s="170">
        <v>1188</v>
      </c>
      <c r="AA29" s="170">
        <v>1185</v>
      </c>
      <c r="AB29" s="170">
        <v>1188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38790596</v>
      </c>
      <c r="AH29" s="52">
        <f t="shared" si="9"/>
        <v>1326</v>
      </c>
      <c r="AI29" s="53">
        <f t="shared" si="8"/>
        <v>237.03968537718984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8756605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9</v>
      </c>
      <c r="E30" s="43">
        <f t="shared" si="2"/>
        <v>6.3380281690140849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111</v>
      </c>
      <c r="P30" s="166">
        <v>124</v>
      </c>
      <c r="Q30" s="166">
        <v>44432546</v>
      </c>
      <c r="R30" s="49">
        <f t="shared" si="5"/>
        <v>5207</v>
      </c>
      <c r="S30" s="50">
        <f t="shared" si="6"/>
        <v>124.968</v>
      </c>
      <c r="T30" s="50">
        <f t="shared" si="7"/>
        <v>5.2069999999999999</v>
      </c>
      <c r="U30" s="167">
        <v>3.7</v>
      </c>
      <c r="V30" s="167">
        <f t="shared" si="0"/>
        <v>3.7</v>
      </c>
      <c r="W30" s="168" t="s">
        <v>148</v>
      </c>
      <c r="X30" s="170">
        <v>0</v>
      </c>
      <c r="Y30" s="170">
        <v>1116</v>
      </c>
      <c r="Z30" s="170">
        <v>1188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38791688</v>
      </c>
      <c r="AH30" s="52">
        <f t="shared" si="9"/>
        <v>1092</v>
      </c>
      <c r="AI30" s="53">
        <f t="shared" si="8"/>
        <v>209.71768772805839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8756605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10</v>
      </c>
      <c r="E31" s="43">
        <f t="shared" si="2"/>
        <v>7.042253521126761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113</v>
      </c>
      <c r="P31" s="166">
        <v>121</v>
      </c>
      <c r="Q31" s="166">
        <v>44437742</v>
      </c>
      <c r="R31" s="49">
        <f t="shared" si="5"/>
        <v>5196</v>
      </c>
      <c r="S31" s="50">
        <f t="shared" si="6"/>
        <v>124.70399999999999</v>
      </c>
      <c r="T31" s="50">
        <f t="shared" si="7"/>
        <v>5.1959999999999997</v>
      </c>
      <c r="U31" s="167">
        <v>2.9</v>
      </c>
      <c r="V31" s="167">
        <f t="shared" si="0"/>
        <v>2.9</v>
      </c>
      <c r="W31" s="168" t="s">
        <v>148</v>
      </c>
      <c r="X31" s="170">
        <v>0</v>
      </c>
      <c r="Y31" s="170">
        <v>1054</v>
      </c>
      <c r="Z31" s="170">
        <v>1188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38792764</v>
      </c>
      <c r="AH31" s="52">
        <f t="shared" si="9"/>
        <v>1076</v>
      </c>
      <c r="AI31" s="53">
        <f t="shared" si="8"/>
        <v>207.08237105465744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8756605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11</v>
      </c>
      <c r="E32" s="43">
        <f t="shared" si="2"/>
        <v>7.746478873239437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117</v>
      </c>
      <c r="P32" s="166">
        <v>120</v>
      </c>
      <c r="Q32" s="166">
        <v>44442773</v>
      </c>
      <c r="R32" s="49">
        <f t="shared" si="5"/>
        <v>5031</v>
      </c>
      <c r="S32" s="50">
        <f t="shared" si="6"/>
        <v>120.744</v>
      </c>
      <c r="T32" s="50">
        <f t="shared" si="7"/>
        <v>5.0309999999999997</v>
      </c>
      <c r="U32" s="167">
        <v>2.4</v>
      </c>
      <c r="V32" s="167">
        <f t="shared" si="0"/>
        <v>2.4</v>
      </c>
      <c r="W32" s="168" t="s">
        <v>148</v>
      </c>
      <c r="X32" s="170">
        <v>0</v>
      </c>
      <c r="Y32" s="170">
        <v>1053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38793788</v>
      </c>
      <c r="AH32" s="52">
        <f t="shared" si="9"/>
        <v>1024</v>
      </c>
      <c r="AI32" s="53">
        <f t="shared" si="8"/>
        <v>203.5380640031803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8756605</v>
      </c>
      <c r="AQ32" s="170">
        <f t="shared" si="1"/>
        <v>0</v>
      </c>
      <c r="AR32" s="56">
        <v>0.89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8</v>
      </c>
      <c r="E33" s="43">
        <f t="shared" si="2"/>
        <v>5.6338028169014089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118</v>
      </c>
      <c r="P33" s="166">
        <v>118</v>
      </c>
      <c r="Q33" s="166">
        <v>44447017</v>
      </c>
      <c r="R33" s="49">
        <f t="shared" si="5"/>
        <v>4244</v>
      </c>
      <c r="S33" s="50">
        <f t="shared" si="6"/>
        <v>101.85599999999999</v>
      </c>
      <c r="T33" s="50">
        <f t="shared" si="7"/>
        <v>4.2439999999999998</v>
      </c>
      <c r="U33" s="167">
        <v>3.7</v>
      </c>
      <c r="V33" s="167">
        <f t="shared" si="0"/>
        <v>3.7</v>
      </c>
      <c r="W33" s="168" t="s">
        <v>125</v>
      </c>
      <c r="X33" s="170">
        <v>0</v>
      </c>
      <c r="Y33" s="170">
        <v>0</v>
      </c>
      <c r="Z33" s="170">
        <v>1149</v>
      </c>
      <c r="AA33" s="170">
        <v>0</v>
      </c>
      <c r="AB33" s="170">
        <v>1149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38794610</v>
      </c>
      <c r="AH33" s="52">
        <f t="shared" si="9"/>
        <v>822</v>
      </c>
      <c r="AI33" s="53">
        <f t="shared" si="8"/>
        <v>193.68520263901979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0.48</v>
      </c>
      <c r="AP33" s="170">
        <v>8757736</v>
      </c>
      <c r="AQ33" s="170">
        <f t="shared" si="1"/>
        <v>1131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7</v>
      </c>
      <c r="E34" s="43">
        <f t="shared" si="2"/>
        <v>4.9295774647887329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121</v>
      </c>
      <c r="P34" s="166">
        <v>119</v>
      </c>
      <c r="Q34" s="166">
        <v>44451262</v>
      </c>
      <c r="R34" s="49">
        <f t="shared" si="5"/>
        <v>4245</v>
      </c>
      <c r="S34" s="50">
        <f t="shared" si="6"/>
        <v>101.88</v>
      </c>
      <c r="T34" s="50">
        <f t="shared" si="7"/>
        <v>4.2450000000000001</v>
      </c>
      <c r="U34" s="167">
        <v>4.9000000000000004</v>
      </c>
      <c r="V34" s="167">
        <f t="shared" si="0"/>
        <v>4.9000000000000004</v>
      </c>
      <c r="W34" s="168" t="s">
        <v>125</v>
      </c>
      <c r="X34" s="170">
        <v>0</v>
      </c>
      <c r="Y34" s="170">
        <v>0</v>
      </c>
      <c r="Z34" s="170">
        <v>1109</v>
      </c>
      <c r="AA34" s="170">
        <v>0</v>
      </c>
      <c r="AB34" s="170">
        <v>1109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38795432</v>
      </c>
      <c r="AH34" s="52">
        <f t="shared" si="9"/>
        <v>822</v>
      </c>
      <c r="AI34" s="53">
        <f t="shared" si="8"/>
        <v>193.63957597173143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0.48</v>
      </c>
      <c r="AP34" s="170">
        <v>8758867</v>
      </c>
      <c r="AQ34" s="170">
        <f t="shared" si="1"/>
        <v>1131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126.125</v>
      </c>
      <c r="Q35" s="67">
        <f>Q34-Q10</f>
        <v>124279</v>
      </c>
      <c r="R35" s="68">
        <f>SUM(R11:R34)</f>
        <v>124279</v>
      </c>
      <c r="S35" s="69">
        <f>AVERAGE(S11:S34)</f>
        <v>124.279</v>
      </c>
      <c r="T35" s="69">
        <f>SUM(T11:T34)</f>
        <v>124.27899999999997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26832</v>
      </c>
      <c r="AH35" s="71">
        <f>SUM(AH11:AH34)</f>
        <v>26832</v>
      </c>
      <c r="AI35" s="72">
        <f>$AH$35/$T35</f>
        <v>215.90131880687812</v>
      </c>
      <c r="AJ35" s="138"/>
      <c r="AK35" s="139"/>
      <c r="AL35" s="139"/>
      <c r="AM35" s="139"/>
      <c r="AN35" s="140"/>
      <c r="AO35" s="73"/>
      <c r="AP35" s="74">
        <f>AP34-AP10</f>
        <v>7390</v>
      </c>
      <c r="AQ35" s="75">
        <f>SUM(AQ11:AQ34)</f>
        <v>7390</v>
      </c>
      <c r="AR35" s="76">
        <f>AVERAGE(AR11:AR34)</f>
        <v>0.93499999999999994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222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158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223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129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205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_1"/>
    <protectedRange sqref="B48" name="Range2_12_5_1_1_1_1_1_2_1_1_1_1_1_1_1_1_1_1_1_1_1_1_1_1_1_1_1_1_2_1_1_1"/>
    <protectedRange sqref="B49" name="Range2_12_5_1_1_1_1_1_2_1_1_2_1_1_1_1_1_1_1_1_1_1_1_1_1_1_1_1_1_2_1_1_1"/>
    <protectedRange sqref="B50" name="Range2_12_5_1_1_1_2_2_1_1_1_1_1_1_1_1_1_1_1_2_1_1_1_2_1_1_1_1_1_1_1_1_1_1_1_1_1_1_1_1_2_1_1_1"/>
    <protectedRange sqref="B52" name="Range2_12_5_1_1_1_2_2_1_1_1_1_1_1_1_1_1_1_1_2_1_1_1_1_1_1_1_1_1_3_1_3_1_2_1_1_1_1_1_1_1_1_1_1_1_1_1_2_1_1_1_1_1_2_1_1_1"/>
    <protectedRange sqref="B51" name="Range2_12_5_1_1_1_1_1_2_1_2_1_1_1_2_1_1_1_1_1_1_1_1_1_1_2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21" priority="5" operator="containsText" text="N/A">
      <formula>NOT(ISERROR(SEARCH("N/A",X11)))</formula>
    </cfRule>
    <cfRule type="cellIs" dxfId="320" priority="23" operator="equal">
      <formula>0</formula>
    </cfRule>
  </conditionalFormatting>
  <conditionalFormatting sqref="X11:AE34">
    <cfRule type="cellIs" dxfId="319" priority="22" operator="greaterThanOrEqual">
      <formula>1185</formula>
    </cfRule>
  </conditionalFormatting>
  <conditionalFormatting sqref="X11:AE34">
    <cfRule type="cellIs" dxfId="318" priority="21" operator="between">
      <formula>0.1</formula>
      <formula>1184</formula>
    </cfRule>
  </conditionalFormatting>
  <conditionalFormatting sqref="X8 AO18:AO32 AJ11:AO17 AJ18:AN34">
    <cfRule type="cellIs" dxfId="317" priority="20" operator="equal">
      <formula>0</formula>
    </cfRule>
  </conditionalFormatting>
  <conditionalFormatting sqref="X8 AO18:AO32 AJ11:AO17 AJ18:AN34">
    <cfRule type="cellIs" dxfId="316" priority="19" operator="greaterThan">
      <formula>1179</formula>
    </cfRule>
  </conditionalFormatting>
  <conditionalFormatting sqref="X8 AO18:AO32 AJ11:AO17 AJ18:AN34">
    <cfRule type="cellIs" dxfId="315" priority="18" operator="greaterThan">
      <formula>99</formula>
    </cfRule>
  </conditionalFormatting>
  <conditionalFormatting sqref="X8 AO18:AO32 AJ11:AO17 AJ18:AN34">
    <cfRule type="cellIs" dxfId="314" priority="17" operator="greaterThan">
      <formula>0.99</formula>
    </cfRule>
  </conditionalFormatting>
  <conditionalFormatting sqref="AB8">
    <cfRule type="cellIs" dxfId="313" priority="16" operator="equal">
      <formula>0</formula>
    </cfRule>
  </conditionalFormatting>
  <conditionalFormatting sqref="AB8">
    <cfRule type="cellIs" dxfId="312" priority="15" operator="greaterThan">
      <formula>1179</formula>
    </cfRule>
  </conditionalFormatting>
  <conditionalFormatting sqref="AB8">
    <cfRule type="cellIs" dxfId="311" priority="14" operator="greaterThan">
      <formula>99</formula>
    </cfRule>
  </conditionalFormatting>
  <conditionalFormatting sqref="AB8">
    <cfRule type="cellIs" dxfId="310" priority="13" operator="greaterThan">
      <formula>0.99</formula>
    </cfRule>
  </conditionalFormatting>
  <conditionalFormatting sqref="AQ11:AQ34 AO33:AO34">
    <cfRule type="cellIs" dxfId="309" priority="12" operator="equal">
      <formula>0</formula>
    </cfRule>
  </conditionalFormatting>
  <conditionalFormatting sqref="AQ11:AQ34 AO33:AO34">
    <cfRule type="cellIs" dxfId="308" priority="11" operator="greaterThan">
      <formula>1179</formula>
    </cfRule>
  </conditionalFormatting>
  <conditionalFormatting sqref="AQ11:AQ34 AO33:AO34">
    <cfRule type="cellIs" dxfId="307" priority="10" operator="greaterThan">
      <formula>99</formula>
    </cfRule>
  </conditionalFormatting>
  <conditionalFormatting sqref="AQ11:AQ34 AO33:AO34">
    <cfRule type="cellIs" dxfId="306" priority="9" operator="greaterThan">
      <formula>0.99</formula>
    </cfRule>
  </conditionalFormatting>
  <conditionalFormatting sqref="AI11:AI34">
    <cfRule type="cellIs" dxfId="305" priority="8" operator="greaterThan">
      <formula>$AI$8</formula>
    </cfRule>
  </conditionalFormatting>
  <conditionalFormatting sqref="AH11:AH34">
    <cfRule type="cellIs" dxfId="304" priority="6" operator="greaterThan">
      <formula>$AH$8</formula>
    </cfRule>
    <cfRule type="cellIs" dxfId="303" priority="7" operator="greaterThan">
      <formula>$AH$8</formula>
    </cfRule>
  </conditionalFormatting>
  <conditionalFormatting sqref="AP11:AP34">
    <cfRule type="cellIs" dxfId="302" priority="4" operator="equal">
      <formula>0</formula>
    </cfRule>
  </conditionalFormatting>
  <conditionalFormatting sqref="AP11:AP34">
    <cfRule type="cellIs" dxfId="301" priority="3" operator="greaterThan">
      <formula>1179</formula>
    </cfRule>
  </conditionalFormatting>
  <conditionalFormatting sqref="AP11:AP34">
    <cfRule type="cellIs" dxfId="300" priority="2" operator="greaterThan">
      <formula>99</formula>
    </cfRule>
  </conditionalFormatting>
  <conditionalFormatting sqref="AP11:AP34">
    <cfRule type="cellIs" dxfId="29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H1" workbookViewId="0">
      <selection activeCell="AP10" sqref="AP10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42204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26448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18'!Q34</f>
        <v>44451262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18'!AG34</f>
        <v>38795432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18'!AP34</f>
        <v>8758867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123</v>
      </c>
      <c r="P11" s="166">
        <v>98</v>
      </c>
      <c r="Q11" s="166">
        <v>44455142</v>
      </c>
      <c r="R11" s="49">
        <f>IF(ISBLANK(Q11),"-",Q11-Q10)</f>
        <v>3880</v>
      </c>
      <c r="S11" s="50">
        <f>R11*24/1000</f>
        <v>93.12</v>
      </c>
      <c r="T11" s="50">
        <f>R11/1000</f>
        <v>3.88</v>
      </c>
      <c r="U11" s="167">
        <v>6</v>
      </c>
      <c r="V11" s="167">
        <f t="shared" ref="V11:V34" si="0">U11</f>
        <v>6</v>
      </c>
      <c r="W11" s="168" t="s">
        <v>125</v>
      </c>
      <c r="X11" s="170">
        <v>0</v>
      </c>
      <c r="Y11" s="170">
        <v>0</v>
      </c>
      <c r="Z11" s="170">
        <v>1109</v>
      </c>
      <c r="AA11" s="170">
        <v>0</v>
      </c>
      <c r="AB11" s="170">
        <v>1109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38796158</v>
      </c>
      <c r="AH11" s="52">
        <f>IF(ISBLANK(AG11),"-",AG11-AG10)</f>
        <v>726</v>
      </c>
      <c r="AI11" s="53">
        <f>AH11/T11</f>
        <v>187.11340206185568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0.52</v>
      </c>
      <c r="AP11" s="170">
        <v>8760002</v>
      </c>
      <c r="AQ11" s="170">
        <f t="shared" ref="AQ11:AQ34" si="1">AP11-AP10</f>
        <v>1135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126</v>
      </c>
      <c r="P12" s="166">
        <v>93</v>
      </c>
      <c r="Q12" s="166">
        <v>44459014</v>
      </c>
      <c r="R12" s="49">
        <f t="shared" ref="R12:R34" si="5">IF(ISBLANK(Q12),"-",Q12-Q11)</f>
        <v>3872</v>
      </c>
      <c r="S12" s="50">
        <f t="shared" ref="S12:S34" si="6">R12*24/1000</f>
        <v>92.927999999999997</v>
      </c>
      <c r="T12" s="50">
        <f t="shared" ref="T12:T34" si="7">R12/1000</f>
        <v>3.8719999999999999</v>
      </c>
      <c r="U12" s="167">
        <v>7.2</v>
      </c>
      <c r="V12" s="167">
        <f t="shared" si="0"/>
        <v>7.2</v>
      </c>
      <c r="W12" s="168" t="s">
        <v>125</v>
      </c>
      <c r="X12" s="170">
        <v>0</v>
      </c>
      <c r="Y12" s="170">
        <v>0</v>
      </c>
      <c r="Z12" s="170">
        <v>1109</v>
      </c>
      <c r="AA12" s="170">
        <v>0</v>
      </c>
      <c r="AB12" s="170">
        <v>1109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38796878</v>
      </c>
      <c r="AH12" s="52">
        <f>IF(ISBLANK(AG12),"-",AG12-AG11)</f>
        <v>720</v>
      </c>
      <c r="AI12" s="53">
        <f t="shared" ref="AI12:AI34" si="8">AH12/T12</f>
        <v>185.95041322314052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0.52</v>
      </c>
      <c r="AP12" s="170">
        <v>8761132</v>
      </c>
      <c r="AQ12" s="170">
        <f t="shared" si="1"/>
        <v>1130</v>
      </c>
      <c r="AR12" s="56">
        <v>0.99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11</v>
      </c>
      <c r="E13" s="43">
        <f t="shared" si="2"/>
        <v>7.746478873239437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124</v>
      </c>
      <c r="P13" s="166">
        <v>96</v>
      </c>
      <c r="Q13" s="166">
        <v>44462904</v>
      </c>
      <c r="R13" s="49">
        <f t="shared" si="5"/>
        <v>3890</v>
      </c>
      <c r="S13" s="50">
        <f t="shared" si="6"/>
        <v>93.36</v>
      </c>
      <c r="T13" s="50">
        <f t="shared" si="7"/>
        <v>3.89</v>
      </c>
      <c r="U13" s="167">
        <v>8.4</v>
      </c>
      <c r="V13" s="167">
        <f t="shared" si="0"/>
        <v>8.4</v>
      </c>
      <c r="W13" s="168" t="s">
        <v>125</v>
      </c>
      <c r="X13" s="170">
        <v>0</v>
      </c>
      <c r="Y13" s="170">
        <v>0</v>
      </c>
      <c r="Z13" s="170">
        <v>1109</v>
      </c>
      <c r="AA13" s="170">
        <v>0</v>
      </c>
      <c r="AB13" s="170">
        <v>1109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38797612</v>
      </c>
      <c r="AH13" s="52">
        <f>IF(ISBLANK(AG13),"-",AG13-AG12)</f>
        <v>734</v>
      </c>
      <c r="AI13" s="53">
        <f t="shared" si="8"/>
        <v>188.68894601542416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0.52</v>
      </c>
      <c r="AP13" s="170">
        <v>8762273</v>
      </c>
      <c r="AQ13" s="170">
        <f t="shared" si="1"/>
        <v>1141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12</v>
      </c>
      <c r="E14" s="43">
        <f t="shared" si="2"/>
        <v>8.4507042253521139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121</v>
      </c>
      <c r="P14" s="166">
        <v>97</v>
      </c>
      <c r="Q14" s="166">
        <v>44466734</v>
      </c>
      <c r="R14" s="49">
        <f t="shared" si="5"/>
        <v>3830</v>
      </c>
      <c r="S14" s="50">
        <f t="shared" si="6"/>
        <v>91.92</v>
      </c>
      <c r="T14" s="50">
        <f t="shared" si="7"/>
        <v>3.83</v>
      </c>
      <c r="U14" s="167">
        <v>9.5</v>
      </c>
      <c r="V14" s="167">
        <f t="shared" si="0"/>
        <v>9.5</v>
      </c>
      <c r="W14" s="168" t="s">
        <v>125</v>
      </c>
      <c r="X14" s="170">
        <v>0</v>
      </c>
      <c r="Y14" s="170">
        <v>0</v>
      </c>
      <c r="Z14" s="170">
        <v>1109</v>
      </c>
      <c r="AA14" s="170">
        <v>0</v>
      </c>
      <c r="AB14" s="170">
        <v>1109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38798320</v>
      </c>
      <c r="AH14" s="52">
        <f t="shared" ref="AH14:AH34" si="9">IF(ISBLANK(AG14),"-",AG14-AG13)</f>
        <v>708</v>
      </c>
      <c r="AI14" s="53">
        <f t="shared" si="8"/>
        <v>184.85639686684073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0.52</v>
      </c>
      <c r="AP14" s="170">
        <v>8763349</v>
      </c>
      <c r="AQ14" s="170">
        <f t="shared" si="1"/>
        <v>1076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22</v>
      </c>
      <c r="E15" s="43">
        <f t="shared" si="2"/>
        <v>15.492957746478874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109</v>
      </c>
      <c r="P15" s="166">
        <v>107</v>
      </c>
      <c r="Q15" s="166">
        <v>44471221</v>
      </c>
      <c r="R15" s="49">
        <f t="shared" si="5"/>
        <v>4487</v>
      </c>
      <c r="S15" s="50">
        <f t="shared" si="6"/>
        <v>107.688</v>
      </c>
      <c r="T15" s="50">
        <f t="shared" si="7"/>
        <v>4.4870000000000001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1109</v>
      </c>
      <c r="AA15" s="170">
        <v>0</v>
      </c>
      <c r="AB15" s="170">
        <v>1109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38799116</v>
      </c>
      <c r="AH15" s="52">
        <f t="shared" si="9"/>
        <v>796</v>
      </c>
      <c r="AI15" s="53">
        <f t="shared" si="8"/>
        <v>177.40138176955648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8763349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19</v>
      </c>
      <c r="E16" s="43">
        <f t="shared" si="2"/>
        <v>13.380281690140846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126</v>
      </c>
      <c r="P16" s="166">
        <v>110</v>
      </c>
      <c r="Q16" s="166">
        <v>44475549</v>
      </c>
      <c r="R16" s="49">
        <f t="shared" si="5"/>
        <v>4328</v>
      </c>
      <c r="S16" s="50">
        <f t="shared" si="6"/>
        <v>103.872</v>
      </c>
      <c r="T16" s="50">
        <f t="shared" si="7"/>
        <v>4.3280000000000003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1109</v>
      </c>
      <c r="AA16" s="170">
        <v>0</v>
      </c>
      <c r="AB16" s="170">
        <v>1109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38799824</v>
      </c>
      <c r="AH16" s="52">
        <f t="shared" si="9"/>
        <v>708</v>
      </c>
      <c r="AI16" s="53">
        <f t="shared" si="8"/>
        <v>163.58595194085026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8763349</v>
      </c>
      <c r="AQ16" s="170">
        <f t="shared" si="1"/>
        <v>0</v>
      </c>
      <c r="AR16" s="56">
        <v>0.52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17</v>
      </c>
      <c r="E17" s="43">
        <f t="shared" si="2"/>
        <v>11.971830985915494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138</v>
      </c>
      <c r="P17" s="166">
        <v>133</v>
      </c>
      <c r="Q17" s="166">
        <v>44481021</v>
      </c>
      <c r="R17" s="49">
        <f t="shared" si="5"/>
        <v>5472</v>
      </c>
      <c r="S17" s="50">
        <f t="shared" si="6"/>
        <v>131.328</v>
      </c>
      <c r="T17" s="50">
        <f t="shared" si="7"/>
        <v>5.4720000000000004</v>
      </c>
      <c r="U17" s="167">
        <v>9.5</v>
      </c>
      <c r="V17" s="167">
        <f t="shared" si="0"/>
        <v>9.5</v>
      </c>
      <c r="W17" s="168" t="s">
        <v>137</v>
      </c>
      <c r="X17" s="170">
        <v>0</v>
      </c>
      <c r="Y17" s="170">
        <v>0</v>
      </c>
      <c r="Z17" s="170">
        <v>1076</v>
      </c>
      <c r="AA17" s="170">
        <v>1185</v>
      </c>
      <c r="AB17" s="170">
        <v>1076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38800908</v>
      </c>
      <c r="AH17" s="52">
        <f t="shared" si="9"/>
        <v>1084</v>
      </c>
      <c r="AI17" s="53">
        <f t="shared" si="8"/>
        <v>198.09941520467834</v>
      </c>
      <c r="AJ17" s="149">
        <v>0</v>
      </c>
      <c r="AK17" s="149"/>
      <c r="AL17" s="149">
        <v>1</v>
      </c>
      <c r="AM17" s="149">
        <v>1</v>
      </c>
      <c r="AN17" s="149">
        <v>1</v>
      </c>
      <c r="AO17" s="149">
        <v>0</v>
      </c>
      <c r="AP17" s="170">
        <v>8763349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11</v>
      </c>
      <c r="E18" s="43">
        <f t="shared" si="2"/>
        <v>7.746478873239437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141</v>
      </c>
      <c r="P18" s="166">
        <v>145</v>
      </c>
      <c r="Q18" s="166">
        <v>44487040</v>
      </c>
      <c r="R18" s="49">
        <f t="shared" si="5"/>
        <v>6019</v>
      </c>
      <c r="S18" s="50">
        <f t="shared" si="6"/>
        <v>144.45599999999999</v>
      </c>
      <c r="T18" s="50">
        <f t="shared" si="7"/>
        <v>6.0190000000000001</v>
      </c>
      <c r="U18" s="167">
        <v>9.4</v>
      </c>
      <c r="V18" s="167">
        <f t="shared" si="0"/>
        <v>9.4</v>
      </c>
      <c r="W18" s="168" t="s">
        <v>137</v>
      </c>
      <c r="X18" s="170">
        <v>0</v>
      </c>
      <c r="Y18" s="170">
        <v>1003</v>
      </c>
      <c r="Z18" s="170">
        <v>1167</v>
      </c>
      <c r="AA18" s="170">
        <v>1185</v>
      </c>
      <c r="AB18" s="170">
        <v>1167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38802204</v>
      </c>
      <c r="AH18" s="52">
        <f t="shared" si="9"/>
        <v>1296</v>
      </c>
      <c r="AI18" s="53">
        <f t="shared" si="8"/>
        <v>215.3181591626516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8763349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9</v>
      </c>
      <c r="E19" s="43">
        <f t="shared" si="2"/>
        <v>6.3380281690140849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140</v>
      </c>
      <c r="P19" s="166">
        <v>154</v>
      </c>
      <c r="Q19" s="166">
        <v>44493039</v>
      </c>
      <c r="R19" s="49">
        <f t="shared" si="5"/>
        <v>5999</v>
      </c>
      <c r="S19" s="50">
        <f t="shared" si="6"/>
        <v>143.976</v>
      </c>
      <c r="T19" s="50">
        <f t="shared" si="7"/>
        <v>5.9989999999999997</v>
      </c>
      <c r="U19" s="167">
        <v>9</v>
      </c>
      <c r="V19" s="167">
        <f t="shared" si="0"/>
        <v>9</v>
      </c>
      <c r="W19" s="168" t="s">
        <v>137</v>
      </c>
      <c r="X19" s="170">
        <v>0</v>
      </c>
      <c r="Y19" s="170">
        <v>1003</v>
      </c>
      <c r="Z19" s="170">
        <v>1168</v>
      </c>
      <c r="AA19" s="170">
        <v>1185</v>
      </c>
      <c r="AB19" s="170">
        <v>1168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38803504</v>
      </c>
      <c r="AH19" s="52">
        <f t="shared" si="9"/>
        <v>1300</v>
      </c>
      <c r="AI19" s="53">
        <f t="shared" si="8"/>
        <v>216.70278379729956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8763349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141</v>
      </c>
      <c r="P20" s="166">
        <v>149</v>
      </c>
      <c r="Q20" s="166">
        <v>44499250</v>
      </c>
      <c r="R20" s="49">
        <f t="shared" si="5"/>
        <v>6211</v>
      </c>
      <c r="S20" s="50">
        <f t="shared" si="6"/>
        <v>149.06399999999999</v>
      </c>
      <c r="T20" s="50">
        <f t="shared" si="7"/>
        <v>6.2110000000000003</v>
      </c>
      <c r="U20" s="167">
        <v>8.5</v>
      </c>
      <c r="V20" s="167">
        <v>8.5</v>
      </c>
      <c r="W20" s="168" t="s">
        <v>137</v>
      </c>
      <c r="X20" s="170">
        <v>0</v>
      </c>
      <c r="Y20" s="170">
        <v>1035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38804892</v>
      </c>
      <c r="AH20" s="52">
        <f t="shared" si="9"/>
        <v>1388</v>
      </c>
      <c r="AI20" s="53">
        <f t="shared" si="8"/>
        <v>223.47448075994203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8763349</v>
      </c>
      <c r="AQ20" s="170">
        <f t="shared" si="1"/>
        <v>0</v>
      </c>
      <c r="AR20" s="56">
        <v>0.79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2"/>
        <v>5.6338028169014089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140</v>
      </c>
      <c r="P21" s="166">
        <v>147</v>
      </c>
      <c r="Q21" s="166">
        <v>44505377</v>
      </c>
      <c r="R21" s="49">
        <f t="shared" si="5"/>
        <v>6127</v>
      </c>
      <c r="S21" s="50">
        <f t="shared" si="6"/>
        <v>147.048</v>
      </c>
      <c r="T21" s="50">
        <f t="shared" si="7"/>
        <v>6.1269999999999998</v>
      </c>
      <c r="U21" s="167">
        <v>8</v>
      </c>
      <c r="V21" s="167">
        <v>8</v>
      </c>
      <c r="W21" s="168" t="s">
        <v>137</v>
      </c>
      <c r="X21" s="170">
        <v>0</v>
      </c>
      <c r="Y21" s="170">
        <v>1035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38806252</v>
      </c>
      <c r="AH21" s="52">
        <f t="shared" si="9"/>
        <v>1360</v>
      </c>
      <c r="AI21" s="53">
        <f t="shared" si="8"/>
        <v>221.9683368695936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8763349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9</v>
      </c>
      <c r="E22" s="43">
        <f t="shared" si="2"/>
        <v>6.3380281690140849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141</v>
      </c>
      <c r="P22" s="166">
        <v>145</v>
      </c>
      <c r="Q22" s="166">
        <v>44511450</v>
      </c>
      <c r="R22" s="49">
        <f t="shared" si="5"/>
        <v>6073</v>
      </c>
      <c r="S22" s="50">
        <f t="shared" si="6"/>
        <v>145.75200000000001</v>
      </c>
      <c r="T22" s="50">
        <f t="shared" si="7"/>
        <v>6.0730000000000004</v>
      </c>
      <c r="U22" s="167">
        <v>7.5</v>
      </c>
      <c r="V22" s="167">
        <f t="shared" si="0"/>
        <v>7.5</v>
      </c>
      <c r="W22" s="168" t="s">
        <v>137</v>
      </c>
      <c r="X22" s="170">
        <v>0</v>
      </c>
      <c r="Y22" s="170">
        <v>1035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38807616</v>
      </c>
      <c r="AH22" s="52">
        <f t="shared" si="9"/>
        <v>1364</v>
      </c>
      <c r="AI22" s="53">
        <f t="shared" si="8"/>
        <v>224.60069158570721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8763349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6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136</v>
      </c>
      <c r="P23" s="166">
        <v>153</v>
      </c>
      <c r="Q23" s="166">
        <v>44517524</v>
      </c>
      <c r="R23" s="49">
        <f t="shared" si="5"/>
        <v>6074</v>
      </c>
      <c r="S23" s="50">
        <f t="shared" si="6"/>
        <v>145.77600000000001</v>
      </c>
      <c r="T23" s="50">
        <f t="shared" si="7"/>
        <v>6.0739999999999998</v>
      </c>
      <c r="U23" s="167">
        <v>7</v>
      </c>
      <c r="V23" s="167">
        <f t="shared" si="0"/>
        <v>7</v>
      </c>
      <c r="W23" s="168" t="s">
        <v>137</v>
      </c>
      <c r="X23" s="170">
        <v>0</v>
      </c>
      <c r="Y23" s="170">
        <v>1035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38808992</v>
      </c>
      <c r="AH23" s="52">
        <f t="shared" si="9"/>
        <v>1376</v>
      </c>
      <c r="AI23" s="53">
        <f t="shared" si="8"/>
        <v>226.53934804082976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8763349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5</v>
      </c>
      <c r="E24" s="43">
        <f t="shared" si="2"/>
        <v>3.5211267605633805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133</v>
      </c>
      <c r="P24" s="166">
        <v>147</v>
      </c>
      <c r="Q24" s="166">
        <v>44523389</v>
      </c>
      <c r="R24" s="49">
        <f t="shared" si="5"/>
        <v>5865</v>
      </c>
      <c r="S24" s="50">
        <f t="shared" si="6"/>
        <v>140.76</v>
      </c>
      <c r="T24" s="50">
        <f t="shared" si="7"/>
        <v>5.8650000000000002</v>
      </c>
      <c r="U24" s="167">
        <v>6.5</v>
      </c>
      <c r="V24" s="167">
        <f t="shared" si="0"/>
        <v>6.5</v>
      </c>
      <c r="W24" s="168" t="s">
        <v>137</v>
      </c>
      <c r="X24" s="170">
        <v>0</v>
      </c>
      <c r="Y24" s="170">
        <v>1034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38810340</v>
      </c>
      <c r="AH24" s="52">
        <f t="shared" si="9"/>
        <v>1348</v>
      </c>
      <c r="AI24" s="53">
        <f t="shared" si="8"/>
        <v>229.83802216538788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8763349</v>
      </c>
      <c r="AQ24" s="170">
        <f t="shared" si="1"/>
        <v>0</v>
      </c>
      <c r="AR24" s="56">
        <v>1.17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5</v>
      </c>
      <c r="E25" s="43">
        <f t="shared" si="2"/>
        <v>3.5211267605633805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132</v>
      </c>
      <c r="P25" s="166">
        <v>133</v>
      </c>
      <c r="Q25" s="166">
        <v>44529222</v>
      </c>
      <c r="R25" s="49">
        <f t="shared" si="5"/>
        <v>5833</v>
      </c>
      <c r="S25" s="50">
        <f t="shared" si="6"/>
        <v>139.99199999999999</v>
      </c>
      <c r="T25" s="50">
        <f t="shared" si="7"/>
        <v>5.8330000000000002</v>
      </c>
      <c r="U25" s="167">
        <v>6</v>
      </c>
      <c r="V25" s="167">
        <f t="shared" si="0"/>
        <v>6</v>
      </c>
      <c r="W25" s="168" t="s">
        <v>137</v>
      </c>
      <c r="X25" s="170">
        <v>0</v>
      </c>
      <c r="Y25" s="170">
        <v>1034</v>
      </c>
      <c r="Z25" s="170">
        <v>1188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38811716</v>
      </c>
      <c r="AH25" s="52">
        <f t="shared" si="9"/>
        <v>1376</v>
      </c>
      <c r="AI25" s="53">
        <f t="shared" si="8"/>
        <v>235.89919423967083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8763349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130</v>
      </c>
      <c r="P26" s="166">
        <v>136</v>
      </c>
      <c r="Q26" s="166">
        <v>44534883</v>
      </c>
      <c r="R26" s="49">
        <f t="shared" si="5"/>
        <v>5661</v>
      </c>
      <c r="S26" s="50">
        <f t="shared" si="6"/>
        <v>135.864</v>
      </c>
      <c r="T26" s="50">
        <f t="shared" si="7"/>
        <v>5.6609999999999996</v>
      </c>
      <c r="U26" s="167">
        <v>5.6</v>
      </c>
      <c r="V26" s="167">
        <f t="shared" si="0"/>
        <v>5.6</v>
      </c>
      <c r="W26" s="168" t="s">
        <v>137</v>
      </c>
      <c r="X26" s="170">
        <v>0</v>
      </c>
      <c r="Y26" s="170">
        <v>1034</v>
      </c>
      <c r="Z26" s="170">
        <v>1186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38813044</v>
      </c>
      <c r="AH26" s="52">
        <f t="shared" si="9"/>
        <v>1328</v>
      </c>
      <c r="AI26" s="53">
        <f t="shared" si="8"/>
        <v>234.58752870517577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8763349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131</v>
      </c>
      <c r="P27" s="166">
        <v>138</v>
      </c>
      <c r="Q27" s="166">
        <v>44540416</v>
      </c>
      <c r="R27" s="49">
        <f t="shared" si="5"/>
        <v>5533</v>
      </c>
      <c r="S27" s="50">
        <f t="shared" si="6"/>
        <v>132.792</v>
      </c>
      <c r="T27" s="50">
        <f t="shared" si="7"/>
        <v>5.5330000000000004</v>
      </c>
      <c r="U27" s="167">
        <v>5.2</v>
      </c>
      <c r="V27" s="167">
        <f t="shared" si="0"/>
        <v>5.2</v>
      </c>
      <c r="W27" s="168" t="s">
        <v>137</v>
      </c>
      <c r="X27" s="170">
        <v>0</v>
      </c>
      <c r="Y27" s="170">
        <v>1033</v>
      </c>
      <c r="Z27" s="170">
        <v>1186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38814340</v>
      </c>
      <c r="AH27" s="52">
        <f t="shared" si="9"/>
        <v>1296</v>
      </c>
      <c r="AI27" s="53">
        <f t="shared" si="8"/>
        <v>234.23097776974515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8763349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132</v>
      </c>
      <c r="P28" s="166">
        <v>135</v>
      </c>
      <c r="Q28" s="166">
        <v>44546050</v>
      </c>
      <c r="R28" s="49">
        <f t="shared" si="5"/>
        <v>5634</v>
      </c>
      <c r="S28" s="50">
        <f t="shared" si="6"/>
        <v>135.21600000000001</v>
      </c>
      <c r="T28" s="50">
        <f t="shared" si="7"/>
        <v>5.6340000000000003</v>
      </c>
      <c r="U28" s="167">
        <v>4.8</v>
      </c>
      <c r="V28" s="167">
        <f t="shared" si="0"/>
        <v>4.8</v>
      </c>
      <c r="W28" s="168" t="s">
        <v>137</v>
      </c>
      <c r="X28" s="170">
        <v>0</v>
      </c>
      <c r="Y28" s="170">
        <v>1035</v>
      </c>
      <c r="Z28" s="170">
        <v>1187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38815668</v>
      </c>
      <c r="AH28" s="52">
        <f t="shared" si="9"/>
        <v>1328</v>
      </c>
      <c r="AI28" s="53">
        <f t="shared" si="8"/>
        <v>235.71175008874687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8763349</v>
      </c>
      <c r="AQ28" s="170">
        <f t="shared" si="1"/>
        <v>0</v>
      </c>
      <c r="AR28" s="56">
        <v>0.95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5</v>
      </c>
      <c r="E29" s="43">
        <f t="shared" si="2"/>
        <v>3.5211267605633805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131</v>
      </c>
      <c r="P29" s="166">
        <v>123</v>
      </c>
      <c r="Q29" s="166">
        <v>44551763</v>
      </c>
      <c r="R29" s="49">
        <f t="shared" si="5"/>
        <v>5713</v>
      </c>
      <c r="S29" s="50">
        <f t="shared" si="6"/>
        <v>137.11199999999999</v>
      </c>
      <c r="T29" s="50">
        <f t="shared" si="7"/>
        <v>5.7130000000000001</v>
      </c>
      <c r="U29" s="167">
        <v>4.4000000000000004</v>
      </c>
      <c r="V29" s="167">
        <f t="shared" si="0"/>
        <v>4.4000000000000004</v>
      </c>
      <c r="W29" s="168" t="s">
        <v>137</v>
      </c>
      <c r="X29" s="170">
        <v>0</v>
      </c>
      <c r="Y29" s="170">
        <v>1031</v>
      </c>
      <c r="Z29" s="170">
        <v>1187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38817016</v>
      </c>
      <c r="AH29" s="52">
        <f t="shared" si="9"/>
        <v>1348</v>
      </c>
      <c r="AI29" s="53">
        <f t="shared" si="8"/>
        <v>235.95308944512516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8763349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10</v>
      </c>
      <c r="E30" s="43">
        <f t="shared" si="2"/>
        <v>7.042253521126761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114</v>
      </c>
      <c r="P30" s="166">
        <v>130</v>
      </c>
      <c r="Q30" s="166">
        <v>44557018</v>
      </c>
      <c r="R30" s="49">
        <f t="shared" si="5"/>
        <v>5255</v>
      </c>
      <c r="S30" s="50">
        <f t="shared" si="6"/>
        <v>126.12</v>
      </c>
      <c r="T30" s="50">
        <f t="shared" si="7"/>
        <v>5.2549999999999999</v>
      </c>
      <c r="U30" s="167">
        <v>3.5</v>
      </c>
      <c r="V30" s="167">
        <f t="shared" si="0"/>
        <v>3.5</v>
      </c>
      <c r="W30" s="168" t="s">
        <v>148</v>
      </c>
      <c r="X30" s="170">
        <v>0</v>
      </c>
      <c r="Y30" s="170">
        <v>1115</v>
      </c>
      <c r="Z30" s="170">
        <v>1187</v>
      </c>
      <c r="AA30" s="170">
        <v>0</v>
      </c>
      <c r="AB30" s="170">
        <v>1187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38818116</v>
      </c>
      <c r="AH30" s="52">
        <f t="shared" si="9"/>
        <v>1100</v>
      </c>
      <c r="AI30" s="53">
        <f t="shared" si="8"/>
        <v>209.32445290199811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8763349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11</v>
      </c>
      <c r="E31" s="43">
        <f t="shared" si="2"/>
        <v>7.746478873239437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113</v>
      </c>
      <c r="P31" s="166">
        <v>126</v>
      </c>
      <c r="Q31" s="166">
        <v>44562305</v>
      </c>
      <c r="R31" s="49">
        <f t="shared" si="5"/>
        <v>5287</v>
      </c>
      <c r="S31" s="50">
        <f t="shared" si="6"/>
        <v>126.88800000000001</v>
      </c>
      <c r="T31" s="50">
        <f t="shared" si="7"/>
        <v>5.2869999999999999</v>
      </c>
      <c r="U31" s="167">
        <v>2.8</v>
      </c>
      <c r="V31" s="167">
        <f t="shared" si="0"/>
        <v>2.8</v>
      </c>
      <c r="W31" s="168" t="s">
        <v>148</v>
      </c>
      <c r="X31" s="170">
        <v>0</v>
      </c>
      <c r="Y31" s="170">
        <v>1116</v>
      </c>
      <c r="Z31" s="170">
        <v>1188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38819216</v>
      </c>
      <c r="AH31" s="52">
        <f t="shared" si="9"/>
        <v>1100</v>
      </c>
      <c r="AI31" s="53">
        <f t="shared" si="8"/>
        <v>208.05749952714206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8763349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10</v>
      </c>
      <c r="E32" s="43">
        <f t="shared" si="2"/>
        <v>7.042253521126761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115</v>
      </c>
      <c r="P32" s="166">
        <v>120</v>
      </c>
      <c r="Q32" s="166">
        <v>44567328</v>
      </c>
      <c r="R32" s="49">
        <f t="shared" si="5"/>
        <v>5023</v>
      </c>
      <c r="S32" s="50">
        <f t="shared" si="6"/>
        <v>120.55200000000001</v>
      </c>
      <c r="T32" s="50">
        <f t="shared" si="7"/>
        <v>5.0229999999999997</v>
      </c>
      <c r="U32" s="167">
        <v>2.2000000000000002</v>
      </c>
      <c r="V32" s="167">
        <f t="shared" si="0"/>
        <v>2.2000000000000002</v>
      </c>
      <c r="W32" s="168" t="s">
        <v>148</v>
      </c>
      <c r="X32" s="170">
        <v>0</v>
      </c>
      <c r="Y32" s="170">
        <v>1010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38820296</v>
      </c>
      <c r="AH32" s="52">
        <f t="shared" si="9"/>
        <v>1080</v>
      </c>
      <c r="AI32" s="53">
        <f t="shared" si="8"/>
        <v>215.01094963169422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8763349</v>
      </c>
      <c r="AQ32" s="170">
        <f t="shared" si="1"/>
        <v>0</v>
      </c>
      <c r="AR32" s="56">
        <v>1.05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6</v>
      </c>
      <c r="E33" s="43">
        <f t="shared" si="2"/>
        <v>4.2253521126760569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132</v>
      </c>
      <c r="P33" s="166">
        <v>100</v>
      </c>
      <c r="Q33" s="166">
        <v>44571570</v>
      </c>
      <c r="R33" s="49">
        <f t="shared" si="5"/>
        <v>4242</v>
      </c>
      <c r="S33" s="50">
        <f t="shared" si="6"/>
        <v>101.80800000000001</v>
      </c>
      <c r="T33" s="50">
        <f t="shared" si="7"/>
        <v>4.242</v>
      </c>
      <c r="U33" s="167">
        <v>3.3</v>
      </c>
      <c r="V33" s="167">
        <f t="shared" si="0"/>
        <v>3.3</v>
      </c>
      <c r="W33" s="168" t="s">
        <v>125</v>
      </c>
      <c r="X33" s="170">
        <v>0</v>
      </c>
      <c r="Y33" s="170">
        <v>0</v>
      </c>
      <c r="Z33" s="170">
        <v>1117</v>
      </c>
      <c r="AA33" s="170">
        <v>0</v>
      </c>
      <c r="AB33" s="170">
        <v>1117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38821132</v>
      </c>
      <c r="AH33" s="52">
        <f t="shared" si="9"/>
        <v>836</v>
      </c>
      <c r="AI33" s="53">
        <f t="shared" si="8"/>
        <v>197.07685054219706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0.48</v>
      </c>
      <c r="AP33" s="170">
        <v>8764519</v>
      </c>
      <c r="AQ33" s="170">
        <f t="shared" si="1"/>
        <v>1170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8</v>
      </c>
      <c r="E34" s="43">
        <f t="shared" si="2"/>
        <v>5.6338028169014089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126</v>
      </c>
      <c r="P34" s="166">
        <v>97</v>
      </c>
      <c r="Q34" s="166">
        <v>44575482</v>
      </c>
      <c r="R34" s="49">
        <f t="shared" si="5"/>
        <v>3912</v>
      </c>
      <c r="S34" s="50">
        <f t="shared" si="6"/>
        <v>93.888000000000005</v>
      </c>
      <c r="T34" s="50">
        <f t="shared" si="7"/>
        <v>3.9119999999999999</v>
      </c>
      <c r="U34" s="167">
        <v>4.8</v>
      </c>
      <c r="V34" s="167">
        <f t="shared" si="0"/>
        <v>4.8</v>
      </c>
      <c r="W34" s="168" t="s">
        <v>125</v>
      </c>
      <c r="X34" s="170">
        <v>0</v>
      </c>
      <c r="Y34" s="170">
        <v>0</v>
      </c>
      <c r="Z34" s="170">
        <v>1117</v>
      </c>
      <c r="AA34" s="170">
        <v>0</v>
      </c>
      <c r="AB34" s="170">
        <v>1117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38821880</v>
      </c>
      <c r="AH34" s="52">
        <f t="shared" si="9"/>
        <v>748</v>
      </c>
      <c r="AI34" s="53">
        <f t="shared" si="8"/>
        <v>191.20654396728017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0.48</v>
      </c>
      <c r="AP34" s="170">
        <v>8765858</v>
      </c>
      <c r="AQ34" s="170">
        <f t="shared" si="1"/>
        <v>1339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125.5</v>
      </c>
      <c r="Q35" s="67">
        <f>Q34-Q10</f>
        <v>124220</v>
      </c>
      <c r="R35" s="68">
        <f>SUM(R11:R34)</f>
        <v>124220</v>
      </c>
      <c r="S35" s="69">
        <f>AVERAGE(S11:S34)</f>
        <v>124.21999999999998</v>
      </c>
      <c r="T35" s="69">
        <f>SUM(T11:T34)</f>
        <v>124.22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26448</v>
      </c>
      <c r="AH35" s="71">
        <f>SUM(AH11:AH34)</f>
        <v>26448</v>
      </c>
      <c r="AI35" s="72">
        <f>$AH$35/$T35</f>
        <v>212.91257446465949</v>
      </c>
      <c r="AJ35" s="138"/>
      <c r="AK35" s="139"/>
      <c r="AL35" s="139"/>
      <c r="AM35" s="139"/>
      <c r="AN35" s="140"/>
      <c r="AO35" s="73"/>
      <c r="AP35" s="74">
        <f>AP34-AP10</f>
        <v>6991</v>
      </c>
      <c r="AQ35" s="75">
        <f>SUM(AQ11:AQ34)</f>
        <v>6991</v>
      </c>
      <c r="AR35" s="76">
        <f>AVERAGE(AR11:AR34)</f>
        <v>0.91166666666666663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227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228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229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224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129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205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83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83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1 S58:T64 B63:B68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9:B70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0:B62" name="Range2_12_5_1_1_2"/>
    <protectedRange sqref="B59" name="Range2_12_5_1_1_2_1_4_1_1_1_2_1_1_1_1_1_1_1"/>
    <protectedRange sqref="B57:B58" name="Range2_12_5_1_1_2_1"/>
    <protectedRange sqref="B56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5" name="Range2_12_5_1_1_2_1_2_2"/>
    <protectedRange sqref="B54" name="Range2_12_5_1_1_2_1_4_1_1_1_2_1_1_1_1_1_1_1_1_1_2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98" priority="5" operator="containsText" text="N/A">
      <formula>NOT(ISERROR(SEARCH("N/A",X11)))</formula>
    </cfRule>
    <cfRule type="cellIs" dxfId="297" priority="23" operator="equal">
      <formula>0</formula>
    </cfRule>
  </conditionalFormatting>
  <conditionalFormatting sqref="X11:AE34">
    <cfRule type="cellIs" dxfId="296" priority="22" operator="greaterThanOrEqual">
      <formula>1185</formula>
    </cfRule>
  </conditionalFormatting>
  <conditionalFormatting sqref="X11:AE34">
    <cfRule type="cellIs" dxfId="295" priority="21" operator="between">
      <formula>0.1</formula>
      <formula>1184</formula>
    </cfRule>
  </conditionalFormatting>
  <conditionalFormatting sqref="X8 AO18:AO32 AJ11:AO17 AJ18:AN34">
    <cfRule type="cellIs" dxfId="294" priority="20" operator="equal">
      <formula>0</formula>
    </cfRule>
  </conditionalFormatting>
  <conditionalFormatting sqref="X8 AO18:AO32 AJ11:AO17 AJ18:AN34">
    <cfRule type="cellIs" dxfId="293" priority="19" operator="greaterThan">
      <formula>1179</formula>
    </cfRule>
  </conditionalFormatting>
  <conditionalFormatting sqref="X8 AO18:AO32 AJ11:AO17 AJ18:AN34">
    <cfRule type="cellIs" dxfId="292" priority="18" operator="greaterThan">
      <formula>99</formula>
    </cfRule>
  </conditionalFormatting>
  <conditionalFormatting sqref="X8 AO18:AO32 AJ11:AO17 AJ18:AN34">
    <cfRule type="cellIs" dxfId="291" priority="17" operator="greaterThan">
      <formula>0.99</formula>
    </cfRule>
  </conditionalFormatting>
  <conditionalFormatting sqref="AB8">
    <cfRule type="cellIs" dxfId="290" priority="16" operator="equal">
      <formula>0</formula>
    </cfRule>
  </conditionalFormatting>
  <conditionalFormatting sqref="AB8">
    <cfRule type="cellIs" dxfId="289" priority="15" operator="greaterThan">
      <formula>1179</formula>
    </cfRule>
  </conditionalFormatting>
  <conditionalFormatting sqref="AB8">
    <cfRule type="cellIs" dxfId="288" priority="14" operator="greaterThan">
      <formula>99</formula>
    </cfRule>
  </conditionalFormatting>
  <conditionalFormatting sqref="AB8">
    <cfRule type="cellIs" dxfId="287" priority="13" operator="greaterThan">
      <formula>0.99</formula>
    </cfRule>
  </conditionalFormatting>
  <conditionalFormatting sqref="AQ11:AQ34 AO33:AO34">
    <cfRule type="cellIs" dxfId="286" priority="12" operator="equal">
      <formula>0</formula>
    </cfRule>
  </conditionalFormatting>
  <conditionalFormatting sqref="AQ11:AQ34 AO33:AO34">
    <cfRule type="cellIs" dxfId="285" priority="11" operator="greaterThan">
      <formula>1179</formula>
    </cfRule>
  </conditionalFormatting>
  <conditionalFormatting sqref="AQ11:AQ34 AO33:AO34">
    <cfRule type="cellIs" dxfId="284" priority="10" operator="greaterThan">
      <formula>99</formula>
    </cfRule>
  </conditionalFormatting>
  <conditionalFormatting sqref="AQ11:AQ34 AO33:AO34">
    <cfRule type="cellIs" dxfId="283" priority="9" operator="greaterThan">
      <formula>0.99</formula>
    </cfRule>
  </conditionalFormatting>
  <conditionalFormatting sqref="AI11:AI34">
    <cfRule type="cellIs" dxfId="282" priority="8" operator="greaterThan">
      <formula>$AI$8</formula>
    </cfRule>
  </conditionalFormatting>
  <conditionalFormatting sqref="AH11:AH34">
    <cfRule type="cellIs" dxfId="281" priority="6" operator="greaterThan">
      <formula>$AH$8</formula>
    </cfRule>
    <cfRule type="cellIs" dxfId="280" priority="7" operator="greaterThan">
      <formula>$AH$8</formula>
    </cfRule>
  </conditionalFormatting>
  <conditionalFormatting sqref="AP11:AP34">
    <cfRule type="cellIs" dxfId="279" priority="4" operator="equal">
      <formula>0</formula>
    </cfRule>
  </conditionalFormatting>
  <conditionalFormatting sqref="AP11:AP34">
    <cfRule type="cellIs" dxfId="278" priority="3" operator="greaterThan">
      <formula>1179</formula>
    </cfRule>
  </conditionalFormatting>
  <conditionalFormatting sqref="AP11:AP34">
    <cfRule type="cellIs" dxfId="277" priority="2" operator="greaterThan">
      <formula>99</formula>
    </cfRule>
  </conditionalFormatting>
  <conditionalFormatting sqref="AP11:AP34">
    <cfRule type="cellIs" dxfId="27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2:AY114"/>
  <sheetViews>
    <sheetView topLeftCell="A31" workbookViewId="0">
      <selection activeCell="E54" sqref="E54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2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133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179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83" t="s">
        <v>10</v>
      </c>
      <c r="I7" s="182" t="s">
        <v>11</v>
      </c>
      <c r="J7" s="182" t="s">
        <v>12</v>
      </c>
      <c r="K7" s="182" t="s">
        <v>13</v>
      </c>
      <c r="L7" s="14"/>
      <c r="M7" s="14"/>
      <c r="N7" s="14"/>
      <c r="O7" s="183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82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82" t="s">
        <v>22</v>
      </c>
      <c r="AG7" s="182" t="s">
        <v>23</v>
      </c>
      <c r="AH7" s="182" t="s">
        <v>24</v>
      </c>
      <c r="AI7" s="182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82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42187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27224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82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80" t="s">
        <v>51</v>
      </c>
      <c r="V9" s="180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178" t="s">
        <v>55</v>
      </c>
      <c r="AG9" s="178" t="s">
        <v>56</v>
      </c>
      <c r="AH9" s="264" t="s">
        <v>57</v>
      </c>
      <c r="AI9" s="278" t="s">
        <v>58</v>
      </c>
      <c r="AJ9" s="180" t="s">
        <v>59</v>
      </c>
      <c r="AK9" s="180" t="s">
        <v>60</v>
      </c>
      <c r="AL9" s="180" t="s">
        <v>61</v>
      </c>
      <c r="AM9" s="180" t="s">
        <v>62</v>
      </c>
      <c r="AN9" s="180" t="s">
        <v>63</v>
      </c>
      <c r="AO9" s="180" t="s">
        <v>64</v>
      </c>
      <c r="AP9" s="180" t="s">
        <v>65</v>
      </c>
      <c r="AQ9" s="262" t="s">
        <v>66</v>
      </c>
      <c r="AR9" s="180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80" t="s">
        <v>72</v>
      </c>
      <c r="C10" s="180" t="s">
        <v>73</v>
      </c>
      <c r="D10" s="180" t="s">
        <v>74</v>
      </c>
      <c r="E10" s="180" t="s">
        <v>75</v>
      </c>
      <c r="F10" s="180" t="s">
        <v>74</v>
      </c>
      <c r="G10" s="180" t="s">
        <v>75</v>
      </c>
      <c r="H10" s="261"/>
      <c r="I10" s="180" t="s">
        <v>75</v>
      </c>
      <c r="J10" s="180" t="s">
        <v>75</v>
      </c>
      <c r="K10" s="180" t="s">
        <v>75</v>
      </c>
      <c r="L10" s="30" t="s">
        <v>29</v>
      </c>
      <c r="M10" s="254"/>
      <c r="N10" s="30" t="s">
        <v>29</v>
      </c>
      <c r="O10" s="263"/>
      <c r="P10" s="263"/>
      <c r="Q10" s="3">
        <f>'[2]JULY 1'!Q34</f>
        <v>42507875</v>
      </c>
      <c r="R10" s="272"/>
      <c r="S10" s="273"/>
      <c r="T10" s="274"/>
      <c r="U10" s="180" t="s">
        <v>75</v>
      </c>
      <c r="V10" s="180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77">
        <f>'[2]JULY 1'!AG34</f>
        <v>38343820</v>
      </c>
      <c r="AH10" s="264"/>
      <c r="AI10" s="279"/>
      <c r="AJ10" s="180" t="s">
        <v>84</v>
      </c>
      <c r="AK10" s="180" t="s">
        <v>84</v>
      </c>
      <c r="AL10" s="180" t="s">
        <v>84</v>
      </c>
      <c r="AM10" s="180" t="s">
        <v>84</v>
      </c>
      <c r="AN10" s="180" t="s">
        <v>84</v>
      </c>
      <c r="AO10" s="180" t="s">
        <v>84</v>
      </c>
      <c r="AP10" s="2">
        <f>'[2]JULY 1'!AP34</f>
        <v>8654565</v>
      </c>
      <c r="AQ10" s="263"/>
      <c r="AR10" s="181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7</v>
      </c>
      <c r="E11" s="43">
        <f>D11/1.42</f>
        <v>4.9295774647887329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126</v>
      </c>
      <c r="P11" s="166">
        <v>100</v>
      </c>
      <c r="Q11" s="166">
        <v>42511130</v>
      </c>
      <c r="R11" s="49">
        <f>Q11-Q10</f>
        <v>3255</v>
      </c>
      <c r="S11" s="50">
        <f>R11*24/1000</f>
        <v>78.12</v>
      </c>
      <c r="T11" s="50">
        <f>R11/1000</f>
        <v>3.2549999999999999</v>
      </c>
      <c r="U11" s="167">
        <v>6.1</v>
      </c>
      <c r="V11" s="167">
        <f t="shared" ref="V11:V34" si="0">U11</f>
        <v>6.1</v>
      </c>
      <c r="W11" s="168" t="s">
        <v>125</v>
      </c>
      <c r="X11" s="170">
        <v>0</v>
      </c>
      <c r="Y11" s="170">
        <v>0</v>
      </c>
      <c r="Z11" s="170">
        <v>1036</v>
      </c>
      <c r="AA11" s="170">
        <v>0</v>
      </c>
      <c r="AB11" s="170">
        <v>1188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38344652</v>
      </c>
      <c r="AH11" s="52">
        <f>IF(ISBLANK(AG11),"-",AG11-AG10)</f>
        <v>832</v>
      </c>
      <c r="AI11" s="53">
        <f>AH11/T11</f>
        <v>255.6067588325653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0.7</v>
      </c>
      <c r="AP11" s="170">
        <v>8655303</v>
      </c>
      <c r="AQ11" s="170">
        <f>AP11-AP10</f>
        <v>738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9</v>
      </c>
      <c r="E12" s="43">
        <f t="shared" ref="E12:E34" si="1">D12/1.42</f>
        <v>6.3380281690140849</v>
      </c>
      <c r="F12" s="151">
        <v>66</v>
      </c>
      <c r="G12" s="43">
        <f t="shared" ref="G12:G34" si="2">F12/1.42</f>
        <v>46.478873239436624</v>
      </c>
      <c r="H12" s="44" t="s">
        <v>88</v>
      </c>
      <c r="I12" s="44">
        <f t="shared" ref="I12:I34" si="3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126</v>
      </c>
      <c r="P12" s="166">
        <v>110</v>
      </c>
      <c r="Q12" s="166">
        <v>42513946</v>
      </c>
      <c r="R12" s="49">
        <f t="shared" ref="R12:R34" si="4">Q12-Q11</f>
        <v>2816</v>
      </c>
      <c r="S12" s="50">
        <f t="shared" ref="S12:S34" si="5">R12*24/1000</f>
        <v>67.584000000000003</v>
      </c>
      <c r="T12" s="50">
        <f t="shared" ref="T12:T34" si="6">R12/1000</f>
        <v>2.8159999999999998</v>
      </c>
      <c r="U12" s="167">
        <v>7.1</v>
      </c>
      <c r="V12" s="167">
        <f t="shared" si="0"/>
        <v>7.1</v>
      </c>
      <c r="W12" s="168" t="s">
        <v>125</v>
      </c>
      <c r="X12" s="170">
        <v>0</v>
      </c>
      <c r="Y12" s="170">
        <v>0</v>
      </c>
      <c r="Z12" s="170">
        <v>1037</v>
      </c>
      <c r="AA12" s="170">
        <v>0</v>
      </c>
      <c r="AB12" s="170">
        <v>1188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38345412</v>
      </c>
      <c r="AH12" s="52">
        <f>IF(ISBLANK(AG12),"-",AG12-AG11)</f>
        <v>760</v>
      </c>
      <c r="AI12" s="53">
        <f t="shared" ref="AI12:AI34" si="7">AH12/T12</f>
        <v>269.88636363636363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0.7</v>
      </c>
      <c r="AP12" s="170">
        <v>8656340</v>
      </c>
      <c r="AQ12" s="170">
        <f t="shared" ref="AQ12:AQ34" si="8">AP12-AP11</f>
        <v>1037</v>
      </c>
      <c r="AR12" s="56">
        <v>1.24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1"/>
        <v>7.042253521126761</v>
      </c>
      <c r="F13" s="151">
        <v>66</v>
      </c>
      <c r="G13" s="43">
        <f t="shared" si="2"/>
        <v>46.478873239436624</v>
      </c>
      <c r="H13" s="44" t="s">
        <v>88</v>
      </c>
      <c r="I13" s="44">
        <f t="shared" si="3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124</v>
      </c>
      <c r="P13" s="166">
        <v>105</v>
      </c>
      <c r="Q13" s="166">
        <v>42517125</v>
      </c>
      <c r="R13" s="49">
        <f t="shared" si="4"/>
        <v>3179</v>
      </c>
      <c r="S13" s="50">
        <f t="shared" si="5"/>
        <v>76.296000000000006</v>
      </c>
      <c r="T13" s="50">
        <f t="shared" si="6"/>
        <v>3.1789999999999998</v>
      </c>
      <c r="U13" s="167">
        <v>8.4</v>
      </c>
      <c r="V13" s="167">
        <f t="shared" si="0"/>
        <v>8.4</v>
      </c>
      <c r="W13" s="168" t="s">
        <v>125</v>
      </c>
      <c r="X13" s="170">
        <v>0</v>
      </c>
      <c r="Y13" s="170">
        <v>0</v>
      </c>
      <c r="Z13" s="170">
        <v>1036</v>
      </c>
      <c r="AA13" s="170">
        <v>0</v>
      </c>
      <c r="AB13" s="170">
        <v>1187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38346212</v>
      </c>
      <c r="AH13" s="52">
        <f>IF(ISBLANK(AG13),"-",AG13-AG12)</f>
        <v>800</v>
      </c>
      <c r="AI13" s="53">
        <f t="shared" si="7"/>
        <v>251.6514627241271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0.7</v>
      </c>
      <c r="AP13" s="170">
        <v>8657428</v>
      </c>
      <c r="AQ13" s="170">
        <f t="shared" si="8"/>
        <v>1088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11</v>
      </c>
      <c r="E14" s="43">
        <f t="shared" si="1"/>
        <v>7.746478873239437</v>
      </c>
      <c r="F14" s="151">
        <v>66</v>
      </c>
      <c r="G14" s="43">
        <f t="shared" si="2"/>
        <v>46.478873239436624</v>
      </c>
      <c r="H14" s="44" t="s">
        <v>88</v>
      </c>
      <c r="I14" s="44">
        <f t="shared" si="3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118</v>
      </c>
      <c r="P14" s="166">
        <v>104</v>
      </c>
      <c r="Q14" s="166">
        <v>42520253</v>
      </c>
      <c r="R14" s="49">
        <f t="shared" si="4"/>
        <v>3128</v>
      </c>
      <c r="S14" s="50">
        <f t="shared" si="5"/>
        <v>75.072000000000003</v>
      </c>
      <c r="T14" s="50">
        <f t="shared" si="6"/>
        <v>3.1280000000000001</v>
      </c>
      <c r="U14" s="167">
        <v>9.1999999999999993</v>
      </c>
      <c r="V14" s="167">
        <f t="shared" si="0"/>
        <v>9.1999999999999993</v>
      </c>
      <c r="W14" s="168" t="s">
        <v>125</v>
      </c>
      <c r="X14" s="170">
        <v>0</v>
      </c>
      <c r="Y14" s="170">
        <v>0</v>
      </c>
      <c r="Z14" s="170">
        <v>1036</v>
      </c>
      <c r="AA14" s="170">
        <v>0</v>
      </c>
      <c r="AB14" s="170">
        <v>1187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38346948</v>
      </c>
      <c r="AH14" s="52">
        <f t="shared" ref="AH14:AH34" si="9">IF(ISBLANK(AG14),"-",AG14-AG13)</f>
        <v>736</v>
      </c>
      <c r="AI14" s="53">
        <f t="shared" si="7"/>
        <v>235.29411764705881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0.7</v>
      </c>
      <c r="AP14" s="170">
        <v>8658249</v>
      </c>
      <c r="AQ14" s="170">
        <f t="shared" si="8"/>
        <v>821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13</v>
      </c>
      <c r="E15" s="43">
        <f t="shared" si="1"/>
        <v>9.1549295774647899</v>
      </c>
      <c r="F15" s="151">
        <v>66</v>
      </c>
      <c r="G15" s="43">
        <f t="shared" si="2"/>
        <v>46.478873239436624</v>
      </c>
      <c r="H15" s="44" t="s">
        <v>88</v>
      </c>
      <c r="I15" s="44">
        <f t="shared" si="3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115</v>
      </c>
      <c r="P15" s="166">
        <v>109</v>
      </c>
      <c r="Q15" s="166">
        <v>42523678</v>
      </c>
      <c r="R15" s="49">
        <f t="shared" si="4"/>
        <v>3425</v>
      </c>
      <c r="S15" s="50">
        <f t="shared" si="5"/>
        <v>82.2</v>
      </c>
      <c r="T15" s="50">
        <f t="shared" si="6"/>
        <v>3.4249999999999998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1038</v>
      </c>
      <c r="AA15" s="170">
        <v>0</v>
      </c>
      <c r="AB15" s="170">
        <v>1188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38347740</v>
      </c>
      <c r="AH15" s="52">
        <f t="shared" si="9"/>
        <v>792</v>
      </c>
      <c r="AI15" s="53">
        <f t="shared" si="7"/>
        <v>231.24087591240877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0.7</v>
      </c>
      <c r="AP15" s="170">
        <v>8658554</v>
      </c>
      <c r="AQ15" s="170">
        <f t="shared" si="8"/>
        <v>305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8</v>
      </c>
      <c r="E16" s="43">
        <f t="shared" si="1"/>
        <v>5.6338028169014089</v>
      </c>
      <c r="F16" s="151">
        <v>75</v>
      </c>
      <c r="G16" s="43">
        <f t="shared" si="2"/>
        <v>52.816901408450704</v>
      </c>
      <c r="H16" s="44" t="s">
        <v>88</v>
      </c>
      <c r="I16" s="44">
        <f t="shared" si="3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131</v>
      </c>
      <c r="P16" s="166">
        <v>131</v>
      </c>
      <c r="Q16" s="166">
        <v>42527486</v>
      </c>
      <c r="R16" s="49">
        <f t="shared" si="4"/>
        <v>3808</v>
      </c>
      <c r="S16" s="50">
        <f t="shared" si="5"/>
        <v>91.391999999999996</v>
      </c>
      <c r="T16" s="50">
        <f t="shared" si="6"/>
        <v>3.8079999999999998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1188</v>
      </c>
      <c r="AA16" s="170">
        <v>0</v>
      </c>
      <c r="AB16" s="170">
        <v>1188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38348588</v>
      </c>
      <c r="AH16" s="52">
        <f t="shared" si="9"/>
        <v>848</v>
      </c>
      <c r="AI16" s="53">
        <f t="shared" si="7"/>
        <v>222.68907563025212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8658554</v>
      </c>
      <c r="AQ16" s="170">
        <f t="shared" si="8"/>
        <v>0</v>
      </c>
      <c r="AR16" s="56">
        <v>0.81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8</v>
      </c>
      <c r="E17" s="43">
        <f t="shared" si="1"/>
        <v>5.6338028169014089</v>
      </c>
      <c r="F17" s="101">
        <v>83</v>
      </c>
      <c r="G17" s="43">
        <f t="shared" si="2"/>
        <v>58.450704225352112</v>
      </c>
      <c r="H17" s="44" t="s">
        <v>88</v>
      </c>
      <c r="I17" s="44">
        <f t="shared" si="3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143</v>
      </c>
      <c r="P17" s="166">
        <v>148</v>
      </c>
      <c r="Q17" s="166">
        <v>42532597</v>
      </c>
      <c r="R17" s="49">
        <f t="shared" si="4"/>
        <v>5111</v>
      </c>
      <c r="S17" s="50">
        <f t="shared" si="5"/>
        <v>122.664</v>
      </c>
      <c r="T17" s="50">
        <f t="shared" si="6"/>
        <v>5.1109999999999998</v>
      </c>
      <c r="U17" s="167">
        <v>9.1999999999999993</v>
      </c>
      <c r="V17" s="167">
        <f t="shared" si="0"/>
        <v>9.1999999999999993</v>
      </c>
      <c r="W17" s="168" t="s">
        <v>137</v>
      </c>
      <c r="X17" s="170">
        <v>0</v>
      </c>
      <c r="Y17" s="170">
        <v>1027</v>
      </c>
      <c r="Z17" s="170">
        <v>1188</v>
      </c>
      <c r="AA17" s="170">
        <v>1185</v>
      </c>
      <c r="AB17" s="170">
        <v>1188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38349912</v>
      </c>
      <c r="AH17" s="52">
        <f t="shared" si="9"/>
        <v>1324</v>
      </c>
      <c r="AI17" s="53">
        <f t="shared" si="7"/>
        <v>259.04910976325573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8658554</v>
      </c>
      <c r="AQ17" s="170">
        <f t="shared" si="8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7</v>
      </c>
      <c r="E18" s="43">
        <f t="shared" si="1"/>
        <v>4.9295774647887329</v>
      </c>
      <c r="F18" s="101">
        <v>83</v>
      </c>
      <c r="G18" s="43">
        <f t="shared" si="2"/>
        <v>58.450704225352112</v>
      </c>
      <c r="H18" s="44" t="s">
        <v>88</v>
      </c>
      <c r="I18" s="44">
        <f t="shared" si="3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142</v>
      </c>
      <c r="P18" s="166">
        <v>101</v>
      </c>
      <c r="Q18" s="166">
        <v>42537884</v>
      </c>
      <c r="R18" s="49">
        <f t="shared" si="4"/>
        <v>5287</v>
      </c>
      <c r="S18" s="50">
        <f t="shared" si="5"/>
        <v>126.88800000000001</v>
      </c>
      <c r="T18" s="50">
        <f t="shared" si="6"/>
        <v>5.2869999999999999</v>
      </c>
      <c r="U18" s="167">
        <v>8.6</v>
      </c>
      <c r="V18" s="167">
        <f t="shared" si="0"/>
        <v>8.6</v>
      </c>
      <c r="W18" s="168" t="s">
        <v>137</v>
      </c>
      <c r="X18" s="170">
        <v>0</v>
      </c>
      <c r="Y18" s="170">
        <v>1027</v>
      </c>
      <c r="Z18" s="170">
        <v>1188</v>
      </c>
      <c r="AA18" s="170">
        <v>1185</v>
      </c>
      <c r="AB18" s="170">
        <v>1188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38351244</v>
      </c>
      <c r="AH18" s="52">
        <f t="shared" si="9"/>
        <v>1332</v>
      </c>
      <c r="AI18" s="53">
        <f t="shared" si="7"/>
        <v>251.9387176092302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8658554</v>
      </c>
      <c r="AQ18" s="170">
        <f t="shared" si="8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7</v>
      </c>
      <c r="E19" s="43">
        <f t="shared" si="1"/>
        <v>4.9295774647887329</v>
      </c>
      <c r="F19" s="101">
        <v>83</v>
      </c>
      <c r="G19" s="43">
        <f t="shared" si="2"/>
        <v>58.450704225352112</v>
      </c>
      <c r="H19" s="44" t="s">
        <v>88</v>
      </c>
      <c r="I19" s="44">
        <f t="shared" si="3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145</v>
      </c>
      <c r="P19" s="166">
        <v>159</v>
      </c>
      <c r="Q19" s="166">
        <v>42543102</v>
      </c>
      <c r="R19" s="49">
        <f t="shared" si="4"/>
        <v>5218</v>
      </c>
      <c r="S19" s="50">
        <f t="shared" si="5"/>
        <v>125.232</v>
      </c>
      <c r="T19" s="50">
        <f t="shared" si="6"/>
        <v>5.218</v>
      </c>
      <c r="U19" s="167">
        <v>8.1</v>
      </c>
      <c r="V19" s="167">
        <f t="shared" si="0"/>
        <v>8.1</v>
      </c>
      <c r="W19" s="168" t="s">
        <v>137</v>
      </c>
      <c r="X19" s="170">
        <v>0</v>
      </c>
      <c r="Y19" s="170">
        <v>1027</v>
      </c>
      <c r="Z19" s="170">
        <v>1188</v>
      </c>
      <c r="AA19" s="170">
        <v>1185</v>
      </c>
      <c r="AB19" s="170">
        <v>1188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38352672</v>
      </c>
      <c r="AH19" s="52">
        <f t="shared" si="9"/>
        <v>1428</v>
      </c>
      <c r="AI19" s="53">
        <f t="shared" si="7"/>
        <v>273.6680720582599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8658554</v>
      </c>
      <c r="AQ19" s="170">
        <f t="shared" si="8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1"/>
        <v>5.6338028169014089</v>
      </c>
      <c r="F20" s="101">
        <v>83</v>
      </c>
      <c r="G20" s="43">
        <f t="shared" si="2"/>
        <v>58.450704225352112</v>
      </c>
      <c r="H20" s="44" t="s">
        <v>88</v>
      </c>
      <c r="I20" s="44">
        <f t="shared" si="3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145</v>
      </c>
      <c r="P20" s="166">
        <v>134</v>
      </c>
      <c r="Q20" s="166">
        <v>42548095</v>
      </c>
      <c r="R20" s="49">
        <f t="shared" si="4"/>
        <v>4993</v>
      </c>
      <c r="S20" s="50">
        <f t="shared" si="5"/>
        <v>119.83199999999999</v>
      </c>
      <c r="T20" s="50">
        <f t="shared" si="6"/>
        <v>4.9930000000000003</v>
      </c>
      <c r="U20" s="167">
        <v>7.6</v>
      </c>
      <c r="V20" s="167">
        <f t="shared" si="0"/>
        <v>7.6</v>
      </c>
      <c r="W20" s="168" t="s">
        <v>137</v>
      </c>
      <c r="X20" s="170">
        <v>0</v>
      </c>
      <c r="Y20" s="170">
        <v>1027</v>
      </c>
      <c r="Z20" s="170">
        <v>1188</v>
      </c>
      <c r="AA20" s="170">
        <v>1185</v>
      </c>
      <c r="AB20" s="170">
        <v>1188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38354032</v>
      </c>
      <c r="AH20" s="52">
        <f t="shared" si="9"/>
        <v>1360</v>
      </c>
      <c r="AI20" s="53">
        <f t="shared" si="7"/>
        <v>272.38133386741436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8658554</v>
      </c>
      <c r="AQ20" s="170">
        <f t="shared" si="8"/>
        <v>0</v>
      </c>
      <c r="AR20" s="56">
        <v>0.9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1"/>
        <v>5.6338028169014089</v>
      </c>
      <c r="F21" s="101">
        <v>83</v>
      </c>
      <c r="G21" s="43">
        <f t="shared" si="2"/>
        <v>58.450704225352112</v>
      </c>
      <c r="H21" s="44" t="s">
        <v>88</v>
      </c>
      <c r="I21" s="44">
        <f t="shared" si="3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148</v>
      </c>
      <c r="P21" s="166">
        <v>101</v>
      </c>
      <c r="Q21" s="166">
        <v>42553093</v>
      </c>
      <c r="R21" s="49">
        <f>Q21-Q20</f>
        <v>4998</v>
      </c>
      <c r="S21" s="50">
        <f t="shared" si="5"/>
        <v>119.952</v>
      </c>
      <c r="T21" s="50">
        <f t="shared" si="6"/>
        <v>4.9980000000000002</v>
      </c>
      <c r="U21" s="167">
        <v>7.2</v>
      </c>
      <c r="V21" s="167">
        <f t="shared" si="0"/>
        <v>7.2</v>
      </c>
      <c r="W21" s="168" t="s">
        <v>137</v>
      </c>
      <c r="X21" s="170">
        <v>0</v>
      </c>
      <c r="Y21" s="170">
        <v>1027</v>
      </c>
      <c r="Z21" s="170">
        <v>1188</v>
      </c>
      <c r="AA21" s="170">
        <v>1185</v>
      </c>
      <c r="AB21" s="170">
        <v>1188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38355416</v>
      </c>
      <c r="AH21" s="52">
        <f t="shared" si="9"/>
        <v>1384</v>
      </c>
      <c r="AI21" s="53">
        <f t="shared" si="7"/>
        <v>276.9107643057223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8658554</v>
      </c>
      <c r="AQ21" s="170">
        <f t="shared" si="8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8</v>
      </c>
      <c r="E22" s="43">
        <f t="shared" si="1"/>
        <v>5.6338028169014089</v>
      </c>
      <c r="F22" s="101">
        <v>83</v>
      </c>
      <c r="G22" s="43">
        <f t="shared" si="2"/>
        <v>58.450704225352112</v>
      </c>
      <c r="H22" s="44" t="s">
        <v>88</v>
      </c>
      <c r="I22" s="44">
        <f t="shared" si="3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139</v>
      </c>
      <c r="P22" s="166">
        <v>136</v>
      </c>
      <c r="Q22" s="166">
        <v>42557932</v>
      </c>
      <c r="R22" s="49">
        <f t="shared" si="4"/>
        <v>4839</v>
      </c>
      <c r="S22" s="50">
        <f t="shared" si="5"/>
        <v>116.136</v>
      </c>
      <c r="T22" s="50">
        <f t="shared" si="6"/>
        <v>4.8390000000000004</v>
      </c>
      <c r="U22" s="167">
        <v>6.8</v>
      </c>
      <c r="V22" s="167">
        <f t="shared" si="0"/>
        <v>6.8</v>
      </c>
      <c r="W22" s="168" t="s">
        <v>137</v>
      </c>
      <c r="X22" s="170">
        <v>0</v>
      </c>
      <c r="Y22" s="170">
        <v>1027</v>
      </c>
      <c r="Z22" s="170">
        <v>1188</v>
      </c>
      <c r="AA22" s="170">
        <v>1185</v>
      </c>
      <c r="AB22" s="170">
        <v>1188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38356741</v>
      </c>
      <c r="AH22" s="52">
        <f t="shared" si="9"/>
        <v>1325</v>
      </c>
      <c r="AI22" s="53">
        <f t="shared" si="7"/>
        <v>273.81690431907418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8658554</v>
      </c>
      <c r="AQ22" s="170">
        <f t="shared" si="8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6</v>
      </c>
      <c r="E23" s="43">
        <f t="shared" si="1"/>
        <v>4.2253521126760569</v>
      </c>
      <c r="F23" s="151">
        <v>81</v>
      </c>
      <c r="G23" s="43">
        <f t="shared" si="2"/>
        <v>57.04225352112676</v>
      </c>
      <c r="H23" s="44" t="s">
        <v>88</v>
      </c>
      <c r="I23" s="44">
        <f t="shared" si="3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139</v>
      </c>
      <c r="P23" s="166">
        <v>104</v>
      </c>
      <c r="Q23" s="166">
        <v>42562943</v>
      </c>
      <c r="R23" s="49">
        <f t="shared" si="4"/>
        <v>5011</v>
      </c>
      <c r="S23" s="50">
        <f t="shared" si="5"/>
        <v>120.264</v>
      </c>
      <c r="T23" s="50">
        <f t="shared" si="6"/>
        <v>5.0110000000000001</v>
      </c>
      <c r="U23" s="167">
        <v>6.4</v>
      </c>
      <c r="V23" s="167">
        <f t="shared" si="0"/>
        <v>6.4</v>
      </c>
      <c r="W23" s="168" t="s">
        <v>137</v>
      </c>
      <c r="X23" s="170">
        <v>0</v>
      </c>
      <c r="Y23" s="170">
        <v>1027</v>
      </c>
      <c r="Z23" s="170">
        <v>1188</v>
      </c>
      <c r="AA23" s="170">
        <v>1185</v>
      </c>
      <c r="AB23" s="170">
        <v>1188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38358156</v>
      </c>
      <c r="AH23" s="52">
        <f t="shared" si="9"/>
        <v>1415</v>
      </c>
      <c r="AI23" s="53">
        <f t="shared" si="7"/>
        <v>282.3787667132309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8658554</v>
      </c>
      <c r="AQ23" s="170">
        <f t="shared" si="8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6</v>
      </c>
      <c r="E24" s="43">
        <f t="shared" si="1"/>
        <v>4.2253521126760569</v>
      </c>
      <c r="F24" s="151">
        <v>81</v>
      </c>
      <c r="G24" s="43">
        <f t="shared" si="2"/>
        <v>57.04225352112676</v>
      </c>
      <c r="H24" s="44" t="s">
        <v>88</v>
      </c>
      <c r="I24" s="44">
        <f t="shared" si="3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136</v>
      </c>
      <c r="P24" s="166">
        <v>100</v>
      </c>
      <c r="Q24" s="166">
        <v>42567718</v>
      </c>
      <c r="R24" s="49">
        <f t="shared" si="4"/>
        <v>4775</v>
      </c>
      <c r="S24" s="50">
        <f t="shared" si="5"/>
        <v>114.6</v>
      </c>
      <c r="T24" s="50">
        <f t="shared" si="6"/>
        <v>4.7750000000000004</v>
      </c>
      <c r="U24" s="167">
        <v>6</v>
      </c>
      <c r="V24" s="167">
        <f t="shared" si="0"/>
        <v>6</v>
      </c>
      <c r="W24" s="168" t="s">
        <v>137</v>
      </c>
      <c r="X24" s="170">
        <v>0</v>
      </c>
      <c r="Y24" s="170">
        <v>1026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38359524</v>
      </c>
      <c r="AH24" s="52">
        <f t="shared" si="9"/>
        <v>1368</v>
      </c>
      <c r="AI24" s="53">
        <f t="shared" si="7"/>
        <v>286.49214659685862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8658554</v>
      </c>
      <c r="AQ24" s="170">
        <f t="shared" si="8"/>
        <v>0</v>
      </c>
      <c r="AR24" s="56">
        <v>1.07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8</v>
      </c>
      <c r="E25" s="43">
        <f t="shared" si="1"/>
        <v>5.6338028169014089</v>
      </c>
      <c r="F25" s="151">
        <v>81</v>
      </c>
      <c r="G25" s="43">
        <f t="shared" si="2"/>
        <v>57.04225352112676</v>
      </c>
      <c r="H25" s="44" t="s">
        <v>88</v>
      </c>
      <c r="I25" s="44">
        <f t="shared" si="3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138</v>
      </c>
      <c r="P25" s="166">
        <v>129</v>
      </c>
      <c r="Q25" s="166">
        <v>42571907</v>
      </c>
      <c r="R25" s="49">
        <f t="shared" si="4"/>
        <v>4189</v>
      </c>
      <c r="S25" s="50">
        <f t="shared" si="5"/>
        <v>100.536</v>
      </c>
      <c r="T25" s="50">
        <f t="shared" si="6"/>
        <v>4.1890000000000001</v>
      </c>
      <c r="U25" s="167">
        <v>5.7</v>
      </c>
      <c r="V25" s="167">
        <f t="shared" si="0"/>
        <v>5.7</v>
      </c>
      <c r="W25" s="168" t="s">
        <v>137</v>
      </c>
      <c r="X25" s="170">
        <v>0</v>
      </c>
      <c r="Y25" s="170">
        <v>1024</v>
      </c>
      <c r="Z25" s="170">
        <v>1187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38360772</v>
      </c>
      <c r="AH25" s="52">
        <f t="shared" si="9"/>
        <v>1248</v>
      </c>
      <c r="AI25" s="53">
        <f t="shared" si="7"/>
        <v>297.92313201241348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8658554</v>
      </c>
      <c r="AQ25" s="170">
        <f t="shared" si="8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6</v>
      </c>
      <c r="E26" s="43">
        <f t="shared" si="1"/>
        <v>4.2253521126760569</v>
      </c>
      <c r="F26" s="151">
        <v>81</v>
      </c>
      <c r="G26" s="43">
        <f t="shared" si="2"/>
        <v>57.04225352112676</v>
      </c>
      <c r="H26" s="44" t="s">
        <v>88</v>
      </c>
      <c r="I26" s="44">
        <f t="shared" si="3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136</v>
      </c>
      <c r="P26" s="166">
        <v>124</v>
      </c>
      <c r="Q26" s="166">
        <v>42576378</v>
      </c>
      <c r="R26" s="49">
        <f t="shared" si="4"/>
        <v>4471</v>
      </c>
      <c r="S26" s="50">
        <f t="shared" si="5"/>
        <v>107.304</v>
      </c>
      <c r="T26" s="50">
        <f t="shared" si="6"/>
        <v>4.4710000000000001</v>
      </c>
      <c r="U26" s="167">
        <v>5.4</v>
      </c>
      <c r="V26" s="167">
        <f t="shared" si="0"/>
        <v>5.4</v>
      </c>
      <c r="W26" s="168" t="s">
        <v>137</v>
      </c>
      <c r="X26" s="170">
        <v>0</v>
      </c>
      <c r="Y26" s="170">
        <v>1024</v>
      </c>
      <c r="Z26" s="170">
        <v>1187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38362124</v>
      </c>
      <c r="AH26" s="52">
        <f t="shared" si="9"/>
        <v>1352</v>
      </c>
      <c r="AI26" s="53">
        <f t="shared" si="7"/>
        <v>302.39320062625808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8658554</v>
      </c>
      <c r="AQ26" s="170">
        <f t="shared" si="8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5</v>
      </c>
      <c r="E27" s="43">
        <f t="shared" si="1"/>
        <v>3.5211267605633805</v>
      </c>
      <c r="F27" s="151">
        <v>81</v>
      </c>
      <c r="G27" s="43">
        <f t="shared" si="2"/>
        <v>57.04225352112676</v>
      </c>
      <c r="H27" s="44" t="s">
        <v>88</v>
      </c>
      <c r="I27" s="44">
        <f t="shared" si="3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135</v>
      </c>
      <c r="P27" s="166">
        <v>140</v>
      </c>
      <c r="Q27" s="166">
        <v>42580988</v>
      </c>
      <c r="R27" s="49">
        <f t="shared" si="4"/>
        <v>4610</v>
      </c>
      <c r="S27" s="50">
        <f t="shared" si="5"/>
        <v>110.64</v>
      </c>
      <c r="T27" s="50">
        <f t="shared" si="6"/>
        <v>4.6100000000000003</v>
      </c>
      <c r="U27" s="167">
        <v>5</v>
      </c>
      <c r="V27" s="167">
        <f t="shared" si="0"/>
        <v>5</v>
      </c>
      <c r="W27" s="168" t="s">
        <v>137</v>
      </c>
      <c r="X27" s="170">
        <v>0</v>
      </c>
      <c r="Y27" s="170">
        <v>1026</v>
      </c>
      <c r="Z27" s="170">
        <v>1187</v>
      </c>
      <c r="AA27" s="170">
        <v>1185</v>
      </c>
      <c r="AB27" s="170">
        <v>1186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38363448</v>
      </c>
      <c r="AH27" s="52">
        <f t="shared" si="9"/>
        <v>1324</v>
      </c>
      <c r="AI27" s="53">
        <f t="shared" si="7"/>
        <v>287.20173535791753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8658554</v>
      </c>
      <c r="AQ27" s="170">
        <f t="shared" si="8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5</v>
      </c>
      <c r="E28" s="43">
        <f t="shared" si="1"/>
        <v>3.5211267605633805</v>
      </c>
      <c r="F28" s="151">
        <v>78</v>
      </c>
      <c r="G28" s="43">
        <f t="shared" si="2"/>
        <v>54.929577464788736</v>
      </c>
      <c r="H28" s="44" t="s">
        <v>88</v>
      </c>
      <c r="I28" s="44">
        <f t="shared" si="3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135</v>
      </c>
      <c r="P28" s="166">
        <v>142</v>
      </c>
      <c r="Q28" s="166">
        <v>42585466</v>
      </c>
      <c r="R28" s="49">
        <f t="shared" si="4"/>
        <v>4478</v>
      </c>
      <c r="S28" s="50">
        <f t="shared" si="5"/>
        <v>107.47199999999999</v>
      </c>
      <c r="T28" s="50">
        <f t="shared" si="6"/>
        <v>4.4779999999999998</v>
      </c>
      <c r="U28" s="167">
        <v>4.7</v>
      </c>
      <c r="V28" s="167">
        <f t="shared" si="0"/>
        <v>4.7</v>
      </c>
      <c r="W28" s="168" t="s">
        <v>137</v>
      </c>
      <c r="X28" s="170">
        <v>0</v>
      </c>
      <c r="Y28" s="170">
        <v>1026</v>
      </c>
      <c r="Z28" s="170">
        <v>1187</v>
      </c>
      <c r="AA28" s="170">
        <v>1185</v>
      </c>
      <c r="AB28" s="170">
        <v>1186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38364788</v>
      </c>
      <c r="AH28" s="52">
        <f t="shared" si="9"/>
        <v>1340</v>
      </c>
      <c r="AI28" s="53">
        <f t="shared" si="7"/>
        <v>299.24073246985262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8658554</v>
      </c>
      <c r="AQ28" s="170">
        <f t="shared" si="8"/>
        <v>0</v>
      </c>
      <c r="AR28" s="56">
        <v>1.05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6</v>
      </c>
      <c r="E29" s="43">
        <f t="shared" si="1"/>
        <v>4.2253521126760569</v>
      </c>
      <c r="F29" s="151">
        <v>78</v>
      </c>
      <c r="G29" s="43">
        <f t="shared" si="2"/>
        <v>54.929577464788736</v>
      </c>
      <c r="H29" s="44" t="s">
        <v>88</v>
      </c>
      <c r="I29" s="44">
        <f t="shared" si="3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139</v>
      </c>
      <c r="P29" s="166">
        <v>138</v>
      </c>
      <c r="Q29" s="166">
        <v>42590278</v>
      </c>
      <c r="R29" s="49">
        <f t="shared" si="4"/>
        <v>4812</v>
      </c>
      <c r="S29" s="50">
        <f t="shared" si="5"/>
        <v>115.488</v>
      </c>
      <c r="T29" s="50">
        <f t="shared" si="6"/>
        <v>4.8120000000000003</v>
      </c>
      <c r="U29" s="167">
        <v>4.4000000000000004</v>
      </c>
      <c r="V29" s="167">
        <f t="shared" si="0"/>
        <v>4.4000000000000004</v>
      </c>
      <c r="W29" s="168" t="s">
        <v>137</v>
      </c>
      <c r="X29" s="170">
        <v>0</v>
      </c>
      <c r="Y29" s="170">
        <v>1025</v>
      </c>
      <c r="Z29" s="170">
        <v>1187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38366140</v>
      </c>
      <c r="AH29" s="52">
        <f t="shared" si="9"/>
        <v>1352</v>
      </c>
      <c r="AI29" s="53">
        <f t="shared" si="7"/>
        <v>280.96425602660014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8658554</v>
      </c>
      <c r="AQ29" s="170">
        <f t="shared" si="8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9</v>
      </c>
      <c r="E30" s="43">
        <f t="shared" si="1"/>
        <v>6.3380281690140849</v>
      </c>
      <c r="F30" s="151">
        <v>76</v>
      </c>
      <c r="G30" s="43">
        <f t="shared" si="2"/>
        <v>53.521126760563384</v>
      </c>
      <c r="H30" s="44" t="s">
        <v>88</v>
      </c>
      <c r="I30" s="44">
        <f t="shared" si="3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120</v>
      </c>
      <c r="P30" s="166">
        <v>136</v>
      </c>
      <c r="Q30" s="166">
        <v>42594653</v>
      </c>
      <c r="R30" s="49">
        <f t="shared" si="4"/>
        <v>4375</v>
      </c>
      <c r="S30" s="50">
        <f t="shared" si="5"/>
        <v>105</v>
      </c>
      <c r="T30" s="50">
        <f t="shared" si="6"/>
        <v>4.375</v>
      </c>
      <c r="U30" s="167">
        <v>3.7</v>
      </c>
      <c r="V30" s="167">
        <f t="shared" si="0"/>
        <v>3.7</v>
      </c>
      <c r="W30" s="168" t="s">
        <v>148</v>
      </c>
      <c r="X30" s="170">
        <v>0</v>
      </c>
      <c r="Y30" s="170">
        <v>1026</v>
      </c>
      <c r="Z30" s="170">
        <v>1187</v>
      </c>
      <c r="AA30" s="170">
        <v>0</v>
      </c>
      <c r="AB30" s="170">
        <v>1189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38367228</v>
      </c>
      <c r="AH30" s="52">
        <f t="shared" si="9"/>
        <v>1088</v>
      </c>
      <c r="AI30" s="53">
        <f t="shared" si="7"/>
        <v>248.68571428571428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8658554</v>
      </c>
      <c r="AQ30" s="170">
        <f t="shared" si="8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10</v>
      </c>
      <c r="E31" s="43">
        <f t="shared" si="1"/>
        <v>7.042253521126761</v>
      </c>
      <c r="F31" s="151">
        <v>76</v>
      </c>
      <c r="G31" s="43">
        <f t="shared" si="2"/>
        <v>53.521126760563384</v>
      </c>
      <c r="H31" s="44" t="s">
        <v>88</v>
      </c>
      <c r="I31" s="44">
        <f t="shared" si="3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121</v>
      </c>
      <c r="P31" s="166">
        <v>124</v>
      </c>
      <c r="Q31" s="166">
        <v>42598789</v>
      </c>
      <c r="R31" s="49">
        <f t="shared" si="4"/>
        <v>4136</v>
      </c>
      <c r="S31" s="50">
        <f t="shared" si="5"/>
        <v>99.263999999999996</v>
      </c>
      <c r="T31" s="50">
        <f t="shared" si="6"/>
        <v>4.1360000000000001</v>
      </c>
      <c r="U31" s="167">
        <v>3.2</v>
      </c>
      <c r="V31" s="167">
        <f t="shared" si="0"/>
        <v>3.2</v>
      </c>
      <c r="W31" s="168" t="s">
        <v>148</v>
      </c>
      <c r="X31" s="170">
        <v>0</v>
      </c>
      <c r="Y31" s="170">
        <v>1026</v>
      </c>
      <c r="Z31" s="170">
        <v>1188</v>
      </c>
      <c r="AA31" s="170">
        <v>0</v>
      </c>
      <c r="AB31" s="170">
        <v>1187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38368288</v>
      </c>
      <c r="AH31" s="52">
        <f t="shared" si="9"/>
        <v>1060</v>
      </c>
      <c r="AI31" s="53">
        <f t="shared" si="7"/>
        <v>256.28626692456481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8658554</v>
      </c>
      <c r="AQ31" s="170">
        <f t="shared" si="8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10</v>
      </c>
      <c r="E32" s="43">
        <f t="shared" si="1"/>
        <v>7.042253521126761</v>
      </c>
      <c r="F32" s="151">
        <v>76</v>
      </c>
      <c r="G32" s="43">
        <f t="shared" si="2"/>
        <v>53.521126760563384</v>
      </c>
      <c r="H32" s="44" t="s">
        <v>88</v>
      </c>
      <c r="I32" s="44">
        <f t="shared" si="3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124</v>
      </c>
      <c r="P32" s="166">
        <v>134</v>
      </c>
      <c r="Q32" s="166">
        <v>42602734</v>
      </c>
      <c r="R32" s="49">
        <f>Q32-Q31</f>
        <v>3945</v>
      </c>
      <c r="S32" s="50">
        <f t="shared" si="5"/>
        <v>94.68</v>
      </c>
      <c r="T32" s="50">
        <f t="shared" si="6"/>
        <v>3.9449999999999998</v>
      </c>
      <c r="U32" s="167">
        <v>2.7</v>
      </c>
      <c r="V32" s="167">
        <f t="shared" si="0"/>
        <v>2.7</v>
      </c>
      <c r="W32" s="168" t="s">
        <v>148</v>
      </c>
      <c r="X32" s="170">
        <v>0</v>
      </c>
      <c r="Y32" s="170">
        <v>1025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38369332</v>
      </c>
      <c r="AH32" s="52">
        <f t="shared" si="9"/>
        <v>1044</v>
      </c>
      <c r="AI32" s="53">
        <f t="shared" si="7"/>
        <v>264.638783269962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8658554</v>
      </c>
      <c r="AQ32" s="170">
        <f t="shared" si="8"/>
        <v>0</v>
      </c>
      <c r="AR32" s="56">
        <v>0.88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5</v>
      </c>
      <c r="E33" s="43">
        <f t="shared" si="1"/>
        <v>3.5211267605633805</v>
      </c>
      <c r="F33" s="151">
        <v>66</v>
      </c>
      <c r="G33" s="43">
        <f t="shared" si="2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136</v>
      </c>
      <c r="P33" s="166">
        <v>114</v>
      </c>
      <c r="Q33" s="166">
        <v>42606270</v>
      </c>
      <c r="R33" s="49">
        <f t="shared" si="4"/>
        <v>3536</v>
      </c>
      <c r="S33" s="50">
        <f t="shared" si="5"/>
        <v>84.864000000000004</v>
      </c>
      <c r="T33" s="50">
        <f t="shared" si="6"/>
        <v>3.536</v>
      </c>
      <c r="U33" s="167">
        <v>3.7</v>
      </c>
      <c r="V33" s="167">
        <f t="shared" si="0"/>
        <v>3.7</v>
      </c>
      <c r="W33" s="168" t="s">
        <v>125</v>
      </c>
      <c r="X33" s="170">
        <v>0</v>
      </c>
      <c r="Y33" s="170">
        <v>0</v>
      </c>
      <c r="Z33" s="170">
        <v>1157</v>
      </c>
      <c r="AA33" s="170">
        <v>0</v>
      </c>
      <c r="AB33" s="170">
        <v>1157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38370244</v>
      </c>
      <c r="AH33" s="52">
        <f t="shared" si="9"/>
        <v>912</v>
      </c>
      <c r="AI33" s="53">
        <f t="shared" si="7"/>
        <v>257.91855203619912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0.55000000000000004</v>
      </c>
      <c r="AP33" s="170">
        <v>8659636</v>
      </c>
      <c r="AQ33" s="170">
        <f t="shared" si="8"/>
        <v>1082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8</v>
      </c>
      <c r="E34" s="43">
        <f t="shared" si="1"/>
        <v>5.6338028169014089</v>
      </c>
      <c r="F34" s="151">
        <v>66</v>
      </c>
      <c r="G34" s="43">
        <f t="shared" si="2"/>
        <v>46.478873239436624</v>
      </c>
      <c r="H34" s="44" t="s">
        <v>88</v>
      </c>
      <c r="I34" s="44">
        <f t="shared" si="3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140</v>
      </c>
      <c r="P34" s="166">
        <v>108</v>
      </c>
      <c r="Q34" s="166">
        <v>42609542</v>
      </c>
      <c r="R34" s="49">
        <f t="shared" si="4"/>
        <v>3272</v>
      </c>
      <c r="S34" s="50">
        <f t="shared" si="5"/>
        <v>78.528000000000006</v>
      </c>
      <c r="T34" s="50">
        <f t="shared" si="6"/>
        <v>3.2719999999999998</v>
      </c>
      <c r="U34" s="167">
        <v>5.0999999999999996</v>
      </c>
      <c r="V34" s="167">
        <f t="shared" si="0"/>
        <v>5.0999999999999996</v>
      </c>
      <c r="W34" s="168" t="s">
        <v>125</v>
      </c>
      <c r="X34" s="170">
        <v>0</v>
      </c>
      <c r="Y34" s="170">
        <v>0</v>
      </c>
      <c r="Z34" s="170">
        <v>1137</v>
      </c>
      <c r="AA34" s="170">
        <v>0</v>
      </c>
      <c r="AB34" s="170">
        <v>1137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38371044</v>
      </c>
      <c r="AH34" s="52">
        <f t="shared" si="9"/>
        <v>800</v>
      </c>
      <c r="AI34" s="53">
        <f t="shared" si="7"/>
        <v>244.49877750611248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0.55000000000000004</v>
      </c>
      <c r="AP34" s="170">
        <v>8660774</v>
      </c>
      <c r="AQ34" s="170">
        <f t="shared" si="8"/>
        <v>1138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122.125</v>
      </c>
      <c r="Q35" s="67">
        <f>Q34-Q10</f>
        <v>101667</v>
      </c>
      <c r="R35" s="68">
        <f>SUM(R11:R34)</f>
        <v>101667</v>
      </c>
      <c r="S35" s="69">
        <f>AVERAGE(S11:S34)</f>
        <v>101.66699999999999</v>
      </c>
      <c r="T35" s="69">
        <f>SUM(T11:T34)</f>
        <v>101.667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27224</v>
      </c>
      <c r="AH35" s="71">
        <f>SUM(AH11:AH34)</f>
        <v>27224</v>
      </c>
      <c r="AI35" s="72">
        <f>$AH$35/$T35</f>
        <v>267.77617122566812</v>
      </c>
      <c r="AJ35" s="138"/>
      <c r="AK35" s="139"/>
      <c r="AL35" s="139"/>
      <c r="AM35" s="139"/>
      <c r="AN35" s="140"/>
      <c r="AO35" s="73"/>
      <c r="AP35" s="74">
        <f>AP34-AP10</f>
        <v>6209</v>
      </c>
      <c r="AQ35" s="75">
        <f>SUM(AQ11:AQ34)</f>
        <v>6209</v>
      </c>
      <c r="AR35" s="76">
        <f>AVERAGE(AR11:AR34)</f>
        <v>0.99166666666666659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131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150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151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152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95" t="s">
        <v>129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153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57"/>
      <c r="C54" s="158"/>
      <c r="D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162"/>
      <c r="V54" s="162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4"/>
      <c r="C55" s="164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4"/>
      <c r="C56" s="160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64"/>
      <c r="C57" s="160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96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95"/>
      <c r="C58" s="160"/>
      <c r="D58" s="158"/>
      <c r="E58" s="158"/>
      <c r="F58" s="158"/>
      <c r="G58" s="158"/>
      <c r="H58" s="158"/>
      <c r="I58" s="102"/>
      <c r="J58" s="159"/>
      <c r="K58" s="159"/>
      <c r="L58" s="159"/>
      <c r="M58" s="159"/>
      <c r="N58" s="159"/>
      <c r="O58" s="159"/>
      <c r="P58" s="159"/>
      <c r="Q58" s="159"/>
      <c r="R58" s="159"/>
      <c r="S58" s="96"/>
      <c r="T58" s="96"/>
      <c r="U58" s="96"/>
      <c r="V58" s="96"/>
      <c r="W58" s="96"/>
      <c r="X58" s="96"/>
      <c r="Y58" s="96"/>
      <c r="Z58" s="85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153"/>
      <c r="AW58" s="146"/>
      <c r="AX58" s="146"/>
      <c r="AY58" s="146"/>
    </row>
    <row r="59" spans="2:51" x14ac:dyDescent="0.25">
      <c r="B59" s="116"/>
      <c r="C59" s="157"/>
      <c r="D59" s="158"/>
      <c r="E59" s="158"/>
      <c r="F59" s="158"/>
      <c r="G59" s="158"/>
      <c r="H59" s="158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85"/>
      <c r="X59" s="85"/>
      <c r="Y59" s="85"/>
      <c r="Z59" s="154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153"/>
      <c r="AW59" s="146"/>
      <c r="AX59" s="146"/>
      <c r="AY59" s="146"/>
    </row>
    <row r="60" spans="2:51" x14ac:dyDescent="0.25">
      <c r="B60" s="116"/>
      <c r="C60" s="157"/>
      <c r="D60" s="102"/>
      <c r="E60" s="158"/>
      <c r="F60" s="158"/>
      <c r="G60" s="158"/>
      <c r="H60" s="158"/>
      <c r="I60" s="158"/>
      <c r="J60" s="96"/>
      <c r="K60" s="96"/>
      <c r="L60" s="96"/>
      <c r="M60" s="96"/>
      <c r="N60" s="96"/>
      <c r="O60" s="96"/>
      <c r="P60" s="96"/>
      <c r="Q60" s="96"/>
      <c r="R60" s="96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4"/>
      <c r="D61" s="102"/>
      <c r="E61" s="158"/>
      <c r="F61" s="158"/>
      <c r="G61" s="158"/>
      <c r="H61" s="158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4"/>
      <c r="D62" s="158"/>
      <c r="E62" s="102"/>
      <c r="F62" s="158"/>
      <c r="G62" s="102"/>
      <c r="H62" s="102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0"/>
      <c r="D63" s="158"/>
      <c r="E63" s="102"/>
      <c r="F63" s="102"/>
      <c r="G63" s="102"/>
      <c r="H63" s="102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0"/>
      <c r="D64" s="158"/>
      <c r="E64" s="158"/>
      <c r="F64" s="102"/>
      <c r="G64" s="158"/>
      <c r="H64" s="158"/>
      <c r="I64" s="96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96"/>
      <c r="D65" s="158"/>
      <c r="E65" s="158"/>
      <c r="F65" s="158"/>
      <c r="G65" s="158"/>
      <c r="H65" s="158"/>
      <c r="I65" s="96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U65" s="146"/>
      <c r="AV65" s="153"/>
      <c r="AW65" s="146"/>
      <c r="AX65" s="146"/>
      <c r="AY65" s="146"/>
    </row>
    <row r="66" spans="1:51" x14ac:dyDescent="0.25">
      <c r="B66" s="116"/>
      <c r="C66" s="164"/>
      <c r="D66" s="96"/>
      <c r="E66" s="158"/>
      <c r="F66" s="158"/>
      <c r="G66" s="158"/>
      <c r="H66" s="158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U66" s="146"/>
      <c r="AV66" s="153"/>
      <c r="AW66" s="146"/>
      <c r="AX66" s="146"/>
      <c r="AY66" s="146"/>
    </row>
    <row r="67" spans="1:51" x14ac:dyDescent="0.25">
      <c r="A67" s="154"/>
      <c r="B67" s="116"/>
      <c r="C67" s="160"/>
      <c r="D67" s="96"/>
      <c r="E67" s="158"/>
      <c r="F67" s="158"/>
      <c r="G67" s="158"/>
      <c r="H67" s="158"/>
      <c r="I67" s="155"/>
      <c r="J67" s="155"/>
      <c r="K67" s="155"/>
      <c r="L67" s="155"/>
      <c r="M67" s="155"/>
      <c r="N67" s="155"/>
      <c r="O67" s="156"/>
      <c r="P67" s="150"/>
      <c r="R67" s="153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116"/>
      <c r="C68" s="164"/>
      <c r="D68" s="158"/>
      <c r="E68" s="96"/>
      <c r="F68" s="158"/>
      <c r="G68" s="96"/>
      <c r="H68" s="96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116"/>
      <c r="C69" s="94"/>
      <c r="D69" s="158"/>
      <c r="E69" s="96"/>
      <c r="F69" s="96"/>
      <c r="G69" s="96"/>
      <c r="H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85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B75" s="83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B76" s="96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83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50"/>
      <c r="Q99" s="150"/>
      <c r="R99" s="150"/>
      <c r="S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Q101" s="150"/>
      <c r="R101" s="150"/>
      <c r="S101" s="150"/>
      <c r="T101" s="150"/>
      <c r="U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T102" s="150"/>
      <c r="U102" s="150"/>
      <c r="AS102" s="146"/>
      <c r="AT102" s="146"/>
      <c r="AU102" s="146"/>
      <c r="AV102" s="146"/>
      <c r="AW102" s="146"/>
      <c r="AX102" s="146"/>
      <c r="AY102" s="146"/>
    </row>
    <row r="114" spans="45:51" x14ac:dyDescent="0.25">
      <c r="AS114" s="146"/>
      <c r="AT114" s="146"/>
      <c r="AU114" s="146"/>
      <c r="AV114" s="146"/>
      <c r="AW114" s="146"/>
      <c r="AX114" s="146"/>
      <c r="AY114" s="146"/>
    </row>
  </sheetData>
  <protectedRanges>
    <protectedRange sqref="N58:R58 B78 S60:T66 B70:B75 N61:R66 T42 T53:T54 S55:T57" name="Range2_12_5_1_1"/>
    <protectedRange sqref="N10 L10 L6 D6 D8 AD8 AF8 O8:U8 AJ8:AR8 AF10 AR11:AR34 L24:N31 N12:N23 N32:N34 N11:AG11 E11:E34 G11:G34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76:B77 J59:R60 D66:D67 I64:I65 Z57:Z58 S58:Y59 AA58:AU59 E68:E69 G68:H69 F69" name="Range2_2_1_10_1_1_1_2"/>
    <protectedRange sqref="C65" name="Range2_2_1_10_2_1_1_1"/>
    <protectedRange sqref="G64:H64 D62 F65 E64 N55:R57" name="Range2_12_1_6_1_1"/>
    <protectedRange sqref="D57:D58 I60:I62 I57:M57 G65:H66 G58:H60 E65:E66 F66:F67 F59:F61 E58:E60 J55:M56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7:B69" name="Range2_12_5_1_1_2"/>
    <protectedRange sqref="B66" name="Range2_12_5_1_1_2_1_4_1_1_1_2_1_1_1_1_1_1_1"/>
    <protectedRange sqref="B64:B65" name="Range2_12_5_1_1_2_1"/>
    <protectedRange sqref="B63" name="Range2_12_5_1_1_2_1_2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6:H56" name="Range2_2_12_1_3_1_2_1_1_1_2_1_1_1_1_1_1_2_1_1_1_1_1_1_1_1"/>
    <protectedRange sqref="F56 G55:H55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5 F53" name="Range2_2_12_1_3_1_2_1_1_1_3_1_1_1_1_1_3_1_1_1_1_1_1_1_1"/>
    <protectedRange sqref="F54:H54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5:E55" name="Range2_2_12_1_3_1_2_1_1_1_3_1_1_1_1_1_1_1_2_1_1_1_1_1_1"/>
    <protectedRange sqref="D54:E54" name="Range2_2_12_1_3_1_2_1_1_1_2_1_1_1_1_3_1_1_1_1_1_1_1_1_1"/>
    <protectedRange sqref="B62" name="Range2_12_5_1_1_2_1_2_2"/>
    <protectedRange sqref="B61" name="Range2_12_5_1_1_2_1_4_1_1_1_2_1_1_1_1_1_1_1_1_1_2"/>
    <protectedRange sqref="B59" name="Range2_12_5_1_1_2_1_4_1_1_1_2_1_1_1_1_1_1_1_1_1_2_1_1_1"/>
    <protectedRange sqref="B60" name="Range2_12_5_1_1_2_1_2_2_1_1_1"/>
    <protectedRange sqref="Q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F11:F34" name="Range1_16_3_1_1_2"/>
    <protectedRange sqref="B47" name="Range2_12_5_1_1_1_2_1_1_1_1_1_1_1_1_1_1_1_2_1_2_1_1_1_1_1_1_1_1_1_2_1_1_1_1_1_1_1_1_1_1_1_1"/>
    <protectedRange sqref="B46" name="Range2_12_5_1_1_1_2_2_1_1_1_1_1_1_1_1_1_1_1_2_1_1_1_2_1_1_1_2_1_1_1_3_1_1_1_1_1_1_1_1_1_1_1_1_1_1_1_1_1_1_1_1_1_1_1_1_1_1_1_1"/>
    <protectedRange sqref="B49" name="Range2_12_5_1_1_1_1_1_2_1_1_2_1_1_1_1_1_1_1_1_1_1_1_1_1_1_1"/>
    <protectedRange sqref="B50" name="Range2_12_5_1_1_1_2_2_1_1_1_1_1_1_1_1_1_1_1_2_1_1_1_2_1_1_1_1_1_1_1_1_1_1_1_1_1_1"/>
    <protectedRange sqref="B48" name="Range2_12_5_1_1_1_1_1_2_1_1_1_1_1_1_1_1_1_1_1_1_1_1_1_1_1"/>
    <protectedRange sqref="B52" name="Range2_12_5_1_1_1_2_2_1_1_1_1_1_1_1_1_1_1_1_2_1_1_1_1_1_1_1_1_1_3_1_3_1_2_1_1_1_1_1_1_1_1_1_1_1_1_1_2_1_1_1"/>
    <protectedRange sqref="B51" name="Range2_12_5_1_1_1_1_1_2_1_2_1_1_1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97" priority="17" operator="containsText" text="N/A">
      <formula>NOT(ISERROR(SEARCH("N/A",X11)))</formula>
    </cfRule>
    <cfRule type="cellIs" dxfId="696" priority="35" operator="equal">
      <formula>0</formula>
    </cfRule>
  </conditionalFormatting>
  <conditionalFormatting sqref="X11:AE34">
    <cfRule type="cellIs" dxfId="695" priority="34" operator="greaterThanOrEqual">
      <formula>1185</formula>
    </cfRule>
  </conditionalFormatting>
  <conditionalFormatting sqref="X11:AE34">
    <cfRule type="cellIs" dxfId="694" priority="33" operator="between">
      <formula>0.1</formula>
      <formula>1184</formula>
    </cfRule>
  </conditionalFormatting>
  <conditionalFormatting sqref="X8 AJ11 AO24:AO32 AJ24:AN34 AJ12:AO23">
    <cfRule type="cellIs" dxfId="693" priority="32" operator="equal">
      <formula>0</formula>
    </cfRule>
  </conditionalFormatting>
  <conditionalFormatting sqref="X8 AJ11 AO24:AO32 AJ24:AN34 AJ12:AO23">
    <cfRule type="cellIs" dxfId="692" priority="31" operator="greaterThan">
      <formula>1179</formula>
    </cfRule>
  </conditionalFormatting>
  <conditionalFormatting sqref="X8 AJ11 AO24:AO32 AJ24:AN34 AJ12:AO23">
    <cfRule type="cellIs" dxfId="691" priority="30" operator="greaterThan">
      <formula>99</formula>
    </cfRule>
  </conditionalFormatting>
  <conditionalFormatting sqref="X8 AJ11 AO24:AO32 AJ24:AN34 AJ12:AO23">
    <cfRule type="cellIs" dxfId="690" priority="29" operator="greaterThan">
      <formula>0.99</formula>
    </cfRule>
  </conditionalFormatting>
  <conditionalFormatting sqref="AB8">
    <cfRule type="cellIs" dxfId="689" priority="28" operator="equal">
      <formula>0</formula>
    </cfRule>
  </conditionalFormatting>
  <conditionalFormatting sqref="AB8">
    <cfRule type="cellIs" dxfId="688" priority="27" operator="greaterThan">
      <formula>1179</formula>
    </cfRule>
  </conditionalFormatting>
  <conditionalFormatting sqref="AB8">
    <cfRule type="cellIs" dxfId="687" priority="26" operator="greaterThan">
      <formula>99</formula>
    </cfRule>
  </conditionalFormatting>
  <conditionalFormatting sqref="AB8">
    <cfRule type="cellIs" dxfId="686" priority="25" operator="greaterThan">
      <formula>0.99</formula>
    </cfRule>
  </conditionalFormatting>
  <conditionalFormatting sqref="AQ12:AQ34 AO33:AO34">
    <cfRule type="cellIs" dxfId="685" priority="24" operator="equal">
      <formula>0</formula>
    </cfRule>
  </conditionalFormatting>
  <conditionalFormatting sqref="AQ12:AQ34 AO33:AO34">
    <cfRule type="cellIs" dxfId="684" priority="23" operator="greaterThan">
      <formula>1179</formula>
    </cfRule>
  </conditionalFormatting>
  <conditionalFormatting sqref="AQ12:AQ34 AO33:AO34">
    <cfRule type="cellIs" dxfId="683" priority="22" operator="greaterThan">
      <formula>99</formula>
    </cfRule>
  </conditionalFormatting>
  <conditionalFormatting sqref="AQ12:AQ34 AO33:AO34">
    <cfRule type="cellIs" dxfId="682" priority="21" operator="greaterThan">
      <formula>0.99</formula>
    </cfRule>
  </conditionalFormatting>
  <conditionalFormatting sqref="AI11:AI34">
    <cfRule type="cellIs" dxfId="681" priority="20" operator="greaterThan">
      <formula>$AI$8</formula>
    </cfRule>
  </conditionalFormatting>
  <conditionalFormatting sqref="AH11:AH34">
    <cfRule type="cellIs" dxfId="680" priority="18" operator="greaterThan">
      <formula>$AH$8</formula>
    </cfRule>
    <cfRule type="cellIs" dxfId="679" priority="19" operator="greaterThan">
      <formula>$AH$8</formula>
    </cfRule>
  </conditionalFormatting>
  <conditionalFormatting sqref="AK11:AO11">
    <cfRule type="cellIs" dxfId="678" priority="12" operator="equal">
      <formula>0</formula>
    </cfRule>
  </conditionalFormatting>
  <conditionalFormatting sqref="AK11:AO11">
    <cfRule type="cellIs" dxfId="677" priority="11" operator="greaterThan">
      <formula>1179</formula>
    </cfRule>
  </conditionalFormatting>
  <conditionalFormatting sqref="AK11:AO11">
    <cfRule type="cellIs" dxfId="676" priority="10" operator="greaterThan">
      <formula>99</formula>
    </cfRule>
  </conditionalFormatting>
  <conditionalFormatting sqref="AK11:AO11">
    <cfRule type="cellIs" dxfId="675" priority="9" operator="greaterThan">
      <formula>0.99</formula>
    </cfRule>
  </conditionalFormatting>
  <conditionalFormatting sqref="AQ11">
    <cfRule type="cellIs" dxfId="674" priority="8" operator="equal">
      <formula>0</formula>
    </cfRule>
  </conditionalFormatting>
  <conditionalFormatting sqref="AQ11">
    <cfRule type="cellIs" dxfId="673" priority="7" operator="greaterThan">
      <formula>1179</formula>
    </cfRule>
  </conditionalFormatting>
  <conditionalFormatting sqref="AQ11">
    <cfRule type="cellIs" dxfId="672" priority="6" operator="greaterThan">
      <formula>99</formula>
    </cfRule>
  </conditionalFormatting>
  <conditionalFormatting sqref="AQ11">
    <cfRule type="cellIs" dxfId="671" priority="5" operator="greaterThan">
      <formula>0.99</formula>
    </cfRule>
  </conditionalFormatting>
  <conditionalFormatting sqref="AP11:AP34">
    <cfRule type="cellIs" dxfId="670" priority="4" operator="equal">
      <formula>0</formula>
    </cfRule>
  </conditionalFormatting>
  <conditionalFormatting sqref="AP11:AP34">
    <cfRule type="cellIs" dxfId="669" priority="3" operator="greaterThan">
      <formula>1179</formula>
    </cfRule>
  </conditionalFormatting>
  <conditionalFormatting sqref="AP11:AP34">
    <cfRule type="cellIs" dxfId="668" priority="2" operator="greaterThan">
      <formula>99</formula>
    </cfRule>
  </conditionalFormatting>
  <conditionalFormatting sqref="AP11:AP34">
    <cfRule type="cellIs" dxfId="66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Y13" workbookViewId="0">
      <selection activeCell="AR24" sqref="AR24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133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42205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26932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19'!Q34</f>
        <v>44575482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19'!AG34</f>
        <v>38821880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19'!AP34</f>
        <v>8765858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10</v>
      </c>
      <c r="E11" s="43">
        <f>D11/1.42</f>
        <v>7.042253521126761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128</v>
      </c>
      <c r="P11" s="166">
        <v>98</v>
      </c>
      <c r="Q11" s="166">
        <v>44579322</v>
      </c>
      <c r="R11" s="49">
        <f>IF(ISBLANK(Q11),"-",Q11-Q10)</f>
        <v>3840</v>
      </c>
      <c r="S11" s="50">
        <f>R11*24/1000</f>
        <v>92.16</v>
      </c>
      <c r="T11" s="50">
        <f>R11/1000</f>
        <v>3.84</v>
      </c>
      <c r="U11" s="167">
        <v>5.7</v>
      </c>
      <c r="V11" s="167">
        <f t="shared" ref="V11:V34" si="0">U11</f>
        <v>5.7</v>
      </c>
      <c r="W11" s="168" t="s">
        <v>125</v>
      </c>
      <c r="X11" s="170">
        <v>0</v>
      </c>
      <c r="Y11" s="170">
        <v>0</v>
      </c>
      <c r="Z11" s="170">
        <v>1117</v>
      </c>
      <c r="AA11" s="170">
        <v>0</v>
      </c>
      <c r="AB11" s="170">
        <v>1117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38822622</v>
      </c>
      <c r="AH11" s="52">
        <f>IF(ISBLANK(AG11),"-",AG11-AG10)</f>
        <v>742</v>
      </c>
      <c r="AI11" s="53">
        <f>AH11/T11</f>
        <v>193.22916666666669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0.53</v>
      </c>
      <c r="AP11" s="170">
        <v>8767009</v>
      </c>
      <c r="AQ11" s="170">
        <f t="shared" ref="AQ11:AQ34" si="1">AP11-AP10</f>
        <v>1151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11</v>
      </c>
      <c r="E12" s="43">
        <f t="shared" ref="E12:E34" si="2">D12/1.42</f>
        <v>7.746478873239437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126</v>
      </c>
      <c r="P12" s="166">
        <v>96</v>
      </c>
      <c r="Q12" s="166">
        <v>44583166</v>
      </c>
      <c r="R12" s="49">
        <f t="shared" ref="R12:R34" si="5">IF(ISBLANK(Q12),"-",Q12-Q11)</f>
        <v>3844</v>
      </c>
      <c r="S12" s="50">
        <f t="shared" ref="S12:S34" si="6">R12*24/1000</f>
        <v>92.256</v>
      </c>
      <c r="T12" s="50">
        <f t="shared" ref="T12:T34" si="7">R12/1000</f>
        <v>3.8439999999999999</v>
      </c>
      <c r="U12" s="167">
        <v>7.1</v>
      </c>
      <c r="V12" s="167">
        <f t="shared" si="0"/>
        <v>7.1</v>
      </c>
      <c r="W12" s="168" t="s">
        <v>125</v>
      </c>
      <c r="X12" s="170">
        <v>0</v>
      </c>
      <c r="Y12" s="170">
        <v>0</v>
      </c>
      <c r="Z12" s="170">
        <v>1117</v>
      </c>
      <c r="AA12" s="170">
        <v>0</v>
      </c>
      <c r="AB12" s="170">
        <v>1117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38823368</v>
      </c>
      <c r="AH12" s="52">
        <f>IF(ISBLANK(AG12),"-",AG12-AG11)</f>
        <v>746</v>
      </c>
      <c r="AI12" s="53">
        <f t="shared" ref="AI12:AI34" si="8">AH12/T12</f>
        <v>194.06867845993756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0.53</v>
      </c>
      <c r="AP12" s="170">
        <v>8768157</v>
      </c>
      <c r="AQ12" s="170">
        <f t="shared" si="1"/>
        <v>1148</v>
      </c>
      <c r="AR12" s="56">
        <v>0.91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11</v>
      </c>
      <c r="E13" s="43">
        <f t="shared" si="2"/>
        <v>7.746478873239437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124</v>
      </c>
      <c r="P13" s="166">
        <v>95</v>
      </c>
      <c r="Q13" s="166">
        <v>44587010</v>
      </c>
      <c r="R13" s="49">
        <f t="shared" si="5"/>
        <v>3844</v>
      </c>
      <c r="S13" s="50">
        <f t="shared" si="6"/>
        <v>92.256</v>
      </c>
      <c r="T13" s="50">
        <f t="shared" si="7"/>
        <v>3.8439999999999999</v>
      </c>
      <c r="U13" s="167">
        <v>8.4</v>
      </c>
      <c r="V13" s="167">
        <f t="shared" si="0"/>
        <v>8.4</v>
      </c>
      <c r="W13" s="168" t="s">
        <v>125</v>
      </c>
      <c r="X13" s="170">
        <v>0</v>
      </c>
      <c r="Y13" s="170">
        <v>0</v>
      </c>
      <c r="Z13" s="170">
        <v>1117</v>
      </c>
      <c r="AA13" s="170">
        <v>0</v>
      </c>
      <c r="AB13" s="170">
        <v>1117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38824108</v>
      </c>
      <c r="AH13" s="52">
        <f>IF(ISBLANK(AG13),"-",AG13-AG12)</f>
        <v>740</v>
      </c>
      <c r="AI13" s="53">
        <f t="shared" si="8"/>
        <v>192.50780437044745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0.53</v>
      </c>
      <c r="AP13" s="170">
        <v>8769312</v>
      </c>
      <c r="AQ13" s="170">
        <f t="shared" si="1"/>
        <v>1155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13</v>
      </c>
      <c r="E14" s="43">
        <f t="shared" si="2"/>
        <v>9.1549295774647899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101</v>
      </c>
      <c r="P14" s="166">
        <v>93</v>
      </c>
      <c r="Q14" s="166">
        <v>44590784</v>
      </c>
      <c r="R14" s="49">
        <f t="shared" si="5"/>
        <v>3774</v>
      </c>
      <c r="S14" s="50">
        <f t="shared" si="6"/>
        <v>90.575999999999993</v>
      </c>
      <c r="T14" s="50">
        <f t="shared" si="7"/>
        <v>3.774</v>
      </c>
      <c r="U14" s="167">
        <v>9.5</v>
      </c>
      <c r="V14" s="167">
        <f t="shared" si="0"/>
        <v>9.5</v>
      </c>
      <c r="W14" s="168" t="s">
        <v>125</v>
      </c>
      <c r="X14" s="170">
        <v>0</v>
      </c>
      <c r="Y14" s="170">
        <v>0</v>
      </c>
      <c r="Z14" s="170">
        <v>1117</v>
      </c>
      <c r="AA14" s="170">
        <v>0</v>
      </c>
      <c r="AB14" s="170">
        <v>1117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38824844</v>
      </c>
      <c r="AH14" s="52">
        <f t="shared" ref="AH14:AH34" si="9">IF(ISBLANK(AG14),"-",AG14-AG13)</f>
        <v>736</v>
      </c>
      <c r="AI14" s="53">
        <f t="shared" si="8"/>
        <v>195.01854795972443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0.53</v>
      </c>
      <c r="AP14" s="170">
        <v>8770328</v>
      </c>
      <c r="AQ14" s="170">
        <f t="shared" si="1"/>
        <v>1016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14</v>
      </c>
      <c r="E15" s="43">
        <f t="shared" si="2"/>
        <v>9.8591549295774659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114</v>
      </c>
      <c r="P15" s="166">
        <v>110</v>
      </c>
      <c r="Q15" s="166">
        <v>44595171</v>
      </c>
      <c r="R15" s="49">
        <f t="shared" si="5"/>
        <v>4387</v>
      </c>
      <c r="S15" s="50">
        <f t="shared" si="6"/>
        <v>105.288</v>
      </c>
      <c r="T15" s="50">
        <f t="shared" si="7"/>
        <v>4.3869999999999996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1117</v>
      </c>
      <c r="AA15" s="170">
        <v>0</v>
      </c>
      <c r="AB15" s="170">
        <v>1117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38825628</v>
      </c>
      <c r="AH15" s="52">
        <f t="shared" si="9"/>
        <v>784</v>
      </c>
      <c r="AI15" s="53">
        <f t="shared" si="8"/>
        <v>178.7098244814224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8770328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9</v>
      </c>
      <c r="E16" s="43">
        <f t="shared" si="2"/>
        <v>6.3380281690140849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118</v>
      </c>
      <c r="P16" s="166">
        <v>115</v>
      </c>
      <c r="Q16" s="166">
        <v>44599781</v>
      </c>
      <c r="R16" s="49">
        <f t="shared" si="5"/>
        <v>4610</v>
      </c>
      <c r="S16" s="50">
        <f t="shared" si="6"/>
        <v>110.64</v>
      </c>
      <c r="T16" s="50">
        <f t="shared" si="7"/>
        <v>4.6100000000000003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1117</v>
      </c>
      <c r="AA16" s="170">
        <v>0</v>
      </c>
      <c r="AB16" s="170">
        <v>1117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38826392</v>
      </c>
      <c r="AH16" s="52">
        <f t="shared" si="9"/>
        <v>764</v>
      </c>
      <c r="AI16" s="53">
        <f t="shared" si="8"/>
        <v>165.72668112798263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8770328</v>
      </c>
      <c r="AQ16" s="170">
        <f t="shared" si="1"/>
        <v>0</v>
      </c>
      <c r="AR16" s="56">
        <v>0.53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9</v>
      </c>
      <c r="E17" s="43">
        <f t="shared" si="2"/>
        <v>6.3380281690140849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139</v>
      </c>
      <c r="P17" s="166">
        <v>150</v>
      </c>
      <c r="Q17" s="166">
        <v>44605752</v>
      </c>
      <c r="R17" s="49">
        <f t="shared" si="5"/>
        <v>5971</v>
      </c>
      <c r="S17" s="50">
        <f t="shared" si="6"/>
        <v>143.304</v>
      </c>
      <c r="T17" s="50">
        <f t="shared" si="7"/>
        <v>5.9710000000000001</v>
      </c>
      <c r="U17" s="167">
        <v>9.1</v>
      </c>
      <c r="V17" s="167">
        <f t="shared" si="0"/>
        <v>9.1</v>
      </c>
      <c r="W17" s="168" t="s">
        <v>137</v>
      </c>
      <c r="X17" s="170">
        <v>0</v>
      </c>
      <c r="Y17" s="170">
        <v>1034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38827728</v>
      </c>
      <c r="AH17" s="52">
        <f t="shared" si="9"/>
        <v>1336</v>
      </c>
      <c r="AI17" s="53">
        <f t="shared" si="8"/>
        <v>223.74811589348516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8770328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8</v>
      </c>
      <c r="E18" s="43">
        <f t="shared" si="2"/>
        <v>5.6338028169014089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140</v>
      </c>
      <c r="P18" s="166">
        <v>149</v>
      </c>
      <c r="Q18" s="166">
        <v>44611826</v>
      </c>
      <c r="R18" s="49">
        <f t="shared" si="5"/>
        <v>6074</v>
      </c>
      <c r="S18" s="50">
        <f t="shared" si="6"/>
        <v>145.77600000000001</v>
      </c>
      <c r="T18" s="50">
        <f t="shared" si="7"/>
        <v>6.0739999999999998</v>
      </c>
      <c r="U18" s="167">
        <v>8.5</v>
      </c>
      <c r="V18" s="167">
        <f t="shared" si="0"/>
        <v>8.5</v>
      </c>
      <c r="W18" s="168" t="s">
        <v>137</v>
      </c>
      <c r="X18" s="170">
        <v>0</v>
      </c>
      <c r="Y18" s="170">
        <v>1034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38829092</v>
      </c>
      <c r="AH18" s="52">
        <f t="shared" si="9"/>
        <v>1364</v>
      </c>
      <c r="AI18" s="53">
        <f t="shared" si="8"/>
        <v>224.56371419163648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8770328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8</v>
      </c>
      <c r="E19" s="43">
        <f t="shared" si="2"/>
        <v>5.6338028169014089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140</v>
      </c>
      <c r="P19" s="166">
        <v>146</v>
      </c>
      <c r="Q19" s="166">
        <v>44617948</v>
      </c>
      <c r="R19" s="49">
        <f t="shared" si="5"/>
        <v>6122</v>
      </c>
      <c r="S19" s="50">
        <f t="shared" si="6"/>
        <v>146.928</v>
      </c>
      <c r="T19" s="50">
        <f t="shared" si="7"/>
        <v>6.1219999999999999</v>
      </c>
      <c r="U19" s="167">
        <v>8</v>
      </c>
      <c r="V19" s="167">
        <f t="shared" si="0"/>
        <v>8</v>
      </c>
      <c r="W19" s="168" t="s">
        <v>137</v>
      </c>
      <c r="X19" s="170">
        <v>0</v>
      </c>
      <c r="Y19" s="170">
        <v>1034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38830472</v>
      </c>
      <c r="AH19" s="52">
        <f t="shared" si="9"/>
        <v>1380</v>
      </c>
      <c r="AI19" s="53">
        <f t="shared" si="8"/>
        <v>225.41653054557335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8770328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142</v>
      </c>
      <c r="P20" s="166">
        <v>151</v>
      </c>
      <c r="Q20" s="166">
        <v>44624276</v>
      </c>
      <c r="R20" s="49">
        <f t="shared" si="5"/>
        <v>6328</v>
      </c>
      <c r="S20" s="50">
        <f t="shared" si="6"/>
        <v>151.87200000000001</v>
      </c>
      <c r="T20" s="50">
        <f t="shared" si="7"/>
        <v>6.3280000000000003</v>
      </c>
      <c r="U20" s="167">
        <v>7.5</v>
      </c>
      <c r="V20" s="167">
        <v>7.5</v>
      </c>
      <c r="W20" s="168" t="s">
        <v>137</v>
      </c>
      <c r="X20" s="170">
        <v>0</v>
      </c>
      <c r="Y20" s="170">
        <v>1034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38831876</v>
      </c>
      <c r="AH20" s="52">
        <f t="shared" si="9"/>
        <v>1404</v>
      </c>
      <c r="AI20" s="53">
        <f t="shared" si="8"/>
        <v>221.87104930467763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8770328</v>
      </c>
      <c r="AQ20" s="170">
        <f t="shared" si="1"/>
        <v>0</v>
      </c>
      <c r="AR20" s="56">
        <v>0.91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2"/>
        <v>5.6338028169014089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141</v>
      </c>
      <c r="P21" s="166">
        <v>146</v>
      </c>
      <c r="Q21" s="166">
        <v>44630331</v>
      </c>
      <c r="R21" s="49">
        <f t="shared" si="5"/>
        <v>6055</v>
      </c>
      <c r="S21" s="50">
        <f t="shared" si="6"/>
        <v>145.32</v>
      </c>
      <c r="T21" s="50">
        <f t="shared" si="7"/>
        <v>6.0549999999999997</v>
      </c>
      <c r="U21" s="167">
        <v>7</v>
      </c>
      <c r="V21" s="167">
        <v>7</v>
      </c>
      <c r="W21" s="168" t="s">
        <v>137</v>
      </c>
      <c r="X21" s="170">
        <v>0</v>
      </c>
      <c r="Y21" s="170">
        <v>1034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38833212</v>
      </c>
      <c r="AH21" s="52">
        <f t="shared" si="9"/>
        <v>1336</v>
      </c>
      <c r="AI21" s="53">
        <f t="shared" si="8"/>
        <v>220.64409578860446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8770328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10</v>
      </c>
      <c r="E22" s="43">
        <f t="shared" si="2"/>
        <v>7.042253521126761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142</v>
      </c>
      <c r="P22" s="166">
        <v>143</v>
      </c>
      <c r="Q22" s="166">
        <v>44636370</v>
      </c>
      <c r="R22" s="49">
        <f t="shared" si="5"/>
        <v>6039</v>
      </c>
      <c r="S22" s="50">
        <f t="shared" si="6"/>
        <v>144.93600000000001</v>
      </c>
      <c r="T22" s="50">
        <f t="shared" si="7"/>
        <v>6.0389999999999997</v>
      </c>
      <c r="U22" s="167">
        <v>6.6</v>
      </c>
      <c r="V22" s="167">
        <f t="shared" si="0"/>
        <v>6.6</v>
      </c>
      <c r="W22" s="168" t="s">
        <v>137</v>
      </c>
      <c r="X22" s="170">
        <v>0</v>
      </c>
      <c r="Y22" s="170">
        <v>1012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38834564</v>
      </c>
      <c r="AH22" s="52">
        <f t="shared" si="9"/>
        <v>1352</v>
      </c>
      <c r="AI22" s="53">
        <f t="shared" si="8"/>
        <v>223.87812551746978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8770328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5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134</v>
      </c>
      <c r="P23" s="166">
        <v>139</v>
      </c>
      <c r="Q23" s="166">
        <v>44642226</v>
      </c>
      <c r="R23" s="49">
        <f t="shared" si="5"/>
        <v>5856</v>
      </c>
      <c r="S23" s="50">
        <f t="shared" si="6"/>
        <v>140.54400000000001</v>
      </c>
      <c r="T23" s="50">
        <f t="shared" si="7"/>
        <v>5.8559999999999999</v>
      </c>
      <c r="U23" s="167">
        <v>6.4</v>
      </c>
      <c r="V23" s="167">
        <f t="shared" si="0"/>
        <v>6.4</v>
      </c>
      <c r="W23" s="168" t="s">
        <v>137</v>
      </c>
      <c r="X23" s="170">
        <v>0</v>
      </c>
      <c r="Y23" s="170">
        <v>1013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38835904</v>
      </c>
      <c r="AH23" s="52">
        <f t="shared" si="9"/>
        <v>1340</v>
      </c>
      <c r="AI23" s="53">
        <f t="shared" si="8"/>
        <v>228.82513661202185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8770328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6</v>
      </c>
      <c r="E24" s="43">
        <f t="shared" si="2"/>
        <v>4.2253521126760569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134</v>
      </c>
      <c r="P24" s="166">
        <v>138</v>
      </c>
      <c r="Q24" s="166">
        <v>44648070</v>
      </c>
      <c r="R24" s="49">
        <f t="shared" si="5"/>
        <v>5844</v>
      </c>
      <c r="S24" s="50">
        <f t="shared" si="6"/>
        <v>140.256</v>
      </c>
      <c r="T24" s="50">
        <f t="shared" si="7"/>
        <v>5.8440000000000003</v>
      </c>
      <c r="U24" s="167">
        <v>6</v>
      </c>
      <c r="V24" s="167">
        <f t="shared" si="0"/>
        <v>6</v>
      </c>
      <c r="W24" s="168" t="s">
        <v>137</v>
      </c>
      <c r="X24" s="170">
        <v>0</v>
      </c>
      <c r="Y24" s="170">
        <v>1012</v>
      </c>
      <c r="Z24" s="170">
        <v>1187</v>
      </c>
      <c r="AA24" s="170">
        <v>1185</v>
      </c>
      <c r="AB24" s="170">
        <v>1188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38837252</v>
      </c>
      <c r="AH24" s="52">
        <f t="shared" si="9"/>
        <v>1348</v>
      </c>
      <c r="AI24" s="53">
        <f t="shared" si="8"/>
        <v>230.66392881587953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8770328</v>
      </c>
      <c r="AQ24" s="170">
        <f t="shared" si="1"/>
        <v>0</v>
      </c>
      <c r="AR24" s="56">
        <v>1.2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6</v>
      </c>
      <c r="E25" s="43">
        <f t="shared" si="2"/>
        <v>4.2253521126760569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135</v>
      </c>
      <c r="P25" s="166">
        <v>137</v>
      </c>
      <c r="Q25" s="166">
        <v>44653792</v>
      </c>
      <c r="R25" s="49">
        <f t="shared" si="5"/>
        <v>5722</v>
      </c>
      <c r="S25" s="50">
        <f t="shared" si="6"/>
        <v>137.328</v>
      </c>
      <c r="T25" s="50">
        <f t="shared" si="7"/>
        <v>5.7220000000000004</v>
      </c>
      <c r="U25" s="167">
        <v>5.7</v>
      </c>
      <c r="V25" s="167">
        <f t="shared" si="0"/>
        <v>5.7</v>
      </c>
      <c r="W25" s="168" t="s">
        <v>137</v>
      </c>
      <c r="X25" s="170">
        <v>0</v>
      </c>
      <c r="Y25" s="170">
        <v>1013</v>
      </c>
      <c r="Z25" s="170">
        <v>1187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38838596</v>
      </c>
      <c r="AH25" s="52">
        <f t="shared" si="9"/>
        <v>1344</v>
      </c>
      <c r="AI25" s="53">
        <f t="shared" si="8"/>
        <v>234.88290807409996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8770328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6</v>
      </c>
      <c r="E26" s="43">
        <f t="shared" si="2"/>
        <v>4.2253521126760569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134</v>
      </c>
      <c r="P26" s="166">
        <v>135</v>
      </c>
      <c r="Q26" s="166">
        <v>44659338</v>
      </c>
      <c r="R26" s="49">
        <f t="shared" si="5"/>
        <v>5546</v>
      </c>
      <c r="S26" s="50">
        <f t="shared" si="6"/>
        <v>133.10400000000001</v>
      </c>
      <c r="T26" s="50">
        <f t="shared" si="7"/>
        <v>5.5460000000000003</v>
      </c>
      <c r="U26" s="167">
        <v>5.4</v>
      </c>
      <c r="V26" s="167">
        <f t="shared" si="0"/>
        <v>5.4</v>
      </c>
      <c r="W26" s="168" t="s">
        <v>137</v>
      </c>
      <c r="X26" s="170">
        <v>0</v>
      </c>
      <c r="Y26" s="170">
        <v>1013</v>
      </c>
      <c r="Z26" s="170">
        <v>1186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38839892</v>
      </c>
      <c r="AH26" s="52">
        <f t="shared" si="9"/>
        <v>1296</v>
      </c>
      <c r="AI26" s="53">
        <f t="shared" si="8"/>
        <v>233.68193292463036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8770328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134</v>
      </c>
      <c r="P27" s="166">
        <v>138</v>
      </c>
      <c r="Q27" s="166">
        <v>44665031</v>
      </c>
      <c r="R27" s="49">
        <f t="shared" si="5"/>
        <v>5693</v>
      </c>
      <c r="S27" s="50">
        <f t="shared" si="6"/>
        <v>136.63200000000001</v>
      </c>
      <c r="T27" s="50">
        <f t="shared" si="7"/>
        <v>5.6929999999999996</v>
      </c>
      <c r="U27" s="167">
        <v>5.0999999999999996</v>
      </c>
      <c r="V27" s="167">
        <f t="shared" si="0"/>
        <v>5.0999999999999996</v>
      </c>
      <c r="W27" s="168" t="s">
        <v>137</v>
      </c>
      <c r="X27" s="170">
        <v>0</v>
      </c>
      <c r="Y27" s="170">
        <v>1013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38841228</v>
      </c>
      <c r="AH27" s="52">
        <f t="shared" si="9"/>
        <v>1336</v>
      </c>
      <c r="AI27" s="53">
        <f t="shared" si="8"/>
        <v>234.67416125065873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8770328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134</v>
      </c>
      <c r="P28" s="166">
        <v>134</v>
      </c>
      <c r="Q28" s="166">
        <v>44670523</v>
      </c>
      <c r="R28" s="49">
        <f t="shared" si="5"/>
        <v>5492</v>
      </c>
      <c r="S28" s="50">
        <f t="shared" si="6"/>
        <v>131.80799999999999</v>
      </c>
      <c r="T28" s="50">
        <f t="shared" si="7"/>
        <v>5.492</v>
      </c>
      <c r="U28" s="167">
        <v>4.8</v>
      </c>
      <c r="V28" s="167">
        <f t="shared" si="0"/>
        <v>4.8</v>
      </c>
      <c r="W28" s="168" t="s">
        <v>137</v>
      </c>
      <c r="X28" s="170">
        <v>0</v>
      </c>
      <c r="Y28" s="170">
        <v>1013</v>
      </c>
      <c r="Z28" s="170">
        <v>1187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38842548</v>
      </c>
      <c r="AH28" s="52">
        <f t="shared" si="9"/>
        <v>1320</v>
      </c>
      <c r="AI28" s="53">
        <f t="shared" si="8"/>
        <v>240.3495994173343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8770328</v>
      </c>
      <c r="AQ28" s="170">
        <f t="shared" si="1"/>
        <v>0</v>
      </c>
      <c r="AR28" s="56">
        <v>1.21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4</v>
      </c>
      <c r="E29" s="43">
        <f t="shared" si="2"/>
        <v>2.8169014084507045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133</v>
      </c>
      <c r="P29" s="166">
        <v>138</v>
      </c>
      <c r="Q29" s="166">
        <v>44676071</v>
      </c>
      <c r="R29" s="49">
        <f t="shared" si="5"/>
        <v>5548</v>
      </c>
      <c r="S29" s="50">
        <f t="shared" si="6"/>
        <v>133.15199999999999</v>
      </c>
      <c r="T29" s="50">
        <f t="shared" si="7"/>
        <v>5.548</v>
      </c>
      <c r="U29" s="167">
        <v>4.5</v>
      </c>
      <c r="V29" s="167">
        <f t="shared" si="0"/>
        <v>4.5</v>
      </c>
      <c r="W29" s="168" t="s">
        <v>137</v>
      </c>
      <c r="X29" s="170">
        <v>0</v>
      </c>
      <c r="Y29" s="170">
        <v>1013</v>
      </c>
      <c r="Z29" s="170">
        <v>1187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38843864</v>
      </c>
      <c r="AH29" s="52">
        <f t="shared" si="9"/>
        <v>1316</v>
      </c>
      <c r="AI29" s="53">
        <f t="shared" si="8"/>
        <v>237.2025955299207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8770328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7</v>
      </c>
      <c r="E30" s="43">
        <f t="shared" si="2"/>
        <v>4.9295774647887329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110</v>
      </c>
      <c r="P30" s="166">
        <v>127</v>
      </c>
      <c r="Q30" s="166">
        <v>44681339</v>
      </c>
      <c r="R30" s="49">
        <f t="shared" si="5"/>
        <v>5268</v>
      </c>
      <c r="S30" s="50">
        <f t="shared" si="6"/>
        <v>126.432</v>
      </c>
      <c r="T30" s="50">
        <f t="shared" si="7"/>
        <v>5.2679999999999998</v>
      </c>
      <c r="U30" s="167">
        <v>3.6</v>
      </c>
      <c r="V30" s="167">
        <f t="shared" si="0"/>
        <v>3.6</v>
      </c>
      <c r="W30" s="168" t="s">
        <v>148</v>
      </c>
      <c r="X30" s="170">
        <v>0</v>
      </c>
      <c r="Y30" s="170">
        <v>1127</v>
      </c>
      <c r="Z30" s="170">
        <v>1187</v>
      </c>
      <c r="AA30" s="170">
        <v>0</v>
      </c>
      <c r="AB30" s="170">
        <v>1187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38844984</v>
      </c>
      <c r="AH30" s="52">
        <f t="shared" si="9"/>
        <v>1120</v>
      </c>
      <c r="AI30" s="53">
        <f t="shared" si="8"/>
        <v>212.60440394836752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8770328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9</v>
      </c>
      <c r="E31" s="43">
        <f t="shared" si="2"/>
        <v>6.3380281690140849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112</v>
      </c>
      <c r="P31" s="166">
        <v>125</v>
      </c>
      <c r="Q31" s="166">
        <v>44686514</v>
      </c>
      <c r="R31" s="49">
        <f t="shared" si="5"/>
        <v>5175</v>
      </c>
      <c r="S31" s="50">
        <f t="shared" si="6"/>
        <v>124.2</v>
      </c>
      <c r="T31" s="50">
        <f t="shared" si="7"/>
        <v>5.1749999999999998</v>
      </c>
      <c r="U31" s="167">
        <v>2.7</v>
      </c>
      <c r="V31" s="167">
        <f t="shared" si="0"/>
        <v>2.7</v>
      </c>
      <c r="W31" s="168" t="s">
        <v>148</v>
      </c>
      <c r="X31" s="170">
        <v>0</v>
      </c>
      <c r="Y31" s="170">
        <v>1125</v>
      </c>
      <c r="Z31" s="170">
        <v>1188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38846076</v>
      </c>
      <c r="AH31" s="52">
        <f t="shared" si="9"/>
        <v>1092</v>
      </c>
      <c r="AI31" s="53">
        <f t="shared" si="8"/>
        <v>211.01449275362319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8770328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10</v>
      </c>
      <c r="E32" s="43">
        <f t="shared" si="2"/>
        <v>7.042253521126761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109</v>
      </c>
      <c r="P32" s="166">
        <v>104</v>
      </c>
      <c r="Q32" s="166">
        <v>44691633</v>
      </c>
      <c r="R32" s="49">
        <f t="shared" si="5"/>
        <v>5119</v>
      </c>
      <c r="S32" s="50">
        <f t="shared" si="6"/>
        <v>122.85599999999999</v>
      </c>
      <c r="T32" s="50">
        <f t="shared" si="7"/>
        <v>5.1189999999999998</v>
      </c>
      <c r="U32" s="167">
        <v>1.9</v>
      </c>
      <c r="V32" s="167">
        <f t="shared" si="0"/>
        <v>1.9</v>
      </c>
      <c r="W32" s="168" t="s">
        <v>148</v>
      </c>
      <c r="X32" s="170">
        <v>0</v>
      </c>
      <c r="Y32" s="170">
        <v>1125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38847172</v>
      </c>
      <c r="AH32" s="52">
        <f t="shared" si="9"/>
        <v>1096</v>
      </c>
      <c r="AI32" s="53">
        <f t="shared" si="8"/>
        <v>214.10431724946278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8770328</v>
      </c>
      <c r="AQ32" s="170">
        <f t="shared" si="1"/>
        <v>0</v>
      </c>
      <c r="AR32" s="56">
        <v>0.92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5</v>
      </c>
      <c r="E33" s="43">
        <f t="shared" si="2"/>
        <v>3.5211267605633805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135</v>
      </c>
      <c r="P33" s="166">
        <v>101</v>
      </c>
      <c r="Q33" s="166">
        <v>44695876</v>
      </c>
      <c r="R33" s="49">
        <f t="shared" si="5"/>
        <v>4243</v>
      </c>
      <c r="S33" s="50">
        <f t="shared" si="6"/>
        <v>101.83199999999999</v>
      </c>
      <c r="T33" s="50">
        <f t="shared" si="7"/>
        <v>4.2430000000000003</v>
      </c>
      <c r="U33" s="167">
        <v>2.7</v>
      </c>
      <c r="V33" s="167">
        <f t="shared" si="0"/>
        <v>2.7</v>
      </c>
      <c r="W33" s="168" t="s">
        <v>125</v>
      </c>
      <c r="X33" s="170">
        <v>0</v>
      </c>
      <c r="Y33" s="170">
        <v>0</v>
      </c>
      <c r="Z33" s="170">
        <v>1148</v>
      </c>
      <c r="AA33" s="170">
        <v>0</v>
      </c>
      <c r="AB33" s="170">
        <v>1147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38848036</v>
      </c>
      <c r="AH33" s="52">
        <f t="shared" si="9"/>
        <v>864</v>
      </c>
      <c r="AI33" s="53">
        <f t="shared" si="8"/>
        <v>203.62950742399244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</v>
      </c>
      <c r="AP33" s="170">
        <v>8771475</v>
      </c>
      <c r="AQ33" s="170">
        <f t="shared" si="1"/>
        <v>1147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8</v>
      </c>
      <c r="E34" s="43">
        <f t="shared" si="2"/>
        <v>5.6338028169014089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135</v>
      </c>
      <c r="P34" s="166">
        <v>88</v>
      </c>
      <c r="Q34" s="166">
        <v>44699802</v>
      </c>
      <c r="R34" s="49">
        <f t="shared" si="5"/>
        <v>3926</v>
      </c>
      <c r="S34" s="50">
        <f t="shared" si="6"/>
        <v>94.224000000000004</v>
      </c>
      <c r="T34" s="50">
        <f t="shared" si="7"/>
        <v>3.9260000000000002</v>
      </c>
      <c r="U34" s="167">
        <v>4.4000000000000004</v>
      </c>
      <c r="V34" s="167">
        <f t="shared" si="0"/>
        <v>4.4000000000000004</v>
      </c>
      <c r="W34" s="168" t="s">
        <v>125</v>
      </c>
      <c r="X34" s="170">
        <v>0</v>
      </c>
      <c r="Y34" s="170">
        <v>0</v>
      </c>
      <c r="Z34" s="170">
        <v>1108</v>
      </c>
      <c r="AA34" s="170">
        <v>0</v>
      </c>
      <c r="AB34" s="170">
        <v>1108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38848812</v>
      </c>
      <c r="AH34" s="52">
        <f t="shared" si="9"/>
        <v>776</v>
      </c>
      <c r="AI34" s="53">
        <f t="shared" si="8"/>
        <v>197.65664798777379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</v>
      </c>
      <c r="AP34" s="170">
        <v>8772790</v>
      </c>
      <c r="AQ34" s="170">
        <f t="shared" si="1"/>
        <v>1315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124.83333333333333</v>
      </c>
      <c r="Q35" s="67">
        <f>Q34-Q10</f>
        <v>124320</v>
      </c>
      <c r="R35" s="68">
        <f>SUM(R11:R34)</f>
        <v>124320</v>
      </c>
      <c r="S35" s="69">
        <f>AVERAGE(S11:S34)</f>
        <v>124.32</v>
      </c>
      <c r="T35" s="69">
        <f>SUM(T11:T34)</f>
        <v>124.32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26932</v>
      </c>
      <c r="AH35" s="71">
        <f>SUM(AH11:AH34)</f>
        <v>26932</v>
      </c>
      <c r="AI35" s="72">
        <f>$AH$35/$T35</f>
        <v>216.63449163449164</v>
      </c>
      <c r="AJ35" s="138"/>
      <c r="AK35" s="139"/>
      <c r="AL35" s="139"/>
      <c r="AM35" s="139"/>
      <c r="AN35" s="140"/>
      <c r="AO35" s="73"/>
      <c r="AP35" s="74">
        <f>AP34-AP10</f>
        <v>6932</v>
      </c>
      <c r="AQ35" s="75">
        <f>SUM(AQ11:AQ34)</f>
        <v>6932</v>
      </c>
      <c r="AR35" s="76">
        <f>AVERAGE(AR11:AR34)</f>
        <v>0.94666666666666666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230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231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225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129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169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75" priority="5" operator="containsText" text="N/A">
      <formula>NOT(ISERROR(SEARCH("N/A",X11)))</formula>
    </cfRule>
    <cfRule type="cellIs" dxfId="274" priority="23" operator="equal">
      <formula>0</formula>
    </cfRule>
  </conditionalFormatting>
  <conditionalFormatting sqref="X11:AE34">
    <cfRule type="cellIs" dxfId="273" priority="22" operator="greaterThanOrEqual">
      <formula>1185</formula>
    </cfRule>
  </conditionalFormatting>
  <conditionalFormatting sqref="X11:AE34">
    <cfRule type="cellIs" dxfId="272" priority="21" operator="between">
      <formula>0.1</formula>
      <formula>1184</formula>
    </cfRule>
  </conditionalFormatting>
  <conditionalFormatting sqref="X8 AO18:AO32 AJ11:AO17 AJ18:AN34">
    <cfRule type="cellIs" dxfId="271" priority="20" operator="equal">
      <formula>0</formula>
    </cfRule>
  </conditionalFormatting>
  <conditionalFormatting sqref="X8 AO18:AO32 AJ11:AO17 AJ18:AN34">
    <cfRule type="cellIs" dxfId="270" priority="19" operator="greaterThan">
      <formula>1179</formula>
    </cfRule>
  </conditionalFormatting>
  <conditionalFormatting sqref="X8 AO18:AO32 AJ11:AO17 AJ18:AN34">
    <cfRule type="cellIs" dxfId="269" priority="18" operator="greaterThan">
      <formula>99</formula>
    </cfRule>
  </conditionalFormatting>
  <conditionalFormatting sqref="X8 AO18:AO32 AJ11:AO17 AJ18:AN34">
    <cfRule type="cellIs" dxfId="268" priority="17" operator="greaterThan">
      <formula>0.99</formula>
    </cfRule>
  </conditionalFormatting>
  <conditionalFormatting sqref="AB8">
    <cfRule type="cellIs" dxfId="267" priority="16" operator="equal">
      <formula>0</formula>
    </cfRule>
  </conditionalFormatting>
  <conditionalFormatting sqref="AB8">
    <cfRule type="cellIs" dxfId="266" priority="15" operator="greaterThan">
      <formula>1179</formula>
    </cfRule>
  </conditionalFormatting>
  <conditionalFormatting sqref="AB8">
    <cfRule type="cellIs" dxfId="265" priority="14" operator="greaterThan">
      <formula>99</formula>
    </cfRule>
  </conditionalFormatting>
  <conditionalFormatting sqref="AB8">
    <cfRule type="cellIs" dxfId="264" priority="13" operator="greaterThan">
      <formula>0.99</formula>
    </cfRule>
  </conditionalFormatting>
  <conditionalFormatting sqref="AQ11:AQ34 AO33:AO34">
    <cfRule type="cellIs" dxfId="263" priority="12" operator="equal">
      <formula>0</formula>
    </cfRule>
  </conditionalFormatting>
  <conditionalFormatting sqref="AQ11:AQ34 AO33:AO34">
    <cfRule type="cellIs" dxfId="262" priority="11" operator="greaterThan">
      <formula>1179</formula>
    </cfRule>
  </conditionalFormatting>
  <conditionalFormatting sqref="AQ11:AQ34 AO33:AO34">
    <cfRule type="cellIs" dxfId="261" priority="10" operator="greaterThan">
      <formula>99</formula>
    </cfRule>
  </conditionalFormatting>
  <conditionalFormatting sqref="AQ11:AQ34 AO33:AO34">
    <cfRule type="cellIs" dxfId="260" priority="9" operator="greaterThan">
      <formula>0.99</formula>
    </cfRule>
  </conditionalFormatting>
  <conditionalFormatting sqref="AI11:AI34">
    <cfRule type="cellIs" dxfId="259" priority="8" operator="greaterThan">
      <formula>$AI$8</formula>
    </cfRule>
  </conditionalFormatting>
  <conditionalFormatting sqref="AH11:AH34">
    <cfRule type="cellIs" dxfId="258" priority="6" operator="greaterThan">
      <formula>$AH$8</formula>
    </cfRule>
    <cfRule type="cellIs" dxfId="257" priority="7" operator="greaterThan">
      <formula>$AH$8</formula>
    </cfRule>
  </conditionalFormatting>
  <conditionalFormatting sqref="AP11:AP34">
    <cfRule type="cellIs" dxfId="256" priority="4" operator="equal">
      <formula>0</formula>
    </cfRule>
  </conditionalFormatting>
  <conditionalFormatting sqref="AP11:AP34">
    <cfRule type="cellIs" dxfId="255" priority="3" operator="greaterThan">
      <formula>1179</formula>
    </cfRule>
  </conditionalFormatting>
  <conditionalFormatting sqref="AP11:AP34">
    <cfRule type="cellIs" dxfId="254" priority="2" operator="greaterThan">
      <formula>99</formula>
    </cfRule>
  </conditionalFormatting>
  <conditionalFormatting sqref="AP11:AP34">
    <cfRule type="cellIs" dxfId="253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4" workbookViewId="0">
      <selection activeCell="A37" sqref="A37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/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42206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27376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20'!Q34</f>
        <v>44699802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20'!AG34</f>
        <v>38848812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20'!AP34</f>
        <v>8772790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121</v>
      </c>
      <c r="P11" s="166">
        <v>95</v>
      </c>
      <c r="Q11" s="166">
        <v>44703740</v>
      </c>
      <c r="R11" s="49">
        <f>IF(ISBLANK(Q11),"-",Q11-Q10)</f>
        <v>3938</v>
      </c>
      <c r="S11" s="50">
        <f>R11*24/1000</f>
        <v>94.512</v>
      </c>
      <c r="T11" s="50">
        <f>R11/1000</f>
        <v>3.9380000000000002</v>
      </c>
      <c r="U11" s="167">
        <v>5.8</v>
      </c>
      <c r="V11" s="167">
        <f t="shared" ref="V11:V34" si="0">U11</f>
        <v>5.8</v>
      </c>
      <c r="W11" s="168" t="s">
        <v>125</v>
      </c>
      <c r="X11" s="170">
        <v>0</v>
      </c>
      <c r="Y11" s="170">
        <v>0</v>
      </c>
      <c r="Z11" s="170">
        <v>1107</v>
      </c>
      <c r="AA11" s="170">
        <v>0</v>
      </c>
      <c r="AB11" s="170">
        <v>1107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38849565</v>
      </c>
      <c r="AH11" s="52">
        <f>IF(ISBLANK(AG11),"-",AG11-AG10)</f>
        <v>753</v>
      </c>
      <c r="AI11" s="53">
        <f>AH11/T11</f>
        <v>191.21381411884204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0.6</v>
      </c>
      <c r="AP11" s="170">
        <v>8773932</v>
      </c>
      <c r="AQ11" s="170">
        <f t="shared" ref="AQ11:AQ34" si="1">AP11-AP10</f>
        <v>1142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120</v>
      </c>
      <c r="P12" s="166">
        <v>94</v>
      </c>
      <c r="Q12" s="166">
        <v>44707640</v>
      </c>
      <c r="R12" s="49">
        <f t="shared" ref="R12:R34" si="5">IF(ISBLANK(Q12),"-",Q12-Q11)</f>
        <v>3900</v>
      </c>
      <c r="S12" s="50">
        <f t="shared" ref="S12:S34" si="6">R12*24/1000</f>
        <v>93.6</v>
      </c>
      <c r="T12" s="50">
        <f t="shared" ref="T12:T34" si="7">R12/1000</f>
        <v>3.9</v>
      </c>
      <c r="U12" s="167">
        <v>6.5</v>
      </c>
      <c r="V12" s="167">
        <f t="shared" si="0"/>
        <v>6.5</v>
      </c>
      <c r="W12" s="168" t="s">
        <v>125</v>
      </c>
      <c r="X12" s="170">
        <v>0</v>
      </c>
      <c r="Y12" s="170">
        <v>0</v>
      </c>
      <c r="Z12" s="170">
        <v>1107</v>
      </c>
      <c r="AA12" s="170">
        <v>0</v>
      </c>
      <c r="AB12" s="170">
        <v>1107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38850324</v>
      </c>
      <c r="AH12" s="52">
        <f>IF(ISBLANK(AG12),"-",AG12-AG11)</f>
        <v>759</v>
      </c>
      <c r="AI12" s="53">
        <f t="shared" ref="AI12:AI34" si="8">AH12/T12</f>
        <v>194.61538461538461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0.6</v>
      </c>
      <c r="AP12" s="170">
        <v>8775072</v>
      </c>
      <c r="AQ12" s="170">
        <f t="shared" si="1"/>
        <v>1140</v>
      </c>
      <c r="AR12" s="56">
        <v>0.97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2"/>
        <v>7.042253521126761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125</v>
      </c>
      <c r="P13" s="166">
        <v>92</v>
      </c>
      <c r="Q13" s="166">
        <v>44711473</v>
      </c>
      <c r="R13" s="49">
        <f t="shared" si="5"/>
        <v>3833</v>
      </c>
      <c r="S13" s="50">
        <f t="shared" si="6"/>
        <v>91.992000000000004</v>
      </c>
      <c r="T13" s="50">
        <f t="shared" si="7"/>
        <v>3.8330000000000002</v>
      </c>
      <c r="U13" s="167">
        <v>7.9</v>
      </c>
      <c r="V13" s="167">
        <f t="shared" si="0"/>
        <v>7.9</v>
      </c>
      <c r="W13" s="168" t="s">
        <v>125</v>
      </c>
      <c r="X13" s="170">
        <v>0</v>
      </c>
      <c r="Y13" s="170">
        <v>0</v>
      </c>
      <c r="Z13" s="170">
        <v>1107</v>
      </c>
      <c r="AA13" s="170">
        <v>0</v>
      </c>
      <c r="AB13" s="170">
        <v>1107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38851012</v>
      </c>
      <c r="AH13" s="52">
        <f>IF(ISBLANK(AG13),"-",AG13-AG12)</f>
        <v>688</v>
      </c>
      <c r="AI13" s="53">
        <f t="shared" si="8"/>
        <v>179.49386903208975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0.6</v>
      </c>
      <c r="AP13" s="170">
        <v>8776934</v>
      </c>
      <c r="AQ13" s="170">
        <f t="shared" si="1"/>
        <v>1862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14</v>
      </c>
      <c r="E14" s="43">
        <f t="shared" si="2"/>
        <v>9.8591549295774659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115</v>
      </c>
      <c r="P14" s="166">
        <v>98</v>
      </c>
      <c r="Q14" s="166">
        <v>44715620</v>
      </c>
      <c r="R14" s="49">
        <f t="shared" si="5"/>
        <v>4147</v>
      </c>
      <c r="S14" s="50">
        <f t="shared" si="6"/>
        <v>99.528000000000006</v>
      </c>
      <c r="T14" s="50">
        <f t="shared" si="7"/>
        <v>4.1470000000000002</v>
      </c>
      <c r="U14" s="167">
        <v>8.9</v>
      </c>
      <c r="V14" s="167">
        <f t="shared" si="0"/>
        <v>8.9</v>
      </c>
      <c r="W14" s="168" t="s">
        <v>125</v>
      </c>
      <c r="X14" s="170">
        <v>0</v>
      </c>
      <c r="Y14" s="170">
        <v>0</v>
      </c>
      <c r="Z14" s="170">
        <v>1107</v>
      </c>
      <c r="AA14" s="170">
        <v>0</v>
      </c>
      <c r="AB14" s="170">
        <v>1107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38851747</v>
      </c>
      <c r="AH14" s="52">
        <f t="shared" ref="AH14:AH34" si="9">IF(ISBLANK(AG14),"-",AG14-AG13)</f>
        <v>735</v>
      </c>
      <c r="AI14" s="53">
        <f t="shared" si="8"/>
        <v>177.23655654690137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0.6</v>
      </c>
      <c r="AP14" s="170">
        <v>8777650</v>
      </c>
      <c r="AQ14" s="170">
        <f t="shared" si="1"/>
        <v>716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14</v>
      </c>
      <c r="E15" s="43">
        <f t="shared" si="2"/>
        <v>9.8591549295774659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113</v>
      </c>
      <c r="P15" s="166">
        <v>102</v>
      </c>
      <c r="Q15" s="166">
        <v>44719731</v>
      </c>
      <c r="R15" s="49">
        <f t="shared" si="5"/>
        <v>4111</v>
      </c>
      <c r="S15" s="50">
        <f t="shared" si="6"/>
        <v>98.664000000000001</v>
      </c>
      <c r="T15" s="50">
        <f t="shared" si="7"/>
        <v>4.1109999999999998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1107</v>
      </c>
      <c r="AA15" s="170">
        <v>0</v>
      </c>
      <c r="AB15" s="170">
        <v>1107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38852500</v>
      </c>
      <c r="AH15" s="52">
        <f t="shared" si="9"/>
        <v>753</v>
      </c>
      <c r="AI15" s="53">
        <f t="shared" si="8"/>
        <v>183.16711262466555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/>
      <c r="AP15" s="170">
        <v>8777650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7</v>
      </c>
      <c r="E16" s="43">
        <f t="shared" si="2"/>
        <v>4.9295774647887329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126</v>
      </c>
      <c r="P16" s="166">
        <v>120</v>
      </c>
      <c r="Q16" s="166">
        <v>44724635</v>
      </c>
      <c r="R16" s="49">
        <f t="shared" si="5"/>
        <v>4904</v>
      </c>
      <c r="S16" s="50">
        <f t="shared" si="6"/>
        <v>117.696</v>
      </c>
      <c r="T16" s="50">
        <f t="shared" si="7"/>
        <v>4.9039999999999999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1188</v>
      </c>
      <c r="AA16" s="170">
        <v>0</v>
      </c>
      <c r="AB16" s="170">
        <v>1188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38853420</v>
      </c>
      <c r="AH16" s="52">
        <f t="shared" si="9"/>
        <v>920</v>
      </c>
      <c r="AI16" s="53">
        <f t="shared" si="8"/>
        <v>187.60195758564439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8777650</v>
      </c>
      <c r="AQ16" s="170">
        <f t="shared" si="1"/>
        <v>0</v>
      </c>
      <c r="AR16" s="56">
        <v>0.65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7</v>
      </c>
      <c r="E17" s="43">
        <f t="shared" si="2"/>
        <v>4.9295774647887329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138</v>
      </c>
      <c r="P17" s="166">
        <v>143</v>
      </c>
      <c r="Q17" s="166">
        <v>44730632</v>
      </c>
      <c r="R17" s="49">
        <f t="shared" si="5"/>
        <v>5997</v>
      </c>
      <c r="S17" s="50">
        <f t="shared" si="6"/>
        <v>143.928</v>
      </c>
      <c r="T17" s="50">
        <f t="shared" si="7"/>
        <v>5.9969999999999999</v>
      </c>
      <c r="U17" s="167">
        <v>9</v>
      </c>
      <c r="V17" s="167">
        <f t="shared" si="0"/>
        <v>9</v>
      </c>
      <c r="W17" s="168" t="s">
        <v>137</v>
      </c>
      <c r="X17" s="170">
        <v>0</v>
      </c>
      <c r="Y17" s="170">
        <v>1024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38854756</v>
      </c>
      <c r="AH17" s="52">
        <f t="shared" si="9"/>
        <v>1336</v>
      </c>
      <c r="AI17" s="53">
        <f t="shared" si="8"/>
        <v>222.77805569451394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8777650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7</v>
      </c>
      <c r="E18" s="43">
        <f t="shared" si="2"/>
        <v>4.9295774647887329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139</v>
      </c>
      <c r="P18" s="166">
        <v>145</v>
      </c>
      <c r="Q18" s="166">
        <v>44736716</v>
      </c>
      <c r="R18" s="49">
        <f t="shared" si="5"/>
        <v>6084</v>
      </c>
      <c r="S18" s="50">
        <f t="shared" si="6"/>
        <v>146.01599999999999</v>
      </c>
      <c r="T18" s="50">
        <f t="shared" si="7"/>
        <v>6.0839999999999996</v>
      </c>
      <c r="U18" s="167">
        <v>8.5</v>
      </c>
      <c r="V18" s="167">
        <f t="shared" si="0"/>
        <v>8.5</v>
      </c>
      <c r="W18" s="168" t="s">
        <v>137</v>
      </c>
      <c r="X18" s="170">
        <v>0</v>
      </c>
      <c r="Y18" s="170">
        <v>1024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38856148</v>
      </c>
      <c r="AH18" s="52">
        <f t="shared" si="9"/>
        <v>1392</v>
      </c>
      <c r="AI18" s="53">
        <f t="shared" si="8"/>
        <v>228.79684418145959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8777650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8</v>
      </c>
      <c r="E19" s="43">
        <f t="shared" si="2"/>
        <v>5.6338028169014089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142</v>
      </c>
      <c r="P19" s="166">
        <v>148</v>
      </c>
      <c r="Q19" s="166">
        <v>44742709</v>
      </c>
      <c r="R19" s="49">
        <f t="shared" si="5"/>
        <v>5993</v>
      </c>
      <c r="S19" s="50">
        <f t="shared" si="6"/>
        <v>143.83199999999999</v>
      </c>
      <c r="T19" s="50">
        <f t="shared" si="7"/>
        <v>5.9930000000000003</v>
      </c>
      <c r="U19" s="167">
        <v>8</v>
      </c>
      <c r="V19" s="167">
        <f t="shared" si="0"/>
        <v>8</v>
      </c>
      <c r="W19" s="168" t="s">
        <v>137</v>
      </c>
      <c r="X19" s="170">
        <v>0</v>
      </c>
      <c r="Y19" s="170">
        <v>1024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38857492</v>
      </c>
      <c r="AH19" s="52">
        <f t="shared" si="9"/>
        <v>1344</v>
      </c>
      <c r="AI19" s="53">
        <f t="shared" si="8"/>
        <v>224.26163857834138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8777650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141</v>
      </c>
      <c r="P20" s="166">
        <v>144</v>
      </c>
      <c r="Q20" s="166">
        <v>44748968</v>
      </c>
      <c r="R20" s="49">
        <f t="shared" si="5"/>
        <v>6259</v>
      </c>
      <c r="S20" s="50">
        <f t="shared" si="6"/>
        <v>150.21600000000001</v>
      </c>
      <c r="T20" s="50">
        <f t="shared" si="7"/>
        <v>6.2590000000000003</v>
      </c>
      <c r="U20" s="167">
        <v>7.5</v>
      </c>
      <c r="V20" s="167">
        <v>7.5</v>
      </c>
      <c r="W20" s="168" t="s">
        <v>137</v>
      </c>
      <c r="X20" s="170">
        <v>0</v>
      </c>
      <c r="Y20" s="170">
        <v>1024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38858908</v>
      </c>
      <c r="AH20" s="52">
        <f t="shared" si="9"/>
        <v>1416</v>
      </c>
      <c r="AI20" s="53">
        <f t="shared" si="8"/>
        <v>226.23422271928422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8777650</v>
      </c>
      <c r="AQ20" s="170">
        <f t="shared" si="1"/>
        <v>0</v>
      </c>
      <c r="AR20" s="56">
        <v>1.03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2"/>
        <v>5.6338028169014089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142</v>
      </c>
      <c r="P21" s="166">
        <v>143</v>
      </c>
      <c r="Q21" s="166">
        <v>44755116</v>
      </c>
      <c r="R21" s="49">
        <f t="shared" si="5"/>
        <v>6148</v>
      </c>
      <c r="S21" s="50">
        <f t="shared" si="6"/>
        <v>147.55199999999999</v>
      </c>
      <c r="T21" s="50">
        <f t="shared" si="7"/>
        <v>6.1479999999999997</v>
      </c>
      <c r="U21" s="167">
        <v>7.1</v>
      </c>
      <c r="V21" s="167">
        <v>7.1</v>
      </c>
      <c r="W21" s="168" t="s">
        <v>137</v>
      </c>
      <c r="X21" s="170">
        <v>0</v>
      </c>
      <c r="Y21" s="170">
        <v>1024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38860294</v>
      </c>
      <c r="AH21" s="52">
        <f t="shared" si="9"/>
        <v>1386</v>
      </c>
      <c r="AI21" s="53">
        <f t="shared" si="8"/>
        <v>225.43916720884843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8777650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9</v>
      </c>
      <c r="E22" s="43">
        <f t="shared" si="2"/>
        <v>6.3380281690140849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143</v>
      </c>
      <c r="P22" s="166">
        <v>142</v>
      </c>
      <c r="Q22" s="166">
        <v>44761104</v>
      </c>
      <c r="R22" s="49">
        <f t="shared" si="5"/>
        <v>5988</v>
      </c>
      <c r="S22" s="50">
        <f t="shared" si="6"/>
        <v>143.71199999999999</v>
      </c>
      <c r="T22" s="50">
        <f t="shared" si="7"/>
        <v>5.9880000000000004</v>
      </c>
      <c r="U22" s="167">
        <v>6.6</v>
      </c>
      <c r="V22" s="167">
        <f t="shared" si="0"/>
        <v>6.6</v>
      </c>
      <c r="W22" s="168" t="s">
        <v>137</v>
      </c>
      <c r="X22" s="170">
        <v>0</v>
      </c>
      <c r="Y22" s="170">
        <v>1024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38861620</v>
      </c>
      <c r="AH22" s="52">
        <f t="shared" si="9"/>
        <v>1326</v>
      </c>
      <c r="AI22" s="53">
        <f t="shared" si="8"/>
        <v>221.44288577154308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8777650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6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138</v>
      </c>
      <c r="P23" s="166">
        <v>153</v>
      </c>
      <c r="Q23" s="166">
        <v>44767090</v>
      </c>
      <c r="R23" s="49">
        <f t="shared" si="5"/>
        <v>5986</v>
      </c>
      <c r="S23" s="50">
        <f t="shared" si="6"/>
        <v>143.66399999999999</v>
      </c>
      <c r="T23" s="50">
        <f t="shared" si="7"/>
        <v>5.9859999999999998</v>
      </c>
      <c r="U23" s="167">
        <v>6.3</v>
      </c>
      <c r="V23" s="167">
        <f t="shared" si="0"/>
        <v>6.3</v>
      </c>
      <c r="W23" s="168" t="s">
        <v>137</v>
      </c>
      <c r="X23" s="170">
        <v>0</v>
      </c>
      <c r="Y23" s="170">
        <v>1024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38862996</v>
      </c>
      <c r="AH23" s="52">
        <f t="shared" si="9"/>
        <v>1376</v>
      </c>
      <c r="AI23" s="53">
        <f t="shared" si="8"/>
        <v>229.86969595723355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8777650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5</v>
      </c>
      <c r="E24" s="43">
        <f t="shared" si="2"/>
        <v>3.5211267605633805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134</v>
      </c>
      <c r="P24" s="166">
        <v>136</v>
      </c>
      <c r="Q24" s="166">
        <v>44773096</v>
      </c>
      <c r="R24" s="49">
        <f t="shared" si="5"/>
        <v>6006</v>
      </c>
      <c r="S24" s="50">
        <f t="shared" si="6"/>
        <v>144.14400000000001</v>
      </c>
      <c r="T24" s="50">
        <f t="shared" si="7"/>
        <v>6.0060000000000002</v>
      </c>
      <c r="U24" s="167">
        <v>5.7</v>
      </c>
      <c r="V24" s="167">
        <f t="shared" si="0"/>
        <v>5.7</v>
      </c>
      <c r="W24" s="168" t="s">
        <v>137</v>
      </c>
      <c r="X24" s="170">
        <v>0</v>
      </c>
      <c r="Y24" s="170">
        <v>1044</v>
      </c>
      <c r="Z24" s="170">
        <v>1188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38864388</v>
      </c>
      <c r="AH24" s="52">
        <f t="shared" si="9"/>
        <v>1392</v>
      </c>
      <c r="AI24" s="53">
        <f t="shared" si="8"/>
        <v>231.76823176823177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8777650</v>
      </c>
      <c r="AQ24" s="170">
        <f t="shared" si="1"/>
        <v>0</v>
      </c>
      <c r="AR24" s="56">
        <v>1.27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6</v>
      </c>
      <c r="E25" s="43">
        <f t="shared" si="2"/>
        <v>4.2253521126760569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134</v>
      </c>
      <c r="P25" s="166">
        <v>138</v>
      </c>
      <c r="Q25" s="166">
        <v>44778960</v>
      </c>
      <c r="R25" s="49">
        <f t="shared" si="5"/>
        <v>5864</v>
      </c>
      <c r="S25" s="50">
        <f t="shared" si="6"/>
        <v>140.73599999999999</v>
      </c>
      <c r="T25" s="50">
        <f t="shared" si="7"/>
        <v>5.8639999999999999</v>
      </c>
      <c r="U25" s="167">
        <v>5.3</v>
      </c>
      <c r="V25" s="167">
        <f t="shared" si="0"/>
        <v>5.3</v>
      </c>
      <c r="W25" s="168" t="s">
        <v>137</v>
      </c>
      <c r="X25" s="170">
        <v>0</v>
      </c>
      <c r="Y25" s="170">
        <v>1042</v>
      </c>
      <c r="Z25" s="170">
        <v>1187</v>
      </c>
      <c r="AA25" s="170">
        <v>1185</v>
      </c>
      <c r="AB25" s="170">
        <v>1186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38865748</v>
      </c>
      <c r="AH25" s="52">
        <f t="shared" si="9"/>
        <v>1360</v>
      </c>
      <c r="AI25" s="53">
        <f t="shared" si="8"/>
        <v>231.92360163710779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8777650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135</v>
      </c>
      <c r="P26" s="166">
        <v>130</v>
      </c>
      <c r="Q26" s="166">
        <v>44784743</v>
      </c>
      <c r="R26" s="49">
        <f t="shared" si="5"/>
        <v>5783</v>
      </c>
      <c r="S26" s="50">
        <f t="shared" si="6"/>
        <v>138.792</v>
      </c>
      <c r="T26" s="50">
        <f t="shared" si="7"/>
        <v>5.7830000000000004</v>
      </c>
      <c r="U26" s="167">
        <v>4.8</v>
      </c>
      <c r="V26" s="167">
        <f t="shared" si="0"/>
        <v>4.8</v>
      </c>
      <c r="W26" s="168" t="s">
        <v>137</v>
      </c>
      <c r="X26" s="170">
        <v>0</v>
      </c>
      <c r="Y26" s="170">
        <v>1013</v>
      </c>
      <c r="Z26" s="170">
        <v>1186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38867100</v>
      </c>
      <c r="AH26" s="52">
        <f t="shared" si="9"/>
        <v>1352</v>
      </c>
      <c r="AI26" s="53">
        <f t="shared" si="8"/>
        <v>233.78869099083519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8777650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135</v>
      </c>
      <c r="P27" s="166">
        <v>136</v>
      </c>
      <c r="Q27" s="166">
        <v>44790433</v>
      </c>
      <c r="R27" s="49">
        <f t="shared" si="5"/>
        <v>5690</v>
      </c>
      <c r="S27" s="50">
        <f t="shared" si="6"/>
        <v>136.56</v>
      </c>
      <c r="T27" s="50">
        <f t="shared" si="7"/>
        <v>5.69</v>
      </c>
      <c r="U27" s="167">
        <v>4.5</v>
      </c>
      <c r="V27" s="167">
        <f t="shared" si="0"/>
        <v>4.5</v>
      </c>
      <c r="W27" s="168" t="s">
        <v>137</v>
      </c>
      <c r="X27" s="170">
        <v>0</v>
      </c>
      <c r="Y27" s="170">
        <v>1012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38868440</v>
      </c>
      <c r="AH27" s="52">
        <f t="shared" si="9"/>
        <v>1340</v>
      </c>
      <c r="AI27" s="53">
        <f t="shared" si="8"/>
        <v>235.50087873462212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8777650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134</v>
      </c>
      <c r="P28" s="166">
        <v>133</v>
      </c>
      <c r="Q28" s="166">
        <v>44795992</v>
      </c>
      <c r="R28" s="49">
        <f t="shared" si="5"/>
        <v>5559</v>
      </c>
      <c r="S28" s="50">
        <f t="shared" si="6"/>
        <v>133.416</v>
      </c>
      <c r="T28" s="50">
        <f t="shared" si="7"/>
        <v>5.5590000000000002</v>
      </c>
      <c r="U28" s="167">
        <v>4.2</v>
      </c>
      <c r="V28" s="167">
        <f t="shared" si="0"/>
        <v>4.2</v>
      </c>
      <c r="W28" s="168" t="s">
        <v>137</v>
      </c>
      <c r="X28" s="170">
        <v>0</v>
      </c>
      <c r="Y28" s="170">
        <v>1012</v>
      </c>
      <c r="Z28" s="170">
        <v>1187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38869740</v>
      </c>
      <c r="AH28" s="52">
        <f t="shared" si="9"/>
        <v>1300</v>
      </c>
      <c r="AI28" s="53">
        <f t="shared" si="8"/>
        <v>233.8550098938658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8777650</v>
      </c>
      <c r="AQ28" s="170">
        <f t="shared" si="1"/>
        <v>0</v>
      </c>
      <c r="AR28" s="56">
        <v>1.1299999999999999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6</v>
      </c>
      <c r="E29" s="43">
        <f t="shared" si="2"/>
        <v>4.2253521126760569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133</v>
      </c>
      <c r="P29" s="166">
        <v>130</v>
      </c>
      <c r="Q29" s="166">
        <v>44801750</v>
      </c>
      <c r="R29" s="49">
        <f t="shared" si="5"/>
        <v>5758</v>
      </c>
      <c r="S29" s="50">
        <f t="shared" si="6"/>
        <v>138.19200000000001</v>
      </c>
      <c r="T29" s="50">
        <f t="shared" si="7"/>
        <v>5.758</v>
      </c>
      <c r="U29" s="167">
        <v>3.8</v>
      </c>
      <c r="V29" s="167">
        <f t="shared" si="0"/>
        <v>3.8</v>
      </c>
      <c r="W29" s="168" t="s">
        <v>137</v>
      </c>
      <c r="X29" s="170">
        <v>0</v>
      </c>
      <c r="Y29" s="170">
        <v>1012</v>
      </c>
      <c r="Z29" s="170">
        <v>1187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38871134</v>
      </c>
      <c r="AH29" s="52">
        <f t="shared" si="9"/>
        <v>1394</v>
      </c>
      <c r="AI29" s="53">
        <f t="shared" si="8"/>
        <v>242.09795067731852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8777650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7</v>
      </c>
      <c r="E30" s="43">
        <f t="shared" si="2"/>
        <v>4.9295774647887329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113</v>
      </c>
      <c r="P30" s="166">
        <v>127</v>
      </c>
      <c r="Q30" s="166">
        <v>44807010</v>
      </c>
      <c r="R30" s="49">
        <f t="shared" si="5"/>
        <v>5260</v>
      </c>
      <c r="S30" s="50">
        <f t="shared" si="6"/>
        <v>126.24</v>
      </c>
      <c r="T30" s="50">
        <f t="shared" si="7"/>
        <v>5.26</v>
      </c>
      <c r="U30" s="167">
        <v>3.1</v>
      </c>
      <c r="V30" s="167">
        <f t="shared" si="0"/>
        <v>3.1</v>
      </c>
      <c r="W30" s="168" t="s">
        <v>148</v>
      </c>
      <c r="X30" s="170">
        <v>0</v>
      </c>
      <c r="Y30" s="170">
        <v>1085</v>
      </c>
      <c r="Z30" s="170">
        <v>1187</v>
      </c>
      <c r="AA30" s="170">
        <v>0</v>
      </c>
      <c r="AB30" s="170">
        <v>1187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38872220</v>
      </c>
      <c r="AH30" s="52">
        <f t="shared" si="9"/>
        <v>1086</v>
      </c>
      <c r="AI30" s="53">
        <f t="shared" si="8"/>
        <v>206.46387832699619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8777650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9</v>
      </c>
      <c r="E31" s="43">
        <f t="shared" si="2"/>
        <v>6.3380281690140849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111</v>
      </c>
      <c r="P31" s="166">
        <v>133</v>
      </c>
      <c r="Q31" s="166">
        <v>44812028</v>
      </c>
      <c r="R31" s="49">
        <f t="shared" si="5"/>
        <v>5018</v>
      </c>
      <c r="S31" s="50">
        <f t="shared" si="6"/>
        <v>120.432</v>
      </c>
      <c r="T31" s="50">
        <f t="shared" si="7"/>
        <v>5.0179999999999998</v>
      </c>
      <c r="U31" s="167">
        <v>2.2999999999999998</v>
      </c>
      <c r="V31" s="167">
        <f t="shared" si="0"/>
        <v>2.2999999999999998</v>
      </c>
      <c r="W31" s="168" t="s">
        <v>148</v>
      </c>
      <c r="X31" s="170">
        <v>0</v>
      </c>
      <c r="Y31" s="170">
        <v>1084</v>
      </c>
      <c r="Z31" s="170">
        <v>1188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38873252</v>
      </c>
      <c r="AH31" s="52">
        <f t="shared" si="9"/>
        <v>1032</v>
      </c>
      <c r="AI31" s="53">
        <f t="shared" si="8"/>
        <v>205.65962534874453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8777650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9</v>
      </c>
      <c r="E32" s="43">
        <f t="shared" si="2"/>
        <v>6.3380281690140849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135</v>
      </c>
      <c r="P32" s="166">
        <v>120</v>
      </c>
      <c r="Q32" s="166">
        <v>44817440</v>
      </c>
      <c r="R32" s="49">
        <f t="shared" si="5"/>
        <v>5412</v>
      </c>
      <c r="S32" s="50">
        <f t="shared" si="6"/>
        <v>129.88800000000001</v>
      </c>
      <c r="T32" s="50">
        <f t="shared" si="7"/>
        <v>5.4119999999999999</v>
      </c>
      <c r="U32" s="167">
        <v>1.5</v>
      </c>
      <c r="V32" s="167">
        <f t="shared" si="0"/>
        <v>1.5</v>
      </c>
      <c r="W32" s="168" t="s">
        <v>148</v>
      </c>
      <c r="X32" s="170">
        <v>0</v>
      </c>
      <c r="Y32" s="170">
        <v>1085</v>
      </c>
      <c r="Z32" s="170">
        <v>1187</v>
      </c>
      <c r="AA32" s="170">
        <v>0</v>
      </c>
      <c r="AB32" s="170">
        <v>1187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38874404</v>
      </c>
      <c r="AH32" s="52">
        <f t="shared" si="9"/>
        <v>1152</v>
      </c>
      <c r="AI32" s="53">
        <f t="shared" si="8"/>
        <v>212.86031042128604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8777650</v>
      </c>
      <c r="AQ32" s="170">
        <f t="shared" si="1"/>
        <v>0</v>
      </c>
      <c r="AR32" s="56">
        <v>0.99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4</v>
      </c>
      <c r="E33" s="43">
        <f t="shared" si="2"/>
        <v>2.8169014084507045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124</v>
      </c>
      <c r="P33" s="166">
        <v>106</v>
      </c>
      <c r="Q33" s="166">
        <v>44821818</v>
      </c>
      <c r="R33" s="49">
        <f t="shared" si="5"/>
        <v>4378</v>
      </c>
      <c r="S33" s="50">
        <f t="shared" si="6"/>
        <v>105.072</v>
      </c>
      <c r="T33" s="50">
        <f t="shared" si="7"/>
        <v>4.3780000000000001</v>
      </c>
      <c r="U33" s="167">
        <v>2.4</v>
      </c>
      <c r="V33" s="167">
        <f t="shared" si="0"/>
        <v>2.4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38875316</v>
      </c>
      <c r="AH33" s="52">
        <f t="shared" si="9"/>
        <v>912</v>
      </c>
      <c r="AI33" s="53">
        <f t="shared" si="8"/>
        <v>208.31429876656006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0.45</v>
      </c>
      <c r="AP33" s="170">
        <v>8778528</v>
      </c>
      <c r="AQ33" s="170">
        <f t="shared" si="1"/>
        <v>878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7</v>
      </c>
      <c r="E34" s="43">
        <f t="shared" si="2"/>
        <v>4.9295774647887329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123</v>
      </c>
      <c r="P34" s="166">
        <v>88</v>
      </c>
      <c r="Q34" s="166">
        <v>44826143</v>
      </c>
      <c r="R34" s="49">
        <f t="shared" si="5"/>
        <v>4325</v>
      </c>
      <c r="S34" s="50">
        <f t="shared" si="6"/>
        <v>103.8</v>
      </c>
      <c r="T34" s="50">
        <f t="shared" si="7"/>
        <v>4.3250000000000002</v>
      </c>
      <c r="U34" s="167">
        <v>3.6</v>
      </c>
      <c r="V34" s="167">
        <f t="shared" si="0"/>
        <v>3.6</v>
      </c>
      <c r="W34" s="168" t="s">
        <v>125</v>
      </c>
      <c r="X34" s="170">
        <v>0</v>
      </c>
      <c r="Y34" s="170">
        <v>0</v>
      </c>
      <c r="Z34" s="170">
        <v>1188</v>
      </c>
      <c r="AA34" s="170">
        <v>0</v>
      </c>
      <c r="AB34" s="170">
        <v>1107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38876188</v>
      </c>
      <c r="AH34" s="52">
        <f t="shared" si="9"/>
        <v>872</v>
      </c>
      <c r="AI34" s="53">
        <f t="shared" si="8"/>
        <v>201.61849710982659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0.45</v>
      </c>
      <c r="AP34" s="170">
        <v>8779721</v>
      </c>
      <c r="AQ34" s="170">
        <f t="shared" si="1"/>
        <v>1193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124.83333333333333</v>
      </c>
      <c r="Q35" s="67">
        <f>Q34-Q10</f>
        <v>126341</v>
      </c>
      <c r="R35" s="68">
        <f>SUM(R11:R34)</f>
        <v>126341</v>
      </c>
      <c r="S35" s="69">
        <f>AVERAGE(S11:S34)</f>
        <v>126.34099999999999</v>
      </c>
      <c r="T35" s="69">
        <f>SUM(T11:T34)</f>
        <v>126.34100000000002</v>
      </c>
      <c r="U35" s="143"/>
      <c r="V35" s="143"/>
      <c r="W35" s="60"/>
      <c r="X35" s="135"/>
      <c r="Y35" s="136"/>
      <c r="Z35" s="170"/>
      <c r="AA35" s="136"/>
      <c r="AB35" s="137"/>
      <c r="AC35" s="135"/>
      <c r="AD35" s="136"/>
      <c r="AE35" s="137"/>
      <c r="AF35" s="138"/>
      <c r="AG35" s="70">
        <f>AG34-AG10</f>
        <v>27376</v>
      </c>
      <c r="AH35" s="71">
        <f>SUM(AH11:AH34)</f>
        <v>27376</v>
      </c>
      <c r="AI35" s="72">
        <f>$AH$35/$T35</f>
        <v>216.68342026737159</v>
      </c>
      <c r="AJ35" s="138"/>
      <c r="AK35" s="139"/>
      <c r="AL35" s="139"/>
      <c r="AM35" s="139"/>
      <c r="AN35" s="140"/>
      <c r="AO35" s="73"/>
      <c r="AP35" s="74">
        <f>AP34-AP10</f>
        <v>6931</v>
      </c>
      <c r="AQ35" s="75">
        <f>SUM(AQ11:AQ34)</f>
        <v>6931</v>
      </c>
      <c r="AR35" s="76">
        <f>AVERAGE(AR11:AR34)</f>
        <v>1.0066666666666668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232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233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226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129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169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AG11 E11:E34 G11:G34 O12:AG34 Z35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_1"/>
    <protectedRange sqref="B45" name="Range2_12_5_1_1_1_2_2_1_1_1_1_1_1_1_1_1_1_1_2_1_1_1_1_1_1_1_1_1_1_1_1_1_1_1_1_1_1_1_1_1_1_1_1_1_1_1_1_1_1_1_1_1_1_1"/>
    <protectedRange sqref="B43" name="Range2_12_5_1_1_1_2_1_1_1_1_1_1_1_1_1_1_1_2_1_1_1_1_1_1_1_1_1_1_1_1_1_1_1_1"/>
    <protectedRange sqref="B46" name="Range2_12_5_1_1_1_2_2_1_1_1_1_1_1_1_1_1_1_1_2_1_1_1_2_1_1_1_2_1_1_1_3_1_1_1_1_1_1_1_1_1_1_1_1_1_1_1_1_1_1_1_1_1_1_1_1_1_1_1_1_1_1"/>
    <protectedRange sqref="B47" name="Range2_12_5_1_1_1_2_1_1_1_1_1_1_1_1_1_1_1_2_1_2_1_1_1_1_1_1_1_1_1_2_1_1_1_1_1_1_1_1_1_1_1_1_1"/>
    <protectedRange sqref="F11:F22" name="Range1_16_3_1_1_2_1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 Z35">
    <cfRule type="containsText" dxfId="252" priority="5" operator="containsText" text="N/A">
      <formula>NOT(ISERROR(SEARCH("N/A",X11)))</formula>
    </cfRule>
    <cfRule type="cellIs" dxfId="251" priority="23" operator="equal">
      <formula>0</formula>
    </cfRule>
  </conditionalFormatting>
  <conditionalFormatting sqref="X11:AE34 Z35">
    <cfRule type="cellIs" dxfId="250" priority="22" operator="greaterThanOrEqual">
      <formula>1185</formula>
    </cfRule>
  </conditionalFormatting>
  <conditionalFormatting sqref="X11:AE34 Z35">
    <cfRule type="cellIs" dxfId="249" priority="21" operator="between">
      <formula>0.1</formula>
      <formula>1184</formula>
    </cfRule>
  </conditionalFormatting>
  <conditionalFormatting sqref="X8 AO18:AO32 AJ18:AN34 AJ11:AO17">
    <cfRule type="cellIs" dxfId="248" priority="20" operator="equal">
      <formula>0</formula>
    </cfRule>
  </conditionalFormatting>
  <conditionalFormatting sqref="X8 AO18:AO32 AJ18:AN34 AJ11:AO17">
    <cfRule type="cellIs" dxfId="247" priority="19" operator="greaterThan">
      <formula>1179</formula>
    </cfRule>
  </conditionalFormatting>
  <conditionalFormatting sqref="X8 AO18:AO32 AJ18:AN34 AJ11:AO17">
    <cfRule type="cellIs" dxfId="246" priority="18" operator="greaterThan">
      <formula>99</formula>
    </cfRule>
  </conditionalFormatting>
  <conditionalFormatting sqref="X8 AO18:AO32 AJ18:AN34 AJ11:AO17">
    <cfRule type="cellIs" dxfId="245" priority="17" operator="greaterThan">
      <formula>0.99</formula>
    </cfRule>
  </conditionalFormatting>
  <conditionalFormatting sqref="AB8">
    <cfRule type="cellIs" dxfId="244" priority="16" operator="equal">
      <formula>0</formula>
    </cfRule>
  </conditionalFormatting>
  <conditionalFormatting sqref="AB8">
    <cfRule type="cellIs" dxfId="243" priority="15" operator="greaterThan">
      <formula>1179</formula>
    </cfRule>
  </conditionalFormatting>
  <conditionalFormatting sqref="AB8">
    <cfRule type="cellIs" dxfId="242" priority="14" operator="greaterThan">
      <formula>99</formula>
    </cfRule>
  </conditionalFormatting>
  <conditionalFormatting sqref="AB8">
    <cfRule type="cellIs" dxfId="241" priority="13" operator="greaterThan">
      <formula>0.99</formula>
    </cfRule>
  </conditionalFormatting>
  <conditionalFormatting sqref="AQ11:AQ34 AO33:AO34">
    <cfRule type="cellIs" dxfId="240" priority="12" operator="equal">
      <formula>0</formula>
    </cfRule>
  </conditionalFormatting>
  <conditionalFormatting sqref="AQ11:AQ34 AO33:AO34">
    <cfRule type="cellIs" dxfId="239" priority="11" operator="greaterThan">
      <formula>1179</formula>
    </cfRule>
  </conditionalFormatting>
  <conditionalFormatting sqref="AQ11:AQ34 AO33:AO34">
    <cfRule type="cellIs" dxfId="238" priority="10" operator="greaterThan">
      <formula>99</formula>
    </cfRule>
  </conditionalFormatting>
  <conditionalFormatting sqref="AQ11:AQ34 AO33:AO34">
    <cfRule type="cellIs" dxfId="237" priority="9" operator="greaterThan">
      <formula>0.99</formula>
    </cfRule>
  </conditionalFormatting>
  <conditionalFormatting sqref="AI11:AI34">
    <cfRule type="cellIs" dxfId="236" priority="8" operator="greaterThan">
      <formula>$AI$8</formula>
    </cfRule>
  </conditionalFormatting>
  <conditionalFormatting sqref="AH11:AH34">
    <cfRule type="cellIs" dxfId="235" priority="6" operator="greaterThan">
      <formula>$AH$8</formula>
    </cfRule>
    <cfRule type="cellIs" dxfId="234" priority="7" operator="greaterThan">
      <formula>$AH$8</formula>
    </cfRule>
  </conditionalFormatting>
  <conditionalFormatting sqref="AP11:AP34">
    <cfRule type="cellIs" dxfId="233" priority="4" operator="equal">
      <formula>0</formula>
    </cfRule>
  </conditionalFormatting>
  <conditionalFormatting sqref="AP11:AP34">
    <cfRule type="cellIs" dxfId="232" priority="3" operator="greaterThan">
      <formula>1179</formula>
    </cfRule>
  </conditionalFormatting>
  <conditionalFormatting sqref="AP11:AP34">
    <cfRule type="cellIs" dxfId="231" priority="2" operator="greaterThan">
      <formula>99</formula>
    </cfRule>
  </conditionalFormatting>
  <conditionalFormatting sqref="AP11:AP34">
    <cfRule type="cellIs" dxfId="230" priority="1" operator="greaterThan">
      <formula>0.99</formula>
    </cfRule>
  </conditionalFormatting>
  <dataValidations disablePrompts="1"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7" workbookViewId="0">
      <selection activeCell="B49" sqref="B49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42207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27160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21'!Q34</f>
        <v>44826143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21'!AG34</f>
        <v>38876188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21'!AP34</f>
        <v>8779721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126</v>
      </c>
      <c r="P11" s="166">
        <v>100</v>
      </c>
      <c r="Q11" s="166">
        <v>44830123</v>
      </c>
      <c r="R11" s="49">
        <f>IF(ISBLANK(Q11),"-",Q11-Q10)</f>
        <v>3980</v>
      </c>
      <c r="S11" s="50">
        <f>R11*24/1000</f>
        <v>95.52</v>
      </c>
      <c r="T11" s="50">
        <f>R11/1000</f>
        <v>3.98</v>
      </c>
      <c r="U11" s="167">
        <v>5.3</v>
      </c>
      <c r="V11" s="167">
        <f t="shared" ref="V11:V34" si="0">U11</f>
        <v>5.3</v>
      </c>
      <c r="W11" s="168" t="s">
        <v>125</v>
      </c>
      <c r="X11" s="170">
        <v>0</v>
      </c>
      <c r="Y11" s="170">
        <v>0</v>
      </c>
      <c r="Z11" s="170">
        <v>1107</v>
      </c>
      <c r="AA11" s="170">
        <v>0</v>
      </c>
      <c r="AB11" s="170">
        <v>1107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38876937</v>
      </c>
      <c r="AH11" s="52">
        <f>IF(ISBLANK(AG11),"-",AG11-AG10)</f>
        <v>749</v>
      </c>
      <c r="AI11" s="53">
        <f>AH11/T11</f>
        <v>188.19095477386935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0.55000000000000004</v>
      </c>
      <c r="AP11" s="170">
        <v>8780820</v>
      </c>
      <c r="AQ11" s="170">
        <f t="shared" ref="AQ11:AQ34" si="1">AP11-AP10</f>
        <v>1099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5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125</v>
      </c>
      <c r="P12" s="166">
        <v>99</v>
      </c>
      <c r="Q12" s="166">
        <v>44834104</v>
      </c>
      <c r="R12" s="49">
        <f t="shared" ref="R12:R34" si="5">IF(ISBLANK(Q12),"-",Q12-Q11)</f>
        <v>3981</v>
      </c>
      <c r="S12" s="50">
        <f t="shared" ref="S12:S34" si="6">R12*24/1000</f>
        <v>95.543999999999997</v>
      </c>
      <c r="T12" s="50">
        <f t="shared" ref="T12:T34" si="7">R12/1000</f>
        <v>3.9809999999999999</v>
      </c>
      <c r="U12" s="167">
        <v>6.4</v>
      </c>
      <c r="V12" s="167">
        <f t="shared" si="0"/>
        <v>6.4</v>
      </c>
      <c r="W12" s="168" t="s">
        <v>125</v>
      </c>
      <c r="X12" s="170">
        <v>0</v>
      </c>
      <c r="Y12" s="170">
        <v>0</v>
      </c>
      <c r="Z12" s="170">
        <v>1107</v>
      </c>
      <c r="AA12" s="170">
        <v>0</v>
      </c>
      <c r="AB12" s="170">
        <v>1107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38877677</v>
      </c>
      <c r="AH12" s="52">
        <f>IF(ISBLANK(AG12),"-",AG12-AG11)</f>
        <v>740</v>
      </c>
      <c r="AI12" s="53">
        <f t="shared" ref="AI12:AI34" si="8">AH12/T12</f>
        <v>185.88294398392364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0.55000000000000004</v>
      </c>
      <c r="AP12" s="170">
        <v>8781920</v>
      </c>
      <c r="AQ12" s="170">
        <f t="shared" si="1"/>
        <v>1100</v>
      </c>
      <c r="AR12" s="56">
        <v>0.91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11</v>
      </c>
      <c r="E13" s="43">
        <f t="shared" si="2"/>
        <v>7.746478873239437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122</v>
      </c>
      <c r="P13" s="166">
        <v>95</v>
      </c>
      <c r="Q13" s="166">
        <v>44838079</v>
      </c>
      <c r="R13" s="49">
        <f t="shared" si="5"/>
        <v>3975</v>
      </c>
      <c r="S13" s="50">
        <f t="shared" si="6"/>
        <v>95.4</v>
      </c>
      <c r="T13" s="50">
        <f t="shared" si="7"/>
        <v>3.9750000000000001</v>
      </c>
      <c r="U13" s="167">
        <v>7.5</v>
      </c>
      <c r="V13" s="167">
        <f t="shared" si="0"/>
        <v>7.5</v>
      </c>
      <c r="W13" s="168" t="s">
        <v>125</v>
      </c>
      <c r="X13" s="170">
        <v>0</v>
      </c>
      <c r="Y13" s="170">
        <v>0</v>
      </c>
      <c r="Z13" s="170">
        <v>1107</v>
      </c>
      <c r="AA13" s="170">
        <v>0</v>
      </c>
      <c r="AB13" s="170">
        <v>1107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38878416</v>
      </c>
      <c r="AH13" s="52">
        <f>IF(ISBLANK(AG13),"-",AG13-AG12)</f>
        <v>739</v>
      </c>
      <c r="AI13" s="53">
        <f t="shared" si="8"/>
        <v>185.91194968553458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0.55000000000000004</v>
      </c>
      <c r="AP13" s="170">
        <v>8783025</v>
      </c>
      <c r="AQ13" s="170">
        <f t="shared" si="1"/>
        <v>1105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10</v>
      </c>
      <c r="E14" s="43">
        <f t="shared" si="2"/>
        <v>7.042253521126761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120</v>
      </c>
      <c r="P14" s="166">
        <v>97</v>
      </c>
      <c r="Q14" s="166">
        <v>44842065</v>
      </c>
      <c r="R14" s="49">
        <f t="shared" si="5"/>
        <v>3986</v>
      </c>
      <c r="S14" s="50">
        <f t="shared" si="6"/>
        <v>95.664000000000001</v>
      </c>
      <c r="T14" s="50">
        <f t="shared" si="7"/>
        <v>3.9860000000000002</v>
      </c>
      <c r="U14" s="167">
        <v>8.3000000000000007</v>
      </c>
      <c r="V14" s="167">
        <f t="shared" si="0"/>
        <v>8.3000000000000007</v>
      </c>
      <c r="W14" s="168" t="s">
        <v>125</v>
      </c>
      <c r="X14" s="170">
        <v>0</v>
      </c>
      <c r="Y14" s="170">
        <v>0</v>
      </c>
      <c r="Z14" s="170">
        <v>1107</v>
      </c>
      <c r="AA14" s="170">
        <v>0</v>
      </c>
      <c r="AB14" s="170">
        <v>1107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38879184</v>
      </c>
      <c r="AH14" s="52">
        <f t="shared" ref="AH14:AH34" si="9">IF(ISBLANK(AG14),"-",AG14-AG13)</f>
        <v>768</v>
      </c>
      <c r="AI14" s="53">
        <f t="shared" si="8"/>
        <v>192.67436026091318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0.55000000000000004</v>
      </c>
      <c r="AP14" s="170">
        <v>8784119</v>
      </c>
      <c r="AQ14" s="170">
        <f t="shared" si="1"/>
        <v>1094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11</v>
      </c>
      <c r="E15" s="43">
        <f t="shared" si="2"/>
        <v>7.746478873239437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132</v>
      </c>
      <c r="P15" s="166">
        <v>110</v>
      </c>
      <c r="Q15" s="166">
        <v>44846242</v>
      </c>
      <c r="R15" s="49">
        <f t="shared" si="5"/>
        <v>4177</v>
      </c>
      <c r="S15" s="50">
        <f t="shared" si="6"/>
        <v>100.248</v>
      </c>
      <c r="T15" s="50">
        <f t="shared" si="7"/>
        <v>4.1769999999999996</v>
      </c>
      <c r="U15" s="167">
        <v>8.9</v>
      </c>
      <c r="V15" s="167">
        <f t="shared" si="0"/>
        <v>8.9</v>
      </c>
      <c r="W15" s="168" t="s">
        <v>125</v>
      </c>
      <c r="X15" s="170">
        <v>0</v>
      </c>
      <c r="Y15" s="170">
        <v>0</v>
      </c>
      <c r="Z15" s="170">
        <v>1107</v>
      </c>
      <c r="AA15" s="170">
        <v>0</v>
      </c>
      <c r="AB15" s="170">
        <v>1107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38879928</v>
      </c>
      <c r="AH15" s="52">
        <f t="shared" si="9"/>
        <v>744</v>
      </c>
      <c r="AI15" s="53">
        <f t="shared" si="8"/>
        <v>178.11826669858752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0.55000000000000004</v>
      </c>
      <c r="AP15" s="170">
        <v>8784706</v>
      </c>
      <c r="AQ15" s="170">
        <f t="shared" si="1"/>
        <v>587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7</v>
      </c>
      <c r="E16" s="43">
        <f t="shared" si="2"/>
        <v>4.9295774647887329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126</v>
      </c>
      <c r="P16" s="166">
        <v>121</v>
      </c>
      <c r="Q16" s="166">
        <v>44850868</v>
      </c>
      <c r="R16" s="49">
        <f t="shared" si="5"/>
        <v>4626</v>
      </c>
      <c r="S16" s="50">
        <f t="shared" si="6"/>
        <v>111.024</v>
      </c>
      <c r="T16" s="50">
        <f t="shared" si="7"/>
        <v>4.6260000000000003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1187</v>
      </c>
      <c r="AA16" s="170">
        <v>0</v>
      </c>
      <c r="AB16" s="170">
        <v>1187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38880804</v>
      </c>
      <c r="AH16" s="52">
        <f t="shared" si="9"/>
        <v>876</v>
      </c>
      <c r="AI16" s="53">
        <f t="shared" si="8"/>
        <v>189.36446173800257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8784706</v>
      </c>
      <c r="AQ16" s="170">
        <f t="shared" si="1"/>
        <v>0</v>
      </c>
      <c r="AR16" s="56">
        <v>0.56999999999999995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9</v>
      </c>
      <c r="E17" s="43">
        <f t="shared" si="2"/>
        <v>6.3380281690140849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145</v>
      </c>
      <c r="P17" s="166">
        <v>150</v>
      </c>
      <c r="Q17" s="166">
        <v>44857020</v>
      </c>
      <c r="R17" s="49">
        <f t="shared" si="5"/>
        <v>6152</v>
      </c>
      <c r="S17" s="50">
        <f t="shared" si="6"/>
        <v>147.648</v>
      </c>
      <c r="T17" s="50">
        <f t="shared" si="7"/>
        <v>6.1520000000000001</v>
      </c>
      <c r="U17" s="167">
        <v>8.8000000000000007</v>
      </c>
      <c r="V17" s="167">
        <f t="shared" si="0"/>
        <v>8.8000000000000007</v>
      </c>
      <c r="W17" s="168" t="s">
        <v>137</v>
      </c>
      <c r="X17" s="170">
        <v>0</v>
      </c>
      <c r="Y17" s="170">
        <v>1024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38882176</v>
      </c>
      <c r="AH17" s="52">
        <f t="shared" si="9"/>
        <v>1372</v>
      </c>
      <c r="AI17" s="53">
        <f t="shared" si="8"/>
        <v>223.01690507152145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8784706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8</v>
      </c>
      <c r="E18" s="43">
        <f t="shared" si="2"/>
        <v>5.6338028169014089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142</v>
      </c>
      <c r="P18" s="166">
        <v>144</v>
      </c>
      <c r="Q18" s="166">
        <v>44863103</v>
      </c>
      <c r="R18" s="49">
        <f t="shared" si="5"/>
        <v>6083</v>
      </c>
      <c r="S18" s="50">
        <f t="shared" si="6"/>
        <v>145.99199999999999</v>
      </c>
      <c r="T18" s="50">
        <f t="shared" si="7"/>
        <v>6.0830000000000002</v>
      </c>
      <c r="U18" s="167">
        <v>8.3000000000000007</v>
      </c>
      <c r="V18" s="167">
        <f t="shared" si="0"/>
        <v>8.3000000000000007</v>
      </c>
      <c r="W18" s="168" t="s">
        <v>137</v>
      </c>
      <c r="X18" s="170">
        <v>0</v>
      </c>
      <c r="Y18" s="170">
        <v>1024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38883532</v>
      </c>
      <c r="AH18" s="52">
        <f t="shared" si="9"/>
        <v>1356</v>
      </c>
      <c r="AI18" s="53">
        <f t="shared" si="8"/>
        <v>222.91632418214695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8784706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7</v>
      </c>
      <c r="E19" s="43">
        <f t="shared" si="2"/>
        <v>4.9295774647887329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139</v>
      </c>
      <c r="P19" s="166">
        <v>148</v>
      </c>
      <c r="Q19" s="166">
        <v>44868932</v>
      </c>
      <c r="R19" s="49">
        <f t="shared" si="5"/>
        <v>5829</v>
      </c>
      <c r="S19" s="50">
        <f t="shared" si="6"/>
        <v>139.89599999999999</v>
      </c>
      <c r="T19" s="50">
        <f t="shared" si="7"/>
        <v>5.8289999999999997</v>
      </c>
      <c r="U19" s="167">
        <v>7.8</v>
      </c>
      <c r="V19" s="167">
        <f t="shared" si="0"/>
        <v>7.8</v>
      </c>
      <c r="W19" s="168" t="s">
        <v>137</v>
      </c>
      <c r="X19" s="170">
        <v>0</v>
      </c>
      <c r="Y19" s="170">
        <v>1024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38884824</v>
      </c>
      <c r="AH19" s="52">
        <f t="shared" si="9"/>
        <v>1292</v>
      </c>
      <c r="AI19" s="53">
        <f t="shared" si="8"/>
        <v>221.65036884542803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8784706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7</v>
      </c>
      <c r="E20" s="43">
        <f t="shared" si="2"/>
        <v>4.9295774647887329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137</v>
      </c>
      <c r="P20" s="166">
        <v>145</v>
      </c>
      <c r="Q20" s="166">
        <v>44875356</v>
      </c>
      <c r="R20" s="49">
        <f t="shared" si="5"/>
        <v>6424</v>
      </c>
      <c r="S20" s="50">
        <f t="shared" si="6"/>
        <v>154.17599999999999</v>
      </c>
      <c r="T20" s="50">
        <f t="shared" si="7"/>
        <v>6.4240000000000004</v>
      </c>
      <c r="U20" s="167">
        <v>7.3</v>
      </c>
      <c r="V20" s="167">
        <f t="shared" ref="V20:V21" si="12">U20</f>
        <v>7.3</v>
      </c>
      <c r="W20" s="168" t="s">
        <v>137</v>
      </c>
      <c r="X20" s="170">
        <v>0</v>
      </c>
      <c r="Y20" s="170">
        <v>1044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38886268</v>
      </c>
      <c r="AH20" s="52">
        <f t="shared" si="9"/>
        <v>1444</v>
      </c>
      <c r="AI20" s="53">
        <f t="shared" si="8"/>
        <v>224.78206724782066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8784706</v>
      </c>
      <c r="AQ20" s="170">
        <f t="shared" si="1"/>
        <v>0</v>
      </c>
      <c r="AR20" s="56">
        <v>0.96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6</v>
      </c>
      <c r="E21" s="43">
        <f t="shared" si="2"/>
        <v>4.2253521126760569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136</v>
      </c>
      <c r="P21" s="166">
        <v>142</v>
      </c>
      <c r="Q21" s="166">
        <v>44881586</v>
      </c>
      <c r="R21" s="49">
        <f t="shared" si="5"/>
        <v>6230</v>
      </c>
      <c r="S21" s="50">
        <f t="shared" si="6"/>
        <v>149.52000000000001</v>
      </c>
      <c r="T21" s="50">
        <f t="shared" si="7"/>
        <v>6.23</v>
      </c>
      <c r="U21" s="167">
        <v>6.6</v>
      </c>
      <c r="V21" s="167">
        <f t="shared" si="12"/>
        <v>6.6</v>
      </c>
      <c r="W21" s="168" t="s">
        <v>137</v>
      </c>
      <c r="X21" s="170">
        <v>0</v>
      </c>
      <c r="Y21" s="170">
        <v>1084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38887660</v>
      </c>
      <c r="AH21" s="52">
        <f t="shared" si="9"/>
        <v>1392</v>
      </c>
      <c r="AI21" s="53">
        <f t="shared" si="8"/>
        <v>223.4349919743178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8784706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6</v>
      </c>
      <c r="E22" s="43">
        <f t="shared" si="2"/>
        <v>4.2253521126760569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134</v>
      </c>
      <c r="P22" s="166">
        <v>147</v>
      </c>
      <c r="Q22" s="166">
        <v>44887569</v>
      </c>
      <c r="R22" s="49">
        <f t="shared" si="5"/>
        <v>5983</v>
      </c>
      <c r="S22" s="50">
        <f t="shared" si="6"/>
        <v>143.59200000000001</v>
      </c>
      <c r="T22" s="50">
        <f t="shared" si="7"/>
        <v>5.9829999999999997</v>
      </c>
      <c r="U22" s="167">
        <v>5.9</v>
      </c>
      <c r="V22" s="167">
        <f t="shared" si="0"/>
        <v>5.9</v>
      </c>
      <c r="W22" s="168" t="s">
        <v>137</v>
      </c>
      <c r="X22" s="170">
        <v>0</v>
      </c>
      <c r="Y22" s="170">
        <v>1084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38889036</v>
      </c>
      <c r="AH22" s="52">
        <f t="shared" si="9"/>
        <v>1376</v>
      </c>
      <c r="AI22" s="53">
        <f t="shared" si="8"/>
        <v>229.98495737924119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8784706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5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136</v>
      </c>
      <c r="P23" s="166">
        <v>140</v>
      </c>
      <c r="Q23" s="166">
        <v>44893624</v>
      </c>
      <c r="R23" s="49">
        <f t="shared" si="5"/>
        <v>6055</v>
      </c>
      <c r="S23" s="50">
        <f t="shared" si="6"/>
        <v>145.32</v>
      </c>
      <c r="T23" s="50">
        <f t="shared" si="7"/>
        <v>6.0549999999999997</v>
      </c>
      <c r="U23" s="167">
        <v>5.3</v>
      </c>
      <c r="V23" s="167">
        <f t="shared" si="0"/>
        <v>5.3</v>
      </c>
      <c r="W23" s="168" t="s">
        <v>137</v>
      </c>
      <c r="X23" s="170">
        <v>0</v>
      </c>
      <c r="Y23" s="170">
        <v>1023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38890428</v>
      </c>
      <c r="AH23" s="52">
        <f t="shared" si="9"/>
        <v>1392</v>
      </c>
      <c r="AI23" s="53">
        <f t="shared" si="8"/>
        <v>229.89265070189927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8784706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7</v>
      </c>
      <c r="E24" s="43">
        <f t="shared" si="2"/>
        <v>4.9295774647887329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3">J24+(6/1.42)</f>
        <v>61.267605633802816</v>
      </c>
      <c r="L24" s="46">
        <v>18</v>
      </c>
      <c r="M24" s="47" t="s">
        <v>100</v>
      </c>
      <c r="N24" s="47">
        <v>17.3</v>
      </c>
      <c r="O24" s="166">
        <v>137</v>
      </c>
      <c r="P24" s="166">
        <v>134</v>
      </c>
      <c r="Q24" s="166">
        <v>44899533</v>
      </c>
      <c r="R24" s="49">
        <f t="shared" si="5"/>
        <v>5909</v>
      </c>
      <c r="S24" s="50">
        <f t="shared" si="6"/>
        <v>141.816</v>
      </c>
      <c r="T24" s="50">
        <f t="shared" si="7"/>
        <v>5.9089999999999998</v>
      </c>
      <c r="U24" s="167">
        <v>4.9000000000000004</v>
      </c>
      <c r="V24" s="167">
        <f t="shared" si="0"/>
        <v>4.9000000000000004</v>
      </c>
      <c r="W24" s="168" t="s">
        <v>137</v>
      </c>
      <c r="X24" s="170">
        <v>0</v>
      </c>
      <c r="Y24" s="170">
        <v>1021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38891788</v>
      </c>
      <c r="AH24" s="52">
        <f t="shared" si="9"/>
        <v>1360</v>
      </c>
      <c r="AI24" s="53">
        <f t="shared" si="8"/>
        <v>230.15738703672366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8784706</v>
      </c>
      <c r="AQ24" s="170">
        <f t="shared" si="1"/>
        <v>0</v>
      </c>
      <c r="AR24" s="56">
        <v>1.18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8</v>
      </c>
      <c r="E25" s="43">
        <f t="shared" si="2"/>
        <v>5.6338028169014089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3"/>
        <v>61.267605633802816</v>
      </c>
      <c r="L25" s="46">
        <v>18</v>
      </c>
      <c r="M25" s="47" t="s">
        <v>100</v>
      </c>
      <c r="N25" s="47">
        <v>16.899999999999999</v>
      </c>
      <c r="O25" s="166">
        <v>137</v>
      </c>
      <c r="P25" s="166">
        <v>134</v>
      </c>
      <c r="Q25" s="166">
        <v>44905179</v>
      </c>
      <c r="R25" s="49">
        <f t="shared" si="5"/>
        <v>5646</v>
      </c>
      <c r="S25" s="50">
        <f t="shared" si="6"/>
        <v>135.50399999999999</v>
      </c>
      <c r="T25" s="50">
        <f t="shared" si="7"/>
        <v>5.6459999999999999</v>
      </c>
      <c r="U25" s="167">
        <v>4.7</v>
      </c>
      <c r="V25" s="167">
        <f t="shared" si="0"/>
        <v>4.7</v>
      </c>
      <c r="W25" s="168" t="s">
        <v>137</v>
      </c>
      <c r="X25" s="170">
        <v>0</v>
      </c>
      <c r="Y25" s="170">
        <v>1012</v>
      </c>
      <c r="Z25" s="170">
        <v>1187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38893108</v>
      </c>
      <c r="AH25" s="52">
        <f t="shared" si="9"/>
        <v>1320</v>
      </c>
      <c r="AI25" s="53">
        <f t="shared" si="8"/>
        <v>233.79383634431457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8784706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7</v>
      </c>
      <c r="E26" s="43">
        <f t="shared" si="2"/>
        <v>4.9295774647887329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3"/>
        <v>59.154929577464792</v>
      </c>
      <c r="L26" s="46">
        <v>18</v>
      </c>
      <c r="M26" s="47" t="s">
        <v>100</v>
      </c>
      <c r="N26" s="47">
        <v>16.7</v>
      </c>
      <c r="O26" s="166">
        <v>136</v>
      </c>
      <c r="P26" s="166">
        <v>138</v>
      </c>
      <c r="Q26" s="166">
        <v>44910856</v>
      </c>
      <c r="R26" s="49">
        <f t="shared" si="5"/>
        <v>5677</v>
      </c>
      <c r="S26" s="50">
        <f t="shared" si="6"/>
        <v>136.24799999999999</v>
      </c>
      <c r="T26" s="50">
        <f t="shared" si="7"/>
        <v>5.6769999999999996</v>
      </c>
      <c r="U26" s="167">
        <v>4.5</v>
      </c>
      <c r="V26" s="167">
        <f t="shared" si="0"/>
        <v>4.5</v>
      </c>
      <c r="W26" s="168" t="s">
        <v>137</v>
      </c>
      <c r="X26" s="170">
        <v>0</v>
      </c>
      <c r="Y26" s="170">
        <v>1013</v>
      </c>
      <c r="Z26" s="170">
        <v>1187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38894428</v>
      </c>
      <c r="AH26" s="52">
        <f t="shared" si="9"/>
        <v>1320</v>
      </c>
      <c r="AI26" s="53">
        <f t="shared" si="8"/>
        <v>232.51717456403031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8784706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4">(F27-3)/1.42</f>
        <v>54.929577464788736</v>
      </c>
      <c r="K27" s="44">
        <f t="shared" si="13"/>
        <v>59.154929577464792</v>
      </c>
      <c r="L27" s="46">
        <v>18</v>
      </c>
      <c r="M27" s="47" t="s">
        <v>100</v>
      </c>
      <c r="N27" s="47">
        <v>16.7</v>
      </c>
      <c r="O27" s="166">
        <v>134</v>
      </c>
      <c r="P27" s="166">
        <v>136</v>
      </c>
      <c r="Q27" s="166">
        <v>44916555</v>
      </c>
      <c r="R27" s="49">
        <f t="shared" si="5"/>
        <v>5699</v>
      </c>
      <c r="S27" s="50">
        <f t="shared" si="6"/>
        <v>136.77600000000001</v>
      </c>
      <c r="T27" s="50">
        <f t="shared" si="7"/>
        <v>5.6989999999999998</v>
      </c>
      <c r="U27" s="167">
        <v>4.2</v>
      </c>
      <c r="V27" s="167">
        <f t="shared" si="0"/>
        <v>4.2</v>
      </c>
      <c r="W27" s="168" t="s">
        <v>137</v>
      </c>
      <c r="X27" s="170">
        <v>0</v>
      </c>
      <c r="Y27" s="170">
        <v>1012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38895756</v>
      </c>
      <c r="AH27" s="52">
        <f t="shared" si="9"/>
        <v>1328</v>
      </c>
      <c r="AI27" s="53">
        <f t="shared" si="8"/>
        <v>233.02333742761888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8784706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81</v>
      </c>
      <c r="G28" s="43">
        <f t="shared" si="3"/>
        <v>57.04225352112676</v>
      </c>
      <c r="H28" s="44" t="s">
        <v>88</v>
      </c>
      <c r="I28" s="44">
        <f t="shared" si="4"/>
        <v>53.521126760563384</v>
      </c>
      <c r="J28" s="45">
        <f t="shared" si="14"/>
        <v>54.929577464788736</v>
      </c>
      <c r="K28" s="44">
        <f t="shared" si="13"/>
        <v>59.154929577464792</v>
      </c>
      <c r="L28" s="46">
        <v>18</v>
      </c>
      <c r="M28" s="47" t="s">
        <v>100</v>
      </c>
      <c r="N28" s="47">
        <v>16.7</v>
      </c>
      <c r="O28" s="166">
        <v>134</v>
      </c>
      <c r="P28" s="166">
        <v>134</v>
      </c>
      <c r="Q28" s="166">
        <v>44922023</v>
      </c>
      <c r="R28" s="49">
        <f t="shared" si="5"/>
        <v>5468</v>
      </c>
      <c r="S28" s="50">
        <f t="shared" si="6"/>
        <v>131.232</v>
      </c>
      <c r="T28" s="50">
        <f t="shared" si="7"/>
        <v>5.468</v>
      </c>
      <c r="U28" s="167">
        <v>3.9</v>
      </c>
      <c r="V28" s="167">
        <f t="shared" si="0"/>
        <v>3.9</v>
      </c>
      <c r="W28" s="168" t="s">
        <v>137</v>
      </c>
      <c r="X28" s="170">
        <v>0</v>
      </c>
      <c r="Y28" s="170">
        <v>1013</v>
      </c>
      <c r="Z28" s="170">
        <v>1187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38897060</v>
      </c>
      <c r="AH28" s="52">
        <f t="shared" si="9"/>
        <v>1304</v>
      </c>
      <c r="AI28" s="53">
        <f t="shared" si="8"/>
        <v>238.47841989758595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8784706</v>
      </c>
      <c r="AQ28" s="170">
        <f t="shared" si="1"/>
        <v>0</v>
      </c>
      <c r="AR28" s="56">
        <v>1.07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5</v>
      </c>
      <c r="E29" s="43">
        <f t="shared" si="2"/>
        <v>3.5211267605633805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4"/>
        <v>52.816901408450704</v>
      </c>
      <c r="K29" s="44">
        <f t="shared" si="13"/>
        <v>57.04225352112676</v>
      </c>
      <c r="L29" s="46">
        <v>18</v>
      </c>
      <c r="M29" s="47" t="s">
        <v>100</v>
      </c>
      <c r="N29" s="47">
        <v>16.600000000000001</v>
      </c>
      <c r="O29" s="166">
        <v>134</v>
      </c>
      <c r="P29" s="166">
        <v>133</v>
      </c>
      <c r="Q29" s="166">
        <v>44927676</v>
      </c>
      <c r="R29" s="49">
        <f t="shared" si="5"/>
        <v>5653</v>
      </c>
      <c r="S29" s="50">
        <f t="shared" si="6"/>
        <v>135.672</v>
      </c>
      <c r="T29" s="50">
        <f t="shared" si="7"/>
        <v>5.6529999999999996</v>
      </c>
      <c r="U29" s="167">
        <v>3.7</v>
      </c>
      <c r="V29" s="167">
        <f t="shared" si="0"/>
        <v>3.7</v>
      </c>
      <c r="W29" s="168" t="s">
        <v>137</v>
      </c>
      <c r="X29" s="170">
        <v>0</v>
      </c>
      <c r="Y29" s="170">
        <v>1012</v>
      </c>
      <c r="Z29" s="170">
        <v>1187</v>
      </c>
      <c r="AA29" s="170">
        <v>1185</v>
      </c>
      <c r="AB29" s="170">
        <v>1186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38898404</v>
      </c>
      <c r="AH29" s="52">
        <f t="shared" si="9"/>
        <v>1344</v>
      </c>
      <c r="AI29" s="53">
        <f t="shared" si="8"/>
        <v>237.749867327083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8784706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8</v>
      </c>
      <c r="E30" s="43">
        <f t="shared" si="2"/>
        <v>5.6338028169014089</v>
      </c>
      <c r="F30" s="151">
        <v>78</v>
      </c>
      <c r="G30" s="43">
        <f t="shared" si="3"/>
        <v>54.929577464788736</v>
      </c>
      <c r="H30" s="44" t="s">
        <v>88</v>
      </c>
      <c r="I30" s="44">
        <f t="shared" si="4"/>
        <v>51.408450704225352</v>
      </c>
      <c r="J30" s="45">
        <f t="shared" si="14"/>
        <v>52.816901408450704</v>
      </c>
      <c r="K30" s="44">
        <f t="shared" si="13"/>
        <v>57.04225352112676</v>
      </c>
      <c r="L30" s="46">
        <v>18</v>
      </c>
      <c r="M30" s="47" t="s">
        <v>100</v>
      </c>
      <c r="N30" s="47">
        <v>16.600000000000001</v>
      </c>
      <c r="O30" s="166">
        <v>113</v>
      </c>
      <c r="P30" s="166">
        <v>123</v>
      </c>
      <c r="Q30" s="166">
        <v>44932826</v>
      </c>
      <c r="R30" s="49">
        <f t="shared" si="5"/>
        <v>5150</v>
      </c>
      <c r="S30" s="50">
        <f t="shared" si="6"/>
        <v>123.6</v>
      </c>
      <c r="T30" s="50">
        <f t="shared" si="7"/>
        <v>5.15</v>
      </c>
      <c r="U30" s="167">
        <v>3.1</v>
      </c>
      <c r="V30" s="167">
        <f t="shared" si="0"/>
        <v>3.1</v>
      </c>
      <c r="W30" s="168" t="s">
        <v>148</v>
      </c>
      <c r="X30" s="170">
        <v>0</v>
      </c>
      <c r="Y30" s="170">
        <v>1076</v>
      </c>
      <c r="Z30" s="170">
        <v>1188</v>
      </c>
      <c r="AA30" s="170">
        <v>0</v>
      </c>
      <c r="AB30" s="170">
        <v>1187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38899516</v>
      </c>
      <c r="AH30" s="52">
        <f t="shared" si="9"/>
        <v>1112</v>
      </c>
      <c r="AI30" s="53">
        <f t="shared" si="8"/>
        <v>215.92233009708735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8784706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10</v>
      </c>
      <c r="E31" s="43">
        <f t="shared" si="2"/>
        <v>7.042253521126761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4"/>
        <v>51.408450704225352</v>
      </c>
      <c r="K31" s="44">
        <f t="shared" si="13"/>
        <v>55.633802816901408</v>
      </c>
      <c r="L31" s="46">
        <v>18</v>
      </c>
      <c r="M31" s="47" t="s">
        <v>100</v>
      </c>
      <c r="N31" s="47">
        <v>16.100000000000001</v>
      </c>
      <c r="O31" s="166">
        <v>114</v>
      </c>
      <c r="P31" s="166">
        <v>127</v>
      </c>
      <c r="Q31" s="166">
        <v>44938169</v>
      </c>
      <c r="R31" s="49">
        <f t="shared" si="5"/>
        <v>5343</v>
      </c>
      <c r="S31" s="50">
        <f t="shared" si="6"/>
        <v>128.232</v>
      </c>
      <c r="T31" s="50">
        <f t="shared" si="7"/>
        <v>5.343</v>
      </c>
      <c r="U31" s="167">
        <v>2.4</v>
      </c>
      <c r="V31" s="167">
        <f t="shared" si="0"/>
        <v>2.4</v>
      </c>
      <c r="W31" s="168" t="s">
        <v>148</v>
      </c>
      <c r="X31" s="170">
        <v>0</v>
      </c>
      <c r="Y31" s="170">
        <v>1073</v>
      </c>
      <c r="Z31" s="170">
        <v>1188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38900610</v>
      </c>
      <c r="AH31" s="52">
        <f t="shared" si="9"/>
        <v>1094</v>
      </c>
      <c r="AI31" s="53">
        <f t="shared" si="8"/>
        <v>204.75388358600037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8784706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13</v>
      </c>
      <c r="E32" s="43">
        <f t="shared" si="2"/>
        <v>9.1549295774647899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4"/>
        <v>51.408450704225352</v>
      </c>
      <c r="K32" s="44">
        <f t="shared" si="13"/>
        <v>55.633802816901408</v>
      </c>
      <c r="L32" s="46">
        <v>14</v>
      </c>
      <c r="M32" s="47" t="s">
        <v>118</v>
      </c>
      <c r="N32" s="47">
        <v>12.6</v>
      </c>
      <c r="O32" s="166">
        <v>114</v>
      </c>
      <c r="P32" s="166">
        <v>117</v>
      </c>
      <c r="Q32" s="166">
        <v>44942934</v>
      </c>
      <c r="R32" s="49">
        <f t="shared" si="5"/>
        <v>4765</v>
      </c>
      <c r="S32" s="50">
        <f t="shared" si="6"/>
        <v>114.36</v>
      </c>
      <c r="T32" s="50">
        <f t="shared" si="7"/>
        <v>4.7649999999999997</v>
      </c>
      <c r="U32" s="167">
        <v>1.8</v>
      </c>
      <c r="V32" s="167">
        <f t="shared" si="0"/>
        <v>1.8</v>
      </c>
      <c r="W32" s="168" t="s">
        <v>148</v>
      </c>
      <c r="X32" s="170">
        <v>0</v>
      </c>
      <c r="Y32" s="170">
        <v>1074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38901620</v>
      </c>
      <c r="AH32" s="52">
        <f t="shared" si="9"/>
        <v>1010</v>
      </c>
      <c r="AI32" s="53">
        <f t="shared" si="8"/>
        <v>211.96222455403989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8784706</v>
      </c>
      <c r="AQ32" s="170">
        <f t="shared" si="1"/>
        <v>0</v>
      </c>
      <c r="AR32" s="56">
        <v>0.93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6</v>
      </c>
      <c r="E33" s="43">
        <f t="shared" si="2"/>
        <v>4.2253521126760569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5">(F33-5)/1.42</f>
        <v>42.95774647887324</v>
      </c>
      <c r="K33" s="44">
        <f t="shared" si="13"/>
        <v>47.183098591549296</v>
      </c>
      <c r="L33" s="46">
        <v>14</v>
      </c>
      <c r="M33" s="47" t="s">
        <v>118</v>
      </c>
      <c r="N33" s="47">
        <v>11.9</v>
      </c>
      <c r="O33" s="166">
        <v>143</v>
      </c>
      <c r="P33" s="166">
        <v>125</v>
      </c>
      <c r="Q33" s="166">
        <v>44947539</v>
      </c>
      <c r="R33" s="49">
        <f t="shared" si="5"/>
        <v>4605</v>
      </c>
      <c r="S33" s="50">
        <f t="shared" si="6"/>
        <v>110.52</v>
      </c>
      <c r="T33" s="50">
        <f t="shared" si="7"/>
        <v>4.6050000000000004</v>
      </c>
      <c r="U33" s="167">
        <v>2.9</v>
      </c>
      <c r="V33" s="167">
        <f t="shared" si="0"/>
        <v>2.9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38902570</v>
      </c>
      <c r="AH33" s="52">
        <f t="shared" si="9"/>
        <v>950</v>
      </c>
      <c r="AI33" s="53">
        <f t="shared" si="8"/>
        <v>206.29750271444081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0.45</v>
      </c>
      <c r="AP33" s="170">
        <v>8785954</v>
      </c>
      <c r="AQ33" s="170">
        <f t="shared" si="1"/>
        <v>1248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8</v>
      </c>
      <c r="E34" s="43">
        <f t="shared" si="2"/>
        <v>5.6338028169014089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5"/>
        <v>42.95774647887324</v>
      </c>
      <c r="K34" s="44">
        <f t="shared" si="13"/>
        <v>47.183098591549296</v>
      </c>
      <c r="L34" s="46">
        <v>14</v>
      </c>
      <c r="M34" s="47" t="s">
        <v>118</v>
      </c>
      <c r="N34" s="64">
        <v>11.5</v>
      </c>
      <c r="O34" s="166">
        <v>132</v>
      </c>
      <c r="P34" s="166">
        <v>97</v>
      </c>
      <c r="Q34" s="166">
        <v>44951610</v>
      </c>
      <c r="R34" s="49">
        <f t="shared" si="5"/>
        <v>4071</v>
      </c>
      <c r="S34" s="50">
        <f t="shared" si="6"/>
        <v>97.703999999999994</v>
      </c>
      <c r="T34" s="50">
        <f t="shared" si="7"/>
        <v>4.0709999999999997</v>
      </c>
      <c r="U34" s="167">
        <v>4.5999999999999996</v>
      </c>
      <c r="V34" s="167">
        <f t="shared" si="0"/>
        <v>4.5999999999999996</v>
      </c>
      <c r="W34" s="168" t="s">
        <v>125</v>
      </c>
      <c r="X34" s="170">
        <v>0</v>
      </c>
      <c r="Y34" s="170">
        <v>0</v>
      </c>
      <c r="Z34" s="170">
        <v>1177</v>
      </c>
      <c r="AA34" s="170">
        <v>0</v>
      </c>
      <c r="AB34" s="170">
        <v>1117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38903348</v>
      </c>
      <c r="AH34" s="52">
        <f t="shared" si="9"/>
        <v>778</v>
      </c>
      <c r="AI34" s="53">
        <f t="shared" si="8"/>
        <v>191.10783591255222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0.45</v>
      </c>
      <c r="AP34" s="170">
        <v>8787558</v>
      </c>
      <c r="AQ34" s="170">
        <f t="shared" si="1"/>
        <v>1604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>
        <f t="shared" si="2"/>
        <v>0</v>
      </c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126.5</v>
      </c>
      <c r="Q35" s="67">
        <f>Q34-Q10</f>
        <v>125467</v>
      </c>
      <c r="R35" s="68">
        <f>SUM(R11:R34)</f>
        <v>125467</v>
      </c>
      <c r="S35" s="69">
        <f>AVERAGE(S11:S34)</f>
        <v>125.467</v>
      </c>
      <c r="T35" s="69">
        <f>SUM(T11:T34)</f>
        <v>125.46700000000001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27160</v>
      </c>
      <c r="AH35" s="71">
        <f>SUM(AH11:AH34)</f>
        <v>27160</v>
      </c>
      <c r="AI35" s="72">
        <f>$AH$35/$T35</f>
        <v>216.47126336008668</v>
      </c>
      <c r="AJ35" s="138"/>
      <c r="AK35" s="139"/>
      <c r="AL35" s="139"/>
      <c r="AM35" s="139"/>
      <c r="AN35" s="140"/>
      <c r="AO35" s="73"/>
      <c r="AP35" s="74">
        <f>AP34-AP10</f>
        <v>7837</v>
      </c>
      <c r="AQ35" s="75">
        <f>SUM(AQ11:AQ34)</f>
        <v>7837</v>
      </c>
      <c r="AR35" s="76">
        <f>AVERAGE(AR11:AR34)</f>
        <v>0.93666666666666665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222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154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234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222" t="s">
        <v>261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222" t="s">
        <v>210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222" t="s">
        <v>211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143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95" t="s">
        <v>213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164" t="s">
        <v>144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95" t="s">
        <v>129</v>
      </c>
      <c r="C54" s="158"/>
      <c r="D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4" t="s">
        <v>145</v>
      </c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0" t="s">
        <v>146</v>
      </c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95" t="s">
        <v>169</v>
      </c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V11 E11:E34 G11:G34 O12:V34 X11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G47:H47" name="Range2_2_12_1_3_1_2_1_1_1_2_1_1_1_1_1_1_2_1_1"/>
    <protectedRange sqref="D47:E47" name="Range2_2_12_1_3_1_2_1_1_1_2_1_1_1_1_3_1_1_1_1"/>
    <protectedRange sqref="F47" name="Range2_2_12_1_3_1_2_1_1_1_3_1_1_1_1_1_3_1_1_1_1"/>
    <protectedRange sqref="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I51" name="Range2_2_12_1_7_1_1_2_2"/>
    <protectedRange sqref="I53:I54" name="Range2_2_12_1_7_1_1_2_2_1"/>
    <protectedRange sqref="I52" name="Range2_2_12_1_4_3_1_1_1_3_3_1_1_3_1_1_1_1_1_1_2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F11:F22" name="Range1_16_3_1_1_2_1_1_1"/>
    <protectedRange sqref="W11:W34" name="Range1_16_3_1_1_2"/>
    <protectedRange sqref="G54:H54" name="Range2_2_12_1_3_1_2_1_1_1_2_1_1_1_1_1_1_2_1_1_1_1_1_2_1"/>
    <protectedRange sqref="D54:E54" name="Range2_2_12_1_3_1_2_1_1_1_2_1_1_1_1_3_1_1_1_1_1_2_1_1_1"/>
    <protectedRange sqref="F54" name="Range2_2_12_1_3_1_2_1_1_1_3_1_1_1_1_1_3_1_1_1_1_1_1_1_1_1"/>
    <protectedRange sqref="F49:G49 G48:H48" name="Range2_2_12_1_3_1_2_1_1_1_2_1_1_1_1_1_1_2_1_1_2"/>
    <protectedRange sqref="C49:D49 D48:E48" name="Range2_2_12_1_3_1_2_1_1_1_2_1_1_1_1_3_1_1_1_1_2"/>
    <protectedRange sqref="E49 F48" name="Range2_2_12_1_3_1_2_1_1_1_3_1_1_1_1_1_3_1_1_1_1_2"/>
    <protectedRange sqref="H49" name="Range2_2_12_1_4_3_1_1_1_2_1_2_1_1_3_1_1_1_1_1_1_2"/>
    <protectedRange sqref="H50" name="Range2_2_12_1_4_3_1_1_1_3_3_1_1_3_1_1_1_1_1_1_2_3"/>
    <protectedRange sqref="D50:G50" name="Range2_2_12_1_3_1_2_1_1_1_1_2_1_1_1_1_1_1_2_3"/>
    <protectedRange sqref="C50" name="Range2_2_12_1_3_1_2_1_1_1_2_1_2_3_1_1_1_1_1_3"/>
    <protectedRange sqref="G51:H51" name="Range2_2_12_1_3_1_2_1_1_1_2_1_1_1_1_1_1_2_1_1_1_1_1_3"/>
    <protectedRange sqref="D51:E51" name="Range2_2_12_1_3_1_2_1_1_1_2_1_1_1_1_3_1_1_1_1_1_2_1_3"/>
    <protectedRange sqref="F51" name="Range2_2_12_1_3_1_2_1_1_1_3_1_1_1_1_1_3_1_1_1_1_1_1_1_3"/>
    <protectedRange sqref="E52:H52" name="Range2_2_12_1_3_1_2_1_1_1_1_2_1_1_1_1_1_1_2_1_2"/>
    <protectedRange sqref="D52" name="Range2_2_12_1_3_1_2_1_1_1_2_1_2_3_1_1_1_1_1_1_2"/>
    <protectedRange sqref="G53:H53" name="Range2_2_12_1_3_1_2_1_1_1_2_1_1_1_1_1_1_2_1_1_1_1_1_2_2"/>
    <protectedRange sqref="D53:E53" name="Range2_2_12_1_3_1_2_1_1_1_2_1_1_1_1_3_1_1_1_1_1_2_1_1_2"/>
    <protectedRange sqref="F53" name="Range2_2_12_1_3_1_2_1_1_1_3_1_1_1_1_1_3_1_1_1_1_1_1_1_1_2"/>
    <protectedRange sqref="B47" name="Range2_12_5_1_1_1_2_1_1_1_1_1_1_1_1_1_1_1_2_1_2_1_1_1_1_1_1_1_1_1_2_1_1_1_1_1_1_1_1_1_1_1_1_3"/>
    <protectedRange sqref="B48" name="Range2_12_5_1_1_1_1_1_2_1_1_1_1_1_1_1_1_1_1_1_1_1_1_1_1_1_1_1_1_1_2"/>
    <protectedRange sqref="B49" name="Range2_12_5_1_1_1_1_1_2_1_1_2_1_1_1_1_1_1_1_1_1_1_1_1_1_1_1_1_1_1_2"/>
    <protectedRange sqref="B50" name="Range2_12_5_1_1_1_2_2_1_1_1_1_1_1_1_1_1_1_1_2_1_1_1_2_1_1_1_1_1_1_1_1_1_1_1_1_1_1_1_1_1_2"/>
    <protectedRange sqref="B52" name="Range2_12_5_1_1_1_1_1_2_1_2_1_1_1_2_1_1_1_1_1_1_1_2_1_1_1_1_1_2"/>
    <protectedRange sqref="B51" name="Range2_12_5_1_1_1_1_1_2_1_1_1_1_1_1_1_1_1_1_1_1_1_1_1_1_1_1_1_1_2_2"/>
    <protectedRange sqref="B53" name="Range2_12_5_1_1_1_1_1_2_1_1_2_1_1_1_1_1_1_1_1_1_1_1_1_1_1_1_1_1_2_2"/>
    <protectedRange sqref="B54" name="Range2_12_5_1_1_1_2_2_1_1_1_1_1_1_1_1_1_1_1_2_1_1_1_2_1_1_1_1_1_1_1_1_1_1_1_1_1_1_1_1_2_2"/>
    <protectedRange sqref="B56" name="Range2_12_5_1_1_1_2_2_1_1_1_1_1_1_1_1_1_1_1_2_1_1_1_1_1_1_1_1_1_3_1_3_1_2_1_1_1_1_1_1_1_1_1_1_1_1_1_2_1_1_1_1_1_2_2"/>
    <protectedRange sqref="B55" name="Range2_12_5_1_1_1_1_1_2_1_2_1_1_1_2_1_1_1_1_1_1_1_1_1_1_2_1_1_1_1_1_2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29" priority="5" operator="containsText" text="N/A">
      <formula>NOT(ISERROR(SEARCH("N/A",X11)))</formula>
    </cfRule>
    <cfRule type="cellIs" dxfId="228" priority="23" operator="equal">
      <formula>0</formula>
    </cfRule>
  </conditionalFormatting>
  <conditionalFormatting sqref="X11:AE34">
    <cfRule type="cellIs" dxfId="227" priority="22" operator="greaterThanOrEqual">
      <formula>1185</formula>
    </cfRule>
  </conditionalFormatting>
  <conditionalFormatting sqref="X11:AE34">
    <cfRule type="cellIs" dxfId="226" priority="21" operator="between">
      <formula>0.1</formula>
      <formula>1184</formula>
    </cfRule>
  </conditionalFormatting>
  <conditionalFormatting sqref="X8 AO18:AO32 AJ11:AO17 AJ18:AN34">
    <cfRule type="cellIs" dxfId="225" priority="20" operator="equal">
      <formula>0</formula>
    </cfRule>
  </conditionalFormatting>
  <conditionalFormatting sqref="X8 AO18:AO32 AJ11:AO17 AJ18:AN34">
    <cfRule type="cellIs" dxfId="224" priority="19" operator="greaterThan">
      <formula>1179</formula>
    </cfRule>
  </conditionalFormatting>
  <conditionalFormatting sqref="X8 AO18:AO32 AJ11:AO17 AJ18:AN34">
    <cfRule type="cellIs" dxfId="223" priority="18" operator="greaterThan">
      <formula>99</formula>
    </cfRule>
  </conditionalFormatting>
  <conditionalFormatting sqref="X8 AO18:AO32 AJ11:AO17 AJ18:AN34">
    <cfRule type="cellIs" dxfId="222" priority="17" operator="greaterThan">
      <formula>0.99</formula>
    </cfRule>
  </conditionalFormatting>
  <conditionalFormatting sqref="AB8">
    <cfRule type="cellIs" dxfId="221" priority="16" operator="equal">
      <formula>0</formula>
    </cfRule>
  </conditionalFormatting>
  <conditionalFormatting sqref="AB8">
    <cfRule type="cellIs" dxfId="220" priority="15" operator="greaterThan">
      <formula>1179</formula>
    </cfRule>
  </conditionalFormatting>
  <conditionalFormatting sqref="AB8">
    <cfRule type="cellIs" dxfId="219" priority="14" operator="greaterThan">
      <formula>99</formula>
    </cfRule>
  </conditionalFormatting>
  <conditionalFormatting sqref="AB8">
    <cfRule type="cellIs" dxfId="218" priority="13" operator="greaterThan">
      <formula>0.99</formula>
    </cfRule>
  </conditionalFormatting>
  <conditionalFormatting sqref="AQ11:AQ34 AO33:AO34">
    <cfRule type="cellIs" dxfId="217" priority="12" operator="equal">
      <formula>0</formula>
    </cfRule>
  </conditionalFormatting>
  <conditionalFormatting sqref="AQ11:AQ34 AO33:AO34">
    <cfRule type="cellIs" dxfId="216" priority="11" operator="greaterThan">
      <formula>1179</formula>
    </cfRule>
  </conditionalFormatting>
  <conditionalFormatting sqref="AQ11:AQ34 AO33:AO34">
    <cfRule type="cellIs" dxfId="215" priority="10" operator="greaterThan">
      <formula>99</formula>
    </cfRule>
  </conditionalFormatting>
  <conditionalFormatting sqref="AQ11:AQ34 AO33:AO34">
    <cfRule type="cellIs" dxfId="214" priority="9" operator="greaterThan">
      <formula>0.99</formula>
    </cfRule>
  </conditionalFormatting>
  <conditionalFormatting sqref="AI11:AI34">
    <cfRule type="cellIs" dxfId="213" priority="8" operator="greaterThan">
      <formula>$AI$8</formula>
    </cfRule>
  </conditionalFormatting>
  <conditionalFormatting sqref="AH11:AH34">
    <cfRule type="cellIs" dxfId="212" priority="6" operator="greaterThan">
      <formula>$AH$8</formula>
    </cfRule>
    <cfRule type="cellIs" dxfId="211" priority="7" operator="greaterThan">
      <formula>$AH$8</formula>
    </cfRule>
  </conditionalFormatting>
  <conditionalFormatting sqref="AP11:AP34">
    <cfRule type="cellIs" dxfId="210" priority="4" operator="equal">
      <formula>0</formula>
    </cfRule>
  </conditionalFormatting>
  <conditionalFormatting sqref="AP11:AP34">
    <cfRule type="cellIs" dxfId="209" priority="3" operator="greaterThan">
      <formula>1179</formula>
    </cfRule>
  </conditionalFormatting>
  <conditionalFormatting sqref="AP11:AP34">
    <cfRule type="cellIs" dxfId="208" priority="2" operator="greaterThan">
      <formula>99</formula>
    </cfRule>
  </conditionalFormatting>
  <conditionalFormatting sqref="AP11:AP34">
    <cfRule type="cellIs" dxfId="20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1" workbookViewId="0">
      <selection activeCell="B47" sqref="B47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42208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27652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22'!Q34</f>
        <v>44951610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22'!AG34</f>
        <v>38903348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22'!AP34</f>
        <v>8787558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130</v>
      </c>
      <c r="P11" s="166">
        <v>99</v>
      </c>
      <c r="Q11" s="166">
        <v>44955680</v>
      </c>
      <c r="R11" s="49">
        <f>IF(ISBLANK(Q11),"-",Q11-Q10)</f>
        <v>4070</v>
      </c>
      <c r="S11" s="50">
        <f>R11*24/1000</f>
        <v>97.68</v>
      </c>
      <c r="T11" s="50">
        <f>R11/1000</f>
        <v>4.07</v>
      </c>
      <c r="U11" s="167">
        <v>5.6</v>
      </c>
      <c r="V11" s="167">
        <f t="shared" ref="V11:V34" si="0">U11</f>
        <v>5.6</v>
      </c>
      <c r="W11" s="168" t="s">
        <v>125</v>
      </c>
      <c r="X11" s="170">
        <v>0</v>
      </c>
      <c r="Y11" s="170">
        <v>0</v>
      </c>
      <c r="Z11" s="170">
        <v>1117</v>
      </c>
      <c r="AA11" s="170">
        <v>0</v>
      </c>
      <c r="AB11" s="170">
        <v>1117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38904098</v>
      </c>
      <c r="AH11" s="52">
        <f>IF(ISBLANK(AG11),"-",AG11-AG10)</f>
        <v>750</v>
      </c>
      <c r="AI11" s="53">
        <f>AH11/T11</f>
        <v>184.27518427518427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0.55000000000000004</v>
      </c>
      <c r="AP11" s="170">
        <v>8788577</v>
      </c>
      <c r="AQ11" s="170">
        <f t="shared" ref="AQ11:AQ34" si="1">AP11-AP10</f>
        <v>1019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11</v>
      </c>
      <c r="E12" s="43">
        <f t="shared" ref="E12:E34" si="2">D12/1.42</f>
        <v>7.746478873239437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127</v>
      </c>
      <c r="P12" s="166">
        <v>97</v>
      </c>
      <c r="Q12" s="166">
        <v>44959755</v>
      </c>
      <c r="R12" s="49">
        <f t="shared" ref="R12:R34" si="5">IF(ISBLANK(Q12),"-",Q12-Q11)</f>
        <v>4075</v>
      </c>
      <c r="S12" s="50">
        <f t="shared" ref="S12:S34" si="6">R12*24/1000</f>
        <v>97.8</v>
      </c>
      <c r="T12" s="50">
        <f t="shared" ref="T12:T34" si="7">R12/1000</f>
        <v>4.0750000000000002</v>
      </c>
      <c r="U12" s="167">
        <v>7.4</v>
      </c>
      <c r="V12" s="167">
        <f t="shared" si="0"/>
        <v>7.4</v>
      </c>
      <c r="W12" s="168" t="s">
        <v>125</v>
      </c>
      <c r="X12" s="170">
        <v>0</v>
      </c>
      <c r="Y12" s="170">
        <v>0</v>
      </c>
      <c r="Z12" s="170">
        <v>1117</v>
      </c>
      <c r="AA12" s="170">
        <v>0</v>
      </c>
      <c r="AB12" s="170">
        <v>1117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38904843</v>
      </c>
      <c r="AH12" s="52">
        <f>IF(ISBLANK(AG12),"-",AG12-AG11)</f>
        <v>745</v>
      </c>
      <c r="AI12" s="53">
        <f t="shared" ref="AI12:AI34" si="8">AH12/T12</f>
        <v>182.82208588957053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0.55000000000000004</v>
      </c>
      <c r="AP12" s="170">
        <v>8789592</v>
      </c>
      <c r="AQ12" s="170">
        <f t="shared" si="1"/>
        <v>1015</v>
      </c>
      <c r="AR12" s="56">
        <v>0.83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2"/>
        <v>7.042253521126761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126</v>
      </c>
      <c r="P13" s="166">
        <v>95</v>
      </c>
      <c r="Q13" s="166">
        <v>44963823</v>
      </c>
      <c r="R13" s="49">
        <f t="shared" si="5"/>
        <v>4068</v>
      </c>
      <c r="S13" s="50">
        <f t="shared" si="6"/>
        <v>97.632000000000005</v>
      </c>
      <c r="T13" s="50">
        <f t="shared" si="7"/>
        <v>4.0679999999999996</v>
      </c>
      <c r="U13" s="167">
        <v>8.1999999999999993</v>
      </c>
      <c r="V13" s="167">
        <f t="shared" si="0"/>
        <v>8.1999999999999993</v>
      </c>
      <c r="W13" s="168" t="s">
        <v>125</v>
      </c>
      <c r="X13" s="170">
        <v>0</v>
      </c>
      <c r="Y13" s="170">
        <v>0</v>
      </c>
      <c r="Z13" s="170">
        <v>1117</v>
      </c>
      <c r="AA13" s="170">
        <v>0</v>
      </c>
      <c r="AB13" s="170">
        <v>1117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38905591</v>
      </c>
      <c r="AH13" s="52">
        <f>IF(ISBLANK(AG13),"-",AG13-AG12)</f>
        <v>748</v>
      </c>
      <c r="AI13" s="53">
        <f t="shared" si="8"/>
        <v>183.87413962635205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0.55000000000000004</v>
      </c>
      <c r="AP13" s="170">
        <v>8790603</v>
      </c>
      <c r="AQ13" s="170">
        <f t="shared" si="1"/>
        <v>1011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13</v>
      </c>
      <c r="E14" s="43">
        <f t="shared" si="2"/>
        <v>9.1549295774647899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125</v>
      </c>
      <c r="P14" s="166">
        <v>103</v>
      </c>
      <c r="Q14" s="166">
        <v>44967894</v>
      </c>
      <c r="R14" s="49">
        <f t="shared" si="5"/>
        <v>4071</v>
      </c>
      <c r="S14" s="50">
        <f t="shared" si="6"/>
        <v>97.703999999999994</v>
      </c>
      <c r="T14" s="50">
        <f t="shared" si="7"/>
        <v>4.0709999999999997</v>
      </c>
      <c r="U14" s="167">
        <v>9.3000000000000007</v>
      </c>
      <c r="V14" s="167">
        <f t="shared" si="0"/>
        <v>9.3000000000000007</v>
      </c>
      <c r="W14" s="168" t="s">
        <v>125</v>
      </c>
      <c r="X14" s="170">
        <v>0</v>
      </c>
      <c r="Y14" s="170">
        <v>0</v>
      </c>
      <c r="Z14" s="170">
        <v>1117</v>
      </c>
      <c r="AA14" s="170">
        <v>0</v>
      </c>
      <c r="AB14" s="170">
        <v>1117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38906343</v>
      </c>
      <c r="AH14" s="52">
        <f t="shared" ref="AH14:AH34" si="9">IF(ISBLANK(AG14),"-",AG14-AG13)</f>
        <v>752</v>
      </c>
      <c r="AI14" s="53">
        <f t="shared" si="8"/>
        <v>184.72119872267257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0.55000000000000004</v>
      </c>
      <c r="AP14" s="170">
        <v>8791616</v>
      </c>
      <c r="AQ14" s="170">
        <f t="shared" si="1"/>
        <v>1013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16</v>
      </c>
      <c r="E15" s="43">
        <f t="shared" si="2"/>
        <v>11.267605633802818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116</v>
      </c>
      <c r="P15" s="166">
        <v>107</v>
      </c>
      <c r="Q15" s="166">
        <v>44971963</v>
      </c>
      <c r="R15" s="49">
        <f t="shared" si="5"/>
        <v>4069</v>
      </c>
      <c r="S15" s="50">
        <f t="shared" si="6"/>
        <v>97.656000000000006</v>
      </c>
      <c r="T15" s="50">
        <f t="shared" si="7"/>
        <v>4.069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1117</v>
      </c>
      <c r="AA15" s="170">
        <v>0</v>
      </c>
      <c r="AB15" s="170">
        <v>1117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38907100</v>
      </c>
      <c r="AH15" s="52">
        <f t="shared" si="9"/>
        <v>757</v>
      </c>
      <c r="AI15" s="53">
        <f t="shared" si="8"/>
        <v>186.04079626443843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0.55000000000000004</v>
      </c>
      <c r="AP15" s="170">
        <v>8792613</v>
      </c>
      <c r="AQ15" s="170">
        <f t="shared" si="1"/>
        <v>997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9</v>
      </c>
      <c r="E16" s="43">
        <f t="shared" si="2"/>
        <v>6.3380281690140849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128</v>
      </c>
      <c r="P16" s="166">
        <v>112</v>
      </c>
      <c r="Q16" s="166">
        <v>44976870</v>
      </c>
      <c r="R16" s="49">
        <f t="shared" si="5"/>
        <v>4907</v>
      </c>
      <c r="S16" s="50">
        <f t="shared" si="6"/>
        <v>117.768</v>
      </c>
      <c r="T16" s="50">
        <f t="shared" si="7"/>
        <v>4.907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1187</v>
      </c>
      <c r="AA16" s="170">
        <v>0</v>
      </c>
      <c r="AB16" s="170">
        <v>1188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38907932</v>
      </c>
      <c r="AH16" s="52">
        <f t="shared" si="9"/>
        <v>832</v>
      </c>
      <c r="AI16" s="53">
        <f t="shared" si="8"/>
        <v>169.55369879763603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8792613</v>
      </c>
      <c r="AQ16" s="170">
        <f t="shared" si="1"/>
        <v>0</v>
      </c>
      <c r="AR16" s="56">
        <v>0.89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6</v>
      </c>
      <c r="E17" s="43">
        <f t="shared" si="2"/>
        <v>4.2253521126760569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133</v>
      </c>
      <c r="P17" s="166">
        <v>117</v>
      </c>
      <c r="Q17" s="166">
        <v>44982990</v>
      </c>
      <c r="R17" s="49">
        <f t="shared" si="5"/>
        <v>6120</v>
      </c>
      <c r="S17" s="50">
        <f t="shared" si="6"/>
        <v>146.88</v>
      </c>
      <c r="T17" s="50">
        <f t="shared" si="7"/>
        <v>6.12</v>
      </c>
      <c r="U17" s="167">
        <v>9.3000000000000007</v>
      </c>
      <c r="V17" s="167">
        <f t="shared" si="0"/>
        <v>9.3000000000000007</v>
      </c>
      <c r="W17" s="168" t="s">
        <v>137</v>
      </c>
      <c r="X17" s="170">
        <v>0</v>
      </c>
      <c r="Y17" s="170">
        <v>1075</v>
      </c>
      <c r="Z17" s="170">
        <v>1187</v>
      </c>
      <c r="AA17" s="170">
        <v>1185</v>
      </c>
      <c r="AB17" s="170">
        <v>1188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38909316</v>
      </c>
      <c r="AH17" s="52">
        <f t="shared" si="9"/>
        <v>1384</v>
      </c>
      <c r="AI17" s="53">
        <f t="shared" si="8"/>
        <v>226.14379084967319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8792613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8</v>
      </c>
      <c r="E18" s="43">
        <f t="shared" si="2"/>
        <v>5.6338028169014089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136</v>
      </c>
      <c r="P18" s="166">
        <v>144</v>
      </c>
      <c r="Q18" s="166">
        <v>44989130</v>
      </c>
      <c r="R18" s="49">
        <f t="shared" si="5"/>
        <v>6140</v>
      </c>
      <c r="S18" s="50">
        <f t="shared" si="6"/>
        <v>147.36000000000001</v>
      </c>
      <c r="T18" s="50">
        <f t="shared" si="7"/>
        <v>6.14</v>
      </c>
      <c r="U18" s="167">
        <v>8.4</v>
      </c>
      <c r="V18" s="167">
        <f t="shared" si="0"/>
        <v>8.4</v>
      </c>
      <c r="W18" s="168" t="s">
        <v>137</v>
      </c>
      <c r="X18" s="170">
        <v>0</v>
      </c>
      <c r="Y18" s="170">
        <v>1075</v>
      </c>
      <c r="Z18" s="170">
        <v>1187</v>
      </c>
      <c r="AA18" s="170">
        <v>1185</v>
      </c>
      <c r="AB18" s="170">
        <v>1188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38910670</v>
      </c>
      <c r="AH18" s="52">
        <f t="shared" si="9"/>
        <v>1354</v>
      </c>
      <c r="AI18" s="53">
        <f t="shared" si="8"/>
        <v>220.5211726384365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8792613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8</v>
      </c>
      <c r="E19" s="43">
        <f t="shared" si="2"/>
        <v>5.6338028169014089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137</v>
      </c>
      <c r="P19" s="166">
        <v>146</v>
      </c>
      <c r="Q19" s="166">
        <v>44995283</v>
      </c>
      <c r="R19" s="49">
        <f t="shared" si="5"/>
        <v>6153</v>
      </c>
      <c r="S19" s="50">
        <f t="shared" si="6"/>
        <v>147.672</v>
      </c>
      <c r="T19" s="50">
        <f t="shared" si="7"/>
        <v>6.1529999999999996</v>
      </c>
      <c r="U19" s="167">
        <v>8</v>
      </c>
      <c r="V19" s="167">
        <f t="shared" si="0"/>
        <v>8</v>
      </c>
      <c r="W19" s="168" t="s">
        <v>137</v>
      </c>
      <c r="X19" s="170">
        <v>0</v>
      </c>
      <c r="Y19" s="170">
        <v>1053</v>
      </c>
      <c r="Z19" s="170">
        <v>1187</v>
      </c>
      <c r="AA19" s="170">
        <v>1185</v>
      </c>
      <c r="AB19" s="170">
        <v>1188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38912114</v>
      </c>
      <c r="AH19" s="52">
        <f t="shared" si="9"/>
        <v>1444</v>
      </c>
      <c r="AI19" s="53">
        <f t="shared" si="8"/>
        <v>234.68226881196165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8792613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138</v>
      </c>
      <c r="P20" s="166">
        <v>142</v>
      </c>
      <c r="Q20" s="166">
        <v>45001314</v>
      </c>
      <c r="R20" s="49">
        <f t="shared" si="5"/>
        <v>6031</v>
      </c>
      <c r="S20" s="50">
        <f t="shared" si="6"/>
        <v>144.744</v>
      </c>
      <c r="T20" s="50">
        <f t="shared" si="7"/>
        <v>6.0309999999999997</v>
      </c>
      <c r="U20" s="167">
        <v>7.4</v>
      </c>
      <c r="V20" s="167">
        <v>8.5</v>
      </c>
      <c r="W20" s="168" t="s">
        <v>137</v>
      </c>
      <c r="X20" s="170">
        <v>0</v>
      </c>
      <c r="Y20" s="170">
        <v>1054</v>
      </c>
      <c r="Z20" s="170">
        <v>1187</v>
      </c>
      <c r="AA20" s="170">
        <v>1185</v>
      </c>
      <c r="AB20" s="170">
        <v>1188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38913444</v>
      </c>
      <c r="AH20" s="52">
        <f t="shared" si="9"/>
        <v>1330</v>
      </c>
      <c r="AI20" s="53">
        <f t="shared" si="8"/>
        <v>220.52727574199969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8792613</v>
      </c>
      <c r="AQ20" s="170">
        <f t="shared" si="1"/>
        <v>0</v>
      </c>
      <c r="AR20" s="56">
        <v>1.02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9</v>
      </c>
      <c r="E21" s="43">
        <f t="shared" si="2"/>
        <v>6.3380281690140849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137</v>
      </c>
      <c r="P21" s="166">
        <v>141</v>
      </c>
      <c r="Q21" s="166">
        <v>45007358</v>
      </c>
      <c r="R21" s="49">
        <f t="shared" si="5"/>
        <v>6044</v>
      </c>
      <c r="S21" s="50">
        <f t="shared" si="6"/>
        <v>145.05600000000001</v>
      </c>
      <c r="T21" s="50">
        <f t="shared" si="7"/>
        <v>6.0439999999999996</v>
      </c>
      <c r="U21" s="167">
        <v>6.8</v>
      </c>
      <c r="V21" s="167">
        <v>8.1</v>
      </c>
      <c r="W21" s="168" t="s">
        <v>137</v>
      </c>
      <c r="X21" s="170">
        <v>0</v>
      </c>
      <c r="Y21" s="170">
        <v>1054</v>
      </c>
      <c r="Z21" s="170">
        <v>1187</v>
      </c>
      <c r="AA21" s="170">
        <v>1185</v>
      </c>
      <c r="AB21" s="170">
        <v>1188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38914850</v>
      </c>
      <c r="AH21" s="52">
        <f t="shared" si="9"/>
        <v>1406</v>
      </c>
      <c r="AI21" s="53">
        <f t="shared" si="8"/>
        <v>232.62739907346131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8792613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6</v>
      </c>
      <c r="E22" s="43">
        <f t="shared" si="2"/>
        <v>4.2253521126760569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131</v>
      </c>
      <c r="P22" s="166">
        <v>147</v>
      </c>
      <c r="Q22" s="166">
        <v>45013210</v>
      </c>
      <c r="R22" s="49">
        <f t="shared" si="5"/>
        <v>5852</v>
      </c>
      <c r="S22" s="50">
        <f t="shared" si="6"/>
        <v>140.44800000000001</v>
      </c>
      <c r="T22" s="50">
        <f t="shared" si="7"/>
        <v>5.8520000000000003</v>
      </c>
      <c r="U22" s="167">
        <v>6.4</v>
      </c>
      <c r="V22" s="167">
        <f t="shared" si="0"/>
        <v>6.4</v>
      </c>
      <c r="W22" s="168" t="s">
        <v>137</v>
      </c>
      <c r="X22" s="170">
        <v>0</v>
      </c>
      <c r="Y22" s="170">
        <v>1054</v>
      </c>
      <c r="Z22" s="170">
        <v>1187</v>
      </c>
      <c r="AA22" s="170">
        <v>1185</v>
      </c>
      <c r="AB22" s="170">
        <v>1188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38916216</v>
      </c>
      <c r="AH22" s="52">
        <f t="shared" si="9"/>
        <v>1366</v>
      </c>
      <c r="AI22" s="53">
        <f t="shared" si="8"/>
        <v>233.42447026657553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8792613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5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131</v>
      </c>
      <c r="P23" s="166">
        <v>152</v>
      </c>
      <c r="Q23" s="166">
        <v>45019132</v>
      </c>
      <c r="R23" s="49">
        <f t="shared" si="5"/>
        <v>5922</v>
      </c>
      <c r="S23" s="50">
        <f t="shared" si="6"/>
        <v>142.12799999999999</v>
      </c>
      <c r="T23" s="50">
        <f t="shared" si="7"/>
        <v>5.9219999999999997</v>
      </c>
      <c r="U23" s="167">
        <v>5.7</v>
      </c>
      <c r="V23" s="167">
        <f t="shared" si="0"/>
        <v>5.7</v>
      </c>
      <c r="W23" s="168" t="s">
        <v>137</v>
      </c>
      <c r="X23" s="170">
        <v>0</v>
      </c>
      <c r="Y23" s="170">
        <v>1054</v>
      </c>
      <c r="Z23" s="170">
        <v>1187</v>
      </c>
      <c r="AA23" s="170">
        <v>1185</v>
      </c>
      <c r="AB23" s="170">
        <v>1188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38917576</v>
      </c>
      <c r="AH23" s="52">
        <f t="shared" si="9"/>
        <v>1360</v>
      </c>
      <c r="AI23" s="53">
        <f t="shared" si="8"/>
        <v>229.65214454576159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8792613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5</v>
      </c>
      <c r="E24" s="43">
        <f t="shared" si="2"/>
        <v>3.5211267605633805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130</v>
      </c>
      <c r="P24" s="166">
        <v>137</v>
      </c>
      <c r="Q24" s="166">
        <v>45025142</v>
      </c>
      <c r="R24" s="49">
        <f t="shared" si="5"/>
        <v>6010</v>
      </c>
      <c r="S24" s="50">
        <f t="shared" si="6"/>
        <v>144.24</v>
      </c>
      <c r="T24" s="50">
        <f t="shared" si="7"/>
        <v>6.01</v>
      </c>
      <c r="U24" s="167">
        <v>5.2</v>
      </c>
      <c r="V24" s="167">
        <f t="shared" si="0"/>
        <v>5.2</v>
      </c>
      <c r="W24" s="168" t="s">
        <v>137</v>
      </c>
      <c r="X24" s="170">
        <v>0</v>
      </c>
      <c r="Y24" s="170">
        <v>1053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38918980</v>
      </c>
      <c r="AH24" s="52">
        <f t="shared" si="9"/>
        <v>1404</v>
      </c>
      <c r="AI24" s="53">
        <f t="shared" si="8"/>
        <v>233.61064891846922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8792613</v>
      </c>
      <c r="AQ24" s="170">
        <f t="shared" si="1"/>
        <v>0</v>
      </c>
      <c r="AR24" s="56">
        <v>1.06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5</v>
      </c>
      <c r="E25" s="43">
        <f t="shared" si="2"/>
        <v>3.5211267605633805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130</v>
      </c>
      <c r="P25" s="166">
        <v>130</v>
      </c>
      <c r="Q25" s="166">
        <v>45030586</v>
      </c>
      <c r="R25" s="49">
        <f t="shared" si="5"/>
        <v>5444</v>
      </c>
      <c r="S25" s="50">
        <f t="shared" si="6"/>
        <v>130.65600000000001</v>
      </c>
      <c r="T25" s="50">
        <f t="shared" si="7"/>
        <v>5.444</v>
      </c>
      <c r="U25" s="167">
        <v>4.7</v>
      </c>
      <c r="V25" s="167">
        <f t="shared" si="0"/>
        <v>4.7</v>
      </c>
      <c r="W25" s="168" t="s">
        <v>137</v>
      </c>
      <c r="X25" s="170">
        <v>0</v>
      </c>
      <c r="Y25" s="170">
        <v>1053</v>
      </c>
      <c r="Z25" s="170">
        <v>1187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38920272</v>
      </c>
      <c r="AH25" s="52">
        <f t="shared" si="9"/>
        <v>1292</v>
      </c>
      <c r="AI25" s="53">
        <f t="shared" si="8"/>
        <v>237.32549595885379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8792613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131</v>
      </c>
      <c r="P26" s="166">
        <v>132</v>
      </c>
      <c r="Q26" s="166">
        <v>45036348</v>
      </c>
      <c r="R26" s="49">
        <f t="shared" si="5"/>
        <v>5762</v>
      </c>
      <c r="S26" s="50">
        <f t="shared" si="6"/>
        <v>138.28800000000001</v>
      </c>
      <c r="T26" s="50">
        <f t="shared" si="7"/>
        <v>5.7619999999999996</v>
      </c>
      <c r="U26" s="167">
        <v>4.2</v>
      </c>
      <c r="V26" s="167">
        <f t="shared" si="0"/>
        <v>4.2</v>
      </c>
      <c r="W26" s="168" t="s">
        <v>137</v>
      </c>
      <c r="X26" s="170">
        <v>0</v>
      </c>
      <c r="Y26" s="170">
        <v>1053</v>
      </c>
      <c r="Z26" s="170">
        <v>1187</v>
      </c>
      <c r="AA26" s="170">
        <v>1185</v>
      </c>
      <c r="AB26" s="170">
        <v>1188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38921616</v>
      </c>
      <c r="AH26" s="52">
        <f t="shared" si="9"/>
        <v>1344</v>
      </c>
      <c r="AI26" s="53">
        <f t="shared" si="8"/>
        <v>233.2523429364804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8792613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132</v>
      </c>
      <c r="P27" s="166">
        <v>139</v>
      </c>
      <c r="Q27" s="166">
        <v>45042094</v>
      </c>
      <c r="R27" s="49">
        <f t="shared" si="5"/>
        <v>5746</v>
      </c>
      <c r="S27" s="50">
        <f t="shared" si="6"/>
        <v>137.904</v>
      </c>
      <c r="T27" s="50">
        <f t="shared" si="7"/>
        <v>5.7460000000000004</v>
      </c>
      <c r="U27" s="167">
        <v>3.6</v>
      </c>
      <c r="V27" s="167">
        <f t="shared" si="0"/>
        <v>3.6</v>
      </c>
      <c r="W27" s="168" t="s">
        <v>137</v>
      </c>
      <c r="X27" s="170">
        <v>0</v>
      </c>
      <c r="Y27" s="170">
        <v>1052</v>
      </c>
      <c r="Z27" s="170">
        <v>1187</v>
      </c>
      <c r="AA27" s="170">
        <v>1185</v>
      </c>
      <c r="AB27" s="170">
        <v>1186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38922972</v>
      </c>
      <c r="AH27" s="52">
        <f t="shared" si="9"/>
        <v>1356</v>
      </c>
      <c r="AI27" s="53">
        <f t="shared" si="8"/>
        <v>235.9902540898016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8792613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134</v>
      </c>
      <c r="P28" s="166">
        <v>133</v>
      </c>
      <c r="Q28" s="166">
        <v>45047708</v>
      </c>
      <c r="R28" s="49">
        <f t="shared" si="5"/>
        <v>5614</v>
      </c>
      <c r="S28" s="50">
        <f t="shared" si="6"/>
        <v>134.73599999999999</v>
      </c>
      <c r="T28" s="50">
        <f t="shared" si="7"/>
        <v>5.6139999999999999</v>
      </c>
      <c r="U28" s="167">
        <v>3.2</v>
      </c>
      <c r="V28" s="167">
        <f t="shared" si="0"/>
        <v>3.2</v>
      </c>
      <c r="W28" s="168" t="s">
        <v>137</v>
      </c>
      <c r="X28" s="170">
        <v>0</v>
      </c>
      <c r="Y28" s="170">
        <v>1052</v>
      </c>
      <c r="Z28" s="170">
        <v>1187</v>
      </c>
      <c r="AA28" s="170">
        <v>1185</v>
      </c>
      <c r="AB28" s="170">
        <v>1186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38924312</v>
      </c>
      <c r="AH28" s="52">
        <f t="shared" si="9"/>
        <v>1340</v>
      </c>
      <c r="AI28" s="53">
        <f t="shared" si="8"/>
        <v>238.6889918061988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8792613</v>
      </c>
      <c r="AQ28" s="170">
        <f t="shared" si="1"/>
        <v>0</v>
      </c>
      <c r="AR28" s="56">
        <v>1.0900000000000001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4</v>
      </c>
      <c r="E29" s="43">
        <f t="shared" si="2"/>
        <v>2.8169014084507045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134</v>
      </c>
      <c r="P29" s="166">
        <v>134</v>
      </c>
      <c r="Q29" s="166">
        <v>45053306</v>
      </c>
      <c r="R29" s="49">
        <f t="shared" si="5"/>
        <v>5598</v>
      </c>
      <c r="S29" s="50">
        <f t="shared" si="6"/>
        <v>134.352</v>
      </c>
      <c r="T29" s="50">
        <f t="shared" si="7"/>
        <v>5.5979999999999999</v>
      </c>
      <c r="U29" s="167">
        <v>2.9</v>
      </c>
      <c r="V29" s="167">
        <f t="shared" si="0"/>
        <v>2.9</v>
      </c>
      <c r="W29" s="168" t="s">
        <v>137</v>
      </c>
      <c r="X29" s="170">
        <v>0</v>
      </c>
      <c r="Y29" s="170">
        <v>1022</v>
      </c>
      <c r="Z29" s="170">
        <v>1187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38925656</v>
      </c>
      <c r="AH29" s="52">
        <f t="shared" si="9"/>
        <v>1344</v>
      </c>
      <c r="AI29" s="53">
        <f t="shared" si="8"/>
        <v>240.08574490889603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8792613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5</v>
      </c>
      <c r="E30" s="43">
        <f t="shared" si="2"/>
        <v>3.5211267605633805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134</v>
      </c>
      <c r="P30" s="166">
        <v>136</v>
      </c>
      <c r="Q30" s="166">
        <v>45058674</v>
      </c>
      <c r="R30" s="49">
        <f t="shared" si="5"/>
        <v>5368</v>
      </c>
      <c r="S30" s="50">
        <f t="shared" si="6"/>
        <v>128.83199999999999</v>
      </c>
      <c r="T30" s="50">
        <f t="shared" si="7"/>
        <v>5.3680000000000003</v>
      </c>
      <c r="U30" s="167">
        <v>2.7</v>
      </c>
      <c r="V30" s="167">
        <f t="shared" si="0"/>
        <v>2.7</v>
      </c>
      <c r="W30" s="168" t="s">
        <v>137</v>
      </c>
      <c r="X30" s="170">
        <v>0</v>
      </c>
      <c r="Y30" s="170">
        <v>1023</v>
      </c>
      <c r="Z30" s="170">
        <v>1187</v>
      </c>
      <c r="AA30" s="170">
        <v>1185</v>
      </c>
      <c r="AB30" s="170">
        <v>1187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38926916</v>
      </c>
      <c r="AH30" s="52">
        <f t="shared" si="9"/>
        <v>1260</v>
      </c>
      <c r="AI30" s="53">
        <f t="shared" si="8"/>
        <v>234.72429210134126</v>
      </c>
      <c r="AJ30" s="149">
        <v>0</v>
      </c>
      <c r="AK30" s="149">
        <v>1</v>
      </c>
      <c r="AL30" s="149">
        <v>1</v>
      </c>
      <c r="AM30" s="149">
        <v>1</v>
      </c>
      <c r="AN30" s="149">
        <v>1</v>
      </c>
      <c r="AO30" s="149">
        <v>0</v>
      </c>
      <c r="AP30" s="170">
        <v>8792613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8</v>
      </c>
      <c r="E31" s="43">
        <f t="shared" si="2"/>
        <v>5.6338028169014089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112</v>
      </c>
      <c r="P31" s="166">
        <v>129</v>
      </c>
      <c r="Q31" s="166">
        <v>45064033</v>
      </c>
      <c r="R31" s="49">
        <f t="shared" si="5"/>
        <v>5359</v>
      </c>
      <c r="S31" s="50">
        <f t="shared" si="6"/>
        <v>128.61600000000001</v>
      </c>
      <c r="T31" s="50">
        <f t="shared" si="7"/>
        <v>5.359</v>
      </c>
      <c r="U31" s="167">
        <v>1.9</v>
      </c>
      <c r="V31" s="167">
        <f t="shared" si="0"/>
        <v>1.9</v>
      </c>
      <c r="W31" s="168" t="s">
        <v>148</v>
      </c>
      <c r="X31" s="170">
        <v>0</v>
      </c>
      <c r="Y31" s="170">
        <v>1135</v>
      </c>
      <c r="Z31" s="170">
        <v>1187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38928052</v>
      </c>
      <c r="AH31" s="52">
        <f t="shared" si="9"/>
        <v>1136</v>
      </c>
      <c r="AI31" s="53">
        <f t="shared" si="8"/>
        <v>211.97984698637805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8792613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8</v>
      </c>
      <c r="E32" s="43">
        <f t="shared" si="2"/>
        <v>5.6338028169014089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119</v>
      </c>
      <c r="P32" s="166">
        <v>124</v>
      </c>
      <c r="Q32" s="166">
        <v>45069388</v>
      </c>
      <c r="R32" s="49">
        <f t="shared" si="5"/>
        <v>5355</v>
      </c>
      <c r="S32" s="50">
        <f t="shared" si="6"/>
        <v>128.52000000000001</v>
      </c>
      <c r="T32" s="50">
        <f t="shared" si="7"/>
        <v>5.3550000000000004</v>
      </c>
      <c r="U32" s="167">
        <v>1.3</v>
      </c>
      <c r="V32" s="167">
        <f t="shared" si="0"/>
        <v>1.3</v>
      </c>
      <c r="W32" s="168" t="s">
        <v>148</v>
      </c>
      <c r="X32" s="170">
        <v>0</v>
      </c>
      <c r="Y32" s="170">
        <v>1135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38929180</v>
      </c>
      <c r="AH32" s="52">
        <f t="shared" si="9"/>
        <v>1128</v>
      </c>
      <c r="AI32" s="53">
        <f t="shared" si="8"/>
        <v>210.64425770308122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8792613</v>
      </c>
      <c r="AQ32" s="170">
        <f t="shared" si="1"/>
        <v>0</v>
      </c>
      <c r="AR32" s="56">
        <v>0.92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4</v>
      </c>
      <c r="E33" s="43">
        <f t="shared" si="2"/>
        <v>2.8169014084507045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144</v>
      </c>
      <c r="P33" s="166">
        <v>107</v>
      </c>
      <c r="Q33" s="166">
        <v>45073993</v>
      </c>
      <c r="R33" s="49">
        <f t="shared" si="5"/>
        <v>4605</v>
      </c>
      <c r="S33" s="50">
        <f t="shared" si="6"/>
        <v>110.52</v>
      </c>
      <c r="T33" s="50">
        <f t="shared" si="7"/>
        <v>4.6050000000000004</v>
      </c>
      <c r="U33" s="167">
        <v>2.2999999999999998</v>
      </c>
      <c r="V33" s="167">
        <f t="shared" si="0"/>
        <v>2.2999999999999998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38930108</v>
      </c>
      <c r="AH33" s="52">
        <f t="shared" si="9"/>
        <v>928</v>
      </c>
      <c r="AI33" s="53">
        <f t="shared" si="8"/>
        <v>201.52008686210638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</v>
      </c>
      <c r="AP33" s="170">
        <v>8793805</v>
      </c>
      <c r="AQ33" s="170">
        <f t="shared" si="1"/>
        <v>1192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6</v>
      </c>
      <c r="E34" s="43">
        <f t="shared" si="2"/>
        <v>4.2253521126760569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131</v>
      </c>
      <c r="P34" s="166">
        <v>98</v>
      </c>
      <c r="Q34" s="166">
        <v>45078492</v>
      </c>
      <c r="R34" s="49">
        <f t="shared" si="5"/>
        <v>4499</v>
      </c>
      <c r="S34" s="50">
        <f t="shared" si="6"/>
        <v>107.976</v>
      </c>
      <c r="T34" s="50">
        <f t="shared" si="7"/>
        <v>4.4989999999999997</v>
      </c>
      <c r="U34" s="167">
        <v>3.5</v>
      </c>
      <c r="V34" s="167">
        <f t="shared" si="0"/>
        <v>3.5</v>
      </c>
      <c r="W34" s="168" t="s">
        <v>125</v>
      </c>
      <c r="X34" s="170">
        <v>0</v>
      </c>
      <c r="Y34" s="170">
        <v>0</v>
      </c>
      <c r="Z34" s="170">
        <v>1108</v>
      </c>
      <c r="AA34" s="170">
        <v>0</v>
      </c>
      <c r="AB34" s="170">
        <v>1108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38931000</v>
      </c>
      <c r="AH34" s="52">
        <f t="shared" si="9"/>
        <v>892</v>
      </c>
      <c r="AI34" s="53">
        <f t="shared" si="8"/>
        <v>198.26628139586578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</v>
      </c>
      <c r="AP34" s="170">
        <v>8795276</v>
      </c>
      <c r="AQ34" s="170">
        <f t="shared" si="1"/>
        <v>1471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125.04166666666667</v>
      </c>
      <c r="Q35" s="67">
        <f>Q34-Q10</f>
        <v>126882</v>
      </c>
      <c r="R35" s="68">
        <f>SUM(R11:R34)</f>
        <v>126882</v>
      </c>
      <c r="S35" s="69">
        <f>AVERAGE(S11:S34)</f>
        <v>126.88199999999999</v>
      </c>
      <c r="T35" s="69">
        <f>SUM(T11:T34)</f>
        <v>126.88199999999999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27652</v>
      </c>
      <c r="AH35" s="71">
        <f>SUM(AH11:AH34)</f>
        <v>27652</v>
      </c>
      <c r="AI35" s="72">
        <f>$AH$35/$T35</f>
        <v>217.93477404202332</v>
      </c>
      <c r="AJ35" s="138"/>
      <c r="AK35" s="139"/>
      <c r="AL35" s="139"/>
      <c r="AM35" s="139"/>
      <c r="AN35" s="140"/>
      <c r="AO35" s="73"/>
      <c r="AP35" s="74">
        <f>AP34-AP10</f>
        <v>7718</v>
      </c>
      <c r="AQ35" s="75">
        <f>SUM(AQ11:AQ34)</f>
        <v>7718</v>
      </c>
      <c r="AR35" s="76">
        <f>AVERAGE(AR11:AR34)</f>
        <v>0.96833333333333338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222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158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247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235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153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V11 E11:E34 G11:G34 O12:V34 X11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W11:W34" name="Range1_16_3_1_1_2"/>
    <protectedRange sqref="F11:F22" name="Range1_16_3_1_1_2_1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06" priority="5" operator="containsText" text="N/A">
      <formula>NOT(ISERROR(SEARCH("N/A",X11)))</formula>
    </cfRule>
    <cfRule type="cellIs" dxfId="205" priority="23" operator="equal">
      <formula>0</formula>
    </cfRule>
  </conditionalFormatting>
  <conditionalFormatting sqref="X11:AE34">
    <cfRule type="cellIs" dxfId="204" priority="22" operator="greaterThanOrEqual">
      <formula>1185</formula>
    </cfRule>
  </conditionalFormatting>
  <conditionalFormatting sqref="X11:AE34">
    <cfRule type="cellIs" dxfId="203" priority="21" operator="between">
      <formula>0.1</formula>
      <formula>1184</formula>
    </cfRule>
  </conditionalFormatting>
  <conditionalFormatting sqref="X8 AO18:AO32 AJ18:AN34 AJ11:AO17">
    <cfRule type="cellIs" dxfId="202" priority="20" operator="equal">
      <formula>0</formula>
    </cfRule>
  </conditionalFormatting>
  <conditionalFormatting sqref="X8 AO18:AO32 AJ18:AN34 AJ11:AO17">
    <cfRule type="cellIs" dxfId="201" priority="19" operator="greaterThan">
      <formula>1179</formula>
    </cfRule>
  </conditionalFormatting>
  <conditionalFormatting sqref="X8 AO18:AO32 AJ18:AN34 AJ11:AO17">
    <cfRule type="cellIs" dxfId="200" priority="18" operator="greaterThan">
      <formula>99</formula>
    </cfRule>
  </conditionalFormatting>
  <conditionalFormatting sqref="X8 AO18:AO32 AJ18:AN34 AJ11:AO17">
    <cfRule type="cellIs" dxfId="199" priority="17" operator="greaterThan">
      <formula>0.99</formula>
    </cfRule>
  </conditionalFormatting>
  <conditionalFormatting sqref="AB8">
    <cfRule type="cellIs" dxfId="198" priority="16" operator="equal">
      <formula>0</formula>
    </cfRule>
  </conditionalFormatting>
  <conditionalFormatting sqref="AB8">
    <cfRule type="cellIs" dxfId="197" priority="15" operator="greaterThan">
      <formula>1179</formula>
    </cfRule>
  </conditionalFormatting>
  <conditionalFormatting sqref="AB8">
    <cfRule type="cellIs" dxfId="196" priority="14" operator="greaterThan">
      <formula>99</formula>
    </cfRule>
  </conditionalFormatting>
  <conditionalFormatting sqref="AB8">
    <cfRule type="cellIs" dxfId="195" priority="13" operator="greaterThan">
      <formula>0.99</formula>
    </cfRule>
  </conditionalFormatting>
  <conditionalFormatting sqref="AQ11:AQ34 AO33:AO34">
    <cfRule type="cellIs" dxfId="194" priority="12" operator="equal">
      <formula>0</formula>
    </cfRule>
  </conditionalFormatting>
  <conditionalFormatting sqref="AQ11:AQ34 AO33:AO34">
    <cfRule type="cellIs" dxfId="193" priority="11" operator="greaterThan">
      <formula>1179</formula>
    </cfRule>
  </conditionalFormatting>
  <conditionalFormatting sqref="AQ11:AQ34 AO33:AO34">
    <cfRule type="cellIs" dxfId="192" priority="10" operator="greaterThan">
      <formula>99</formula>
    </cfRule>
  </conditionalFormatting>
  <conditionalFormatting sqref="AQ11:AQ34 AO33:AO34">
    <cfRule type="cellIs" dxfId="191" priority="9" operator="greaterThan">
      <formula>0.99</formula>
    </cfRule>
  </conditionalFormatting>
  <conditionalFormatting sqref="AI11:AI34">
    <cfRule type="cellIs" dxfId="190" priority="8" operator="greaterThan">
      <formula>$AI$8</formula>
    </cfRule>
  </conditionalFormatting>
  <conditionalFormatting sqref="AH11:AH34">
    <cfRule type="cellIs" dxfId="189" priority="6" operator="greaterThan">
      <formula>$AH$8</formula>
    </cfRule>
    <cfRule type="cellIs" dxfId="188" priority="7" operator="greaterThan">
      <formula>$AH$8</formula>
    </cfRule>
  </conditionalFormatting>
  <conditionalFormatting sqref="AP11:AP34">
    <cfRule type="cellIs" dxfId="187" priority="4" operator="equal">
      <formula>0</formula>
    </cfRule>
  </conditionalFormatting>
  <conditionalFormatting sqref="AP11:AP34">
    <cfRule type="cellIs" dxfId="186" priority="3" operator="greaterThan">
      <formula>1179</formula>
    </cfRule>
  </conditionalFormatting>
  <conditionalFormatting sqref="AP11:AP34">
    <cfRule type="cellIs" dxfId="185" priority="2" operator="greaterThan">
      <formula>99</formula>
    </cfRule>
  </conditionalFormatting>
  <conditionalFormatting sqref="AP11:AP34">
    <cfRule type="cellIs" dxfId="18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4" workbookViewId="0">
      <selection activeCell="B38" sqref="B38:B53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42209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27116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23'!Q34</f>
        <v>45078492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23'!AG34</f>
        <v>38931000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23'!AP34</f>
        <v>8795276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123</v>
      </c>
      <c r="P11" s="166">
        <v>98</v>
      </c>
      <c r="Q11" s="166">
        <v>45082560</v>
      </c>
      <c r="R11" s="49">
        <f>IF(ISBLANK(Q11),"-",Q11-Q10)</f>
        <v>4068</v>
      </c>
      <c r="S11" s="50">
        <f>R11*24/1000</f>
        <v>97.632000000000005</v>
      </c>
      <c r="T11" s="50">
        <f>R11/1000</f>
        <v>4.0679999999999996</v>
      </c>
      <c r="U11" s="167">
        <v>5.8</v>
      </c>
      <c r="V11" s="167">
        <f t="shared" ref="V11:V34" si="0">U11</f>
        <v>5.8</v>
      </c>
      <c r="W11" s="168" t="s">
        <v>125</v>
      </c>
      <c r="X11" s="170">
        <v>0</v>
      </c>
      <c r="Y11" s="170">
        <v>0</v>
      </c>
      <c r="Z11" s="170">
        <v>1107</v>
      </c>
      <c r="AA11" s="170">
        <v>0</v>
      </c>
      <c r="AB11" s="170">
        <v>1108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38931730</v>
      </c>
      <c r="AH11" s="52">
        <f>IF(ISBLANK(AG11),"-",AG11-AG10)</f>
        <v>730</v>
      </c>
      <c r="AI11" s="53">
        <f>AH11/T11</f>
        <v>179.44936086529009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0.57999999999999996</v>
      </c>
      <c r="AP11" s="170">
        <v>8796647</v>
      </c>
      <c r="AQ11" s="170">
        <f t="shared" ref="AQ11:AQ34" si="1">AP11-AP10</f>
        <v>1371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120</v>
      </c>
      <c r="P12" s="166">
        <v>97</v>
      </c>
      <c r="Q12" s="166">
        <v>45086629</v>
      </c>
      <c r="R12" s="49">
        <f t="shared" ref="R12:R34" si="5">IF(ISBLANK(Q12),"-",Q12-Q11)</f>
        <v>4069</v>
      </c>
      <c r="S12" s="50">
        <f t="shared" ref="S12:S34" si="6">R12*24/1000</f>
        <v>97.656000000000006</v>
      </c>
      <c r="T12" s="50">
        <f t="shared" ref="T12:T34" si="7">R12/1000</f>
        <v>4.069</v>
      </c>
      <c r="U12" s="167">
        <v>7.6</v>
      </c>
      <c r="V12" s="167">
        <f t="shared" si="0"/>
        <v>7.6</v>
      </c>
      <c r="W12" s="168" t="s">
        <v>125</v>
      </c>
      <c r="X12" s="170">
        <v>0</v>
      </c>
      <c r="Y12" s="170">
        <v>0</v>
      </c>
      <c r="Z12" s="170">
        <v>1107</v>
      </c>
      <c r="AA12" s="170">
        <v>0</v>
      </c>
      <c r="AB12" s="170">
        <v>1108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38932467</v>
      </c>
      <c r="AH12" s="52">
        <f>IF(ISBLANK(AG12),"-",AG12-AG11)</f>
        <v>737</v>
      </c>
      <c r="AI12" s="53">
        <f t="shared" ref="AI12:AI34" si="8">AH12/T12</f>
        <v>181.12558368149422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0.57999999999999996</v>
      </c>
      <c r="AP12" s="170">
        <v>8797907</v>
      </c>
      <c r="AQ12" s="170">
        <f t="shared" si="1"/>
        <v>1260</v>
      </c>
      <c r="AR12" s="56">
        <v>0.88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12</v>
      </c>
      <c r="E13" s="43">
        <f t="shared" si="2"/>
        <v>8.4507042253521139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119</v>
      </c>
      <c r="P13" s="166">
        <v>95</v>
      </c>
      <c r="Q13" s="166">
        <v>45090702</v>
      </c>
      <c r="R13" s="49">
        <f t="shared" si="5"/>
        <v>4073</v>
      </c>
      <c r="S13" s="50">
        <f t="shared" si="6"/>
        <v>97.751999999999995</v>
      </c>
      <c r="T13" s="50">
        <f t="shared" si="7"/>
        <v>4.0730000000000004</v>
      </c>
      <c r="U13" s="167">
        <v>8.4</v>
      </c>
      <c r="V13" s="167">
        <f t="shared" si="0"/>
        <v>8.4</v>
      </c>
      <c r="W13" s="168" t="s">
        <v>125</v>
      </c>
      <c r="X13" s="170">
        <v>0</v>
      </c>
      <c r="Y13" s="170">
        <v>0</v>
      </c>
      <c r="Z13" s="170">
        <v>1107</v>
      </c>
      <c r="AA13" s="170">
        <v>0</v>
      </c>
      <c r="AB13" s="170">
        <v>1108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38933207</v>
      </c>
      <c r="AH13" s="52">
        <f>IF(ISBLANK(AG13),"-",AG13-AG12)</f>
        <v>740</v>
      </c>
      <c r="AI13" s="53">
        <f t="shared" si="8"/>
        <v>181.68426221458384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0.57999999999999996</v>
      </c>
      <c r="AP13" s="170">
        <v>8799365</v>
      </c>
      <c r="AQ13" s="170">
        <f t="shared" si="1"/>
        <v>1458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14</v>
      </c>
      <c r="E14" s="43">
        <f t="shared" si="2"/>
        <v>9.8591549295774659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117</v>
      </c>
      <c r="P14" s="166">
        <v>103</v>
      </c>
      <c r="Q14" s="166">
        <v>45094765</v>
      </c>
      <c r="R14" s="49">
        <f t="shared" si="5"/>
        <v>4063</v>
      </c>
      <c r="S14" s="50">
        <f t="shared" si="6"/>
        <v>97.512</v>
      </c>
      <c r="T14" s="50">
        <f t="shared" si="7"/>
        <v>4.0629999999999997</v>
      </c>
      <c r="U14" s="167">
        <v>9.1999999999999993</v>
      </c>
      <c r="V14" s="167">
        <f t="shared" si="0"/>
        <v>9.1999999999999993</v>
      </c>
      <c r="W14" s="168" t="s">
        <v>125</v>
      </c>
      <c r="X14" s="170">
        <v>0</v>
      </c>
      <c r="Y14" s="170">
        <v>0</v>
      </c>
      <c r="Z14" s="170">
        <v>1107</v>
      </c>
      <c r="AA14" s="170">
        <v>0</v>
      </c>
      <c r="AB14" s="170">
        <v>1108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38933942</v>
      </c>
      <c r="AH14" s="52">
        <f t="shared" ref="AH14:AH34" si="9">IF(ISBLANK(AG14),"-",AG14-AG13)</f>
        <v>735</v>
      </c>
      <c r="AI14" s="53">
        <f t="shared" si="8"/>
        <v>180.90081220772828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0.57999999999999996</v>
      </c>
      <c r="AP14" s="170">
        <v>8800451</v>
      </c>
      <c r="AQ14" s="170">
        <f t="shared" si="1"/>
        <v>1086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16</v>
      </c>
      <c r="E15" s="43">
        <f t="shared" si="2"/>
        <v>11.267605633802818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115</v>
      </c>
      <c r="P15" s="166">
        <v>109</v>
      </c>
      <c r="Q15" s="166">
        <v>45098835</v>
      </c>
      <c r="R15" s="49">
        <f t="shared" si="5"/>
        <v>4070</v>
      </c>
      <c r="S15" s="50">
        <f t="shared" si="6"/>
        <v>97.68</v>
      </c>
      <c r="T15" s="50">
        <f t="shared" si="7"/>
        <v>4.07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1107</v>
      </c>
      <c r="AA15" s="170">
        <v>0</v>
      </c>
      <c r="AB15" s="170">
        <v>1108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38934676</v>
      </c>
      <c r="AH15" s="52">
        <f t="shared" si="9"/>
        <v>734</v>
      </c>
      <c r="AI15" s="53">
        <f t="shared" si="8"/>
        <v>180.34398034398032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0.57999999999999996</v>
      </c>
      <c r="AP15" s="170">
        <v>8800762</v>
      </c>
      <c r="AQ15" s="170">
        <f t="shared" si="1"/>
        <v>311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11</v>
      </c>
      <c r="E16" s="43">
        <f t="shared" si="2"/>
        <v>7.746478873239437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119</v>
      </c>
      <c r="P16" s="166">
        <v>112</v>
      </c>
      <c r="Q16" s="166">
        <v>45103544</v>
      </c>
      <c r="R16" s="49">
        <f t="shared" si="5"/>
        <v>4709</v>
      </c>
      <c r="S16" s="50">
        <f t="shared" si="6"/>
        <v>113.01600000000001</v>
      </c>
      <c r="T16" s="50">
        <f t="shared" si="7"/>
        <v>4.7089999999999996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1107</v>
      </c>
      <c r="AA16" s="170">
        <v>0</v>
      </c>
      <c r="AB16" s="170">
        <v>1107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38935428</v>
      </c>
      <c r="AH16" s="52">
        <f t="shared" si="9"/>
        <v>752</v>
      </c>
      <c r="AI16" s="53">
        <f t="shared" si="8"/>
        <v>159.69420259078362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8800762</v>
      </c>
      <c r="AQ16" s="170">
        <f t="shared" si="1"/>
        <v>0</v>
      </c>
      <c r="AR16" s="56">
        <v>1.5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7</v>
      </c>
      <c r="E17" s="43">
        <f t="shared" si="2"/>
        <v>4.9295774647887329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140</v>
      </c>
      <c r="P17" s="166">
        <v>143</v>
      </c>
      <c r="Q17" s="166">
        <v>45109453</v>
      </c>
      <c r="R17" s="49">
        <f t="shared" si="5"/>
        <v>5909</v>
      </c>
      <c r="S17" s="50">
        <f t="shared" si="6"/>
        <v>141.816</v>
      </c>
      <c r="T17" s="50">
        <f t="shared" si="7"/>
        <v>5.9089999999999998</v>
      </c>
      <c r="U17" s="167">
        <v>9.1</v>
      </c>
      <c r="V17" s="167">
        <f t="shared" si="0"/>
        <v>9.1</v>
      </c>
      <c r="W17" s="168" t="s">
        <v>137</v>
      </c>
      <c r="X17" s="170">
        <v>0</v>
      </c>
      <c r="Y17" s="170">
        <v>1023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38936740</v>
      </c>
      <c r="AH17" s="52">
        <f t="shared" si="9"/>
        <v>1312</v>
      </c>
      <c r="AI17" s="53">
        <f t="shared" si="8"/>
        <v>222.03418514130988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8800762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7</v>
      </c>
      <c r="E18" s="43">
        <f t="shared" si="2"/>
        <v>4.9295774647887329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139</v>
      </c>
      <c r="P18" s="166">
        <v>146</v>
      </c>
      <c r="Q18" s="166">
        <v>45115509</v>
      </c>
      <c r="R18" s="49">
        <f t="shared" si="5"/>
        <v>6056</v>
      </c>
      <c r="S18" s="50">
        <f t="shared" si="6"/>
        <v>145.34399999999999</v>
      </c>
      <c r="T18" s="50">
        <f t="shared" si="7"/>
        <v>6.056</v>
      </c>
      <c r="U18" s="167">
        <v>8.5</v>
      </c>
      <c r="V18" s="167">
        <f t="shared" si="0"/>
        <v>8.5</v>
      </c>
      <c r="W18" s="168" t="s">
        <v>137</v>
      </c>
      <c r="X18" s="170">
        <v>0</v>
      </c>
      <c r="Y18" s="170">
        <v>1023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38938116</v>
      </c>
      <c r="AH18" s="52">
        <f t="shared" si="9"/>
        <v>1376</v>
      </c>
      <c r="AI18" s="53">
        <f t="shared" si="8"/>
        <v>227.2126816380449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8800762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7</v>
      </c>
      <c r="E19" s="43">
        <f t="shared" si="2"/>
        <v>4.9295774647887329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140</v>
      </c>
      <c r="P19" s="166">
        <v>144</v>
      </c>
      <c r="Q19" s="166">
        <v>45121530</v>
      </c>
      <c r="R19" s="49">
        <f t="shared" si="5"/>
        <v>6021</v>
      </c>
      <c r="S19" s="50">
        <f t="shared" si="6"/>
        <v>144.50399999999999</v>
      </c>
      <c r="T19" s="50">
        <f t="shared" si="7"/>
        <v>6.0209999999999999</v>
      </c>
      <c r="U19" s="167">
        <v>8.1</v>
      </c>
      <c r="V19" s="167">
        <f t="shared" si="0"/>
        <v>8.1</v>
      </c>
      <c r="W19" s="168" t="s">
        <v>137</v>
      </c>
      <c r="X19" s="170">
        <v>0</v>
      </c>
      <c r="Y19" s="170">
        <v>1023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38939488</v>
      </c>
      <c r="AH19" s="52">
        <f t="shared" si="9"/>
        <v>1372</v>
      </c>
      <c r="AI19" s="53">
        <f t="shared" si="8"/>
        <v>227.86912473011128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8800762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132</v>
      </c>
      <c r="P20" s="166">
        <v>145</v>
      </c>
      <c r="Q20" s="166">
        <v>45127628</v>
      </c>
      <c r="R20" s="49">
        <f t="shared" si="5"/>
        <v>6098</v>
      </c>
      <c r="S20" s="50">
        <f t="shared" si="6"/>
        <v>146.352</v>
      </c>
      <c r="T20" s="50">
        <f t="shared" si="7"/>
        <v>6.0979999999999999</v>
      </c>
      <c r="U20" s="167">
        <v>7.6</v>
      </c>
      <c r="V20" s="167">
        <v>8.5</v>
      </c>
      <c r="W20" s="168" t="s">
        <v>137</v>
      </c>
      <c r="X20" s="170">
        <v>0</v>
      </c>
      <c r="Y20" s="170">
        <v>1034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38940860</v>
      </c>
      <c r="AH20" s="52">
        <f t="shared" si="9"/>
        <v>1372</v>
      </c>
      <c r="AI20" s="53">
        <f t="shared" si="8"/>
        <v>224.99180059035749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8800762</v>
      </c>
      <c r="AQ20" s="170">
        <f t="shared" si="1"/>
        <v>0</v>
      </c>
      <c r="AR20" s="56">
        <v>1.22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4</v>
      </c>
      <c r="E21" s="43">
        <f t="shared" si="2"/>
        <v>2.8169014084507045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133</v>
      </c>
      <c r="P21" s="166">
        <v>146</v>
      </c>
      <c r="Q21" s="166">
        <v>45133662</v>
      </c>
      <c r="R21" s="49">
        <f t="shared" si="5"/>
        <v>6034</v>
      </c>
      <c r="S21" s="50">
        <f t="shared" si="6"/>
        <v>144.816</v>
      </c>
      <c r="T21" s="50">
        <f t="shared" si="7"/>
        <v>6.0339999999999998</v>
      </c>
      <c r="U21" s="167">
        <v>7</v>
      </c>
      <c r="V21" s="167">
        <v>8.1</v>
      </c>
      <c r="W21" s="168" t="s">
        <v>137</v>
      </c>
      <c r="X21" s="170">
        <v>0</v>
      </c>
      <c r="Y21" s="170">
        <v>1044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38942216</v>
      </c>
      <c r="AH21" s="52">
        <f t="shared" si="9"/>
        <v>1356</v>
      </c>
      <c r="AI21" s="53">
        <f t="shared" si="8"/>
        <v>224.72654955253563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8800762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6</v>
      </c>
      <c r="E22" s="43">
        <f t="shared" si="2"/>
        <v>4.2253521126760569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134</v>
      </c>
      <c r="P22" s="166">
        <v>143</v>
      </c>
      <c r="Q22" s="166">
        <v>45139534</v>
      </c>
      <c r="R22" s="49">
        <f t="shared" si="5"/>
        <v>5872</v>
      </c>
      <c r="S22" s="50">
        <f t="shared" si="6"/>
        <v>140.928</v>
      </c>
      <c r="T22" s="50">
        <f t="shared" si="7"/>
        <v>5.8719999999999999</v>
      </c>
      <c r="U22" s="167">
        <v>6.4</v>
      </c>
      <c r="V22" s="167">
        <f t="shared" si="0"/>
        <v>6.4</v>
      </c>
      <c r="W22" s="168" t="s">
        <v>137</v>
      </c>
      <c r="X22" s="170">
        <v>0</v>
      </c>
      <c r="Y22" s="170">
        <v>1053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38943584</v>
      </c>
      <c r="AH22" s="52">
        <f t="shared" si="9"/>
        <v>1368</v>
      </c>
      <c r="AI22" s="53">
        <f t="shared" si="8"/>
        <v>232.97002724795641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8800762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9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133</v>
      </c>
      <c r="P23" s="166">
        <v>140</v>
      </c>
      <c r="Q23" s="166">
        <v>45145487</v>
      </c>
      <c r="R23" s="49">
        <f t="shared" si="5"/>
        <v>5953</v>
      </c>
      <c r="S23" s="50">
        <f t="shared" si="6"/>
        <v>142.87200000000001</v>
      </c>
      <c r="T23" s="50">
        <f t="shared" si="7"/>
        <v>5.9530000000000003</v>
      </c>
      <c r="U23" s="167">
        <v>5.8</v>
      </c>
      <c r="V23" s="167">
        <f t="shared" si="0"/>
        <v>5.8</v>
      </c>
      <c r="W23" s="168" t="s">
        <v>137</v>
      </c>
      <c r="X23" s="170">
        <v>0</v>
      </c>
      <c r="Y23" s="170">
        <v>1054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38944948</v>
      </c>
      <c r="AH23" s="52">
        <f t="shared" si="9"/>
        <v>1364</v>
      </c>
      <c r="AI23" s="53">
        <f t="shared" si="8"/>
        <v>229.12817067025028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8800762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9</v>
      </c>
      <c r="E24" s="43">
        <f t="shared" si="2"/>
        <v>6.3380281690140849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131</v>
      </c>
      <c r="P24" s="166">
        <v>135</v>
      </c>
      <c r="Q24" s="166">
        <v>45151329</v>
      </c>
      <c r="R24" s="49">
        <f t="shared" si="5"/>
        <v>5842</v>
      </c>
      <c r="S24" s="50">
        <f t="shared" si="6"/>
        <v>140.208</v>
      </c>
      <c r="T24" s="50">
        <f t="shared" si="7"/>
        <v>5.8419999999999996</v>
      </c>
      <c r="U24" s="167">
        <v>5.2</v>
      </c>
      <c r="V24" s="167">
        <f t="shared" si="0"/>
        <v>5.2</v>
      </c>
      <c r="W24" s="168" t="s">
        <v>137</v>
      </c>
      <c r="X24" s="170">
        <v>0</v>
      </c>
      <c r="Y24" s="170">
        <v>1054</v>
      </c>
      <c r="Z24" s="170">
        <v>1187</v>
      </c>
      <c r="AA24" s="170">
        <v>1185</v>
      </c>
      <c r="AB24" s="170">
        <v>1188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38946320</v>
      </c>
      <c r="AH24" s="52">
        <f t="shared" si="9"/>
        <v>1372</v>
      </c>
      <c r="AI24" s="53">
        <f t="shared" si="8"/>
        <v>234.85107839780898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8800762</v>
      </c>
      <c r="AQ24" s="170">
        <f t="shared" si="1"/>
        <v>0</v>
      </c>
      <c r="AR24" s="56">
        <v>1.42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4</v>
      </c>
      <c r="E25" s="43">
        <f t="shared" si="2"/>
        <v>2.8169014084507045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132</v>
      </c>
      <c r="P25" s="166">
        <v>147</v>
      </c>
      <c r="Q25" s="166">
        <v>45157196</v>
      </c>
      <c r="R25" s="49">
        <f t="shared" si="5"/>
        <v>5867</v>
      </c>
      <c r="S25" s="50">
        <f t="shared" si="6"/>
        <v>140.80799999999999</v>
      </c>
      <c r="T25" s="50">
        <f t="shared" si="7"/>
        <v>5.867</v>
      </c>
      <c r="U25" s="167">
        <v>4.7</v>
      </c>
      <c r="V25" s="167">
        <f t="shared" si="0"/>
        <v>4.7</v>
      </c>
      <c r="W25" s="168" t="s">
        <v>137</v>
      </c>
      <c r="X25" s="170">
        <v>0</v>
      </c>
      <c r="Y25" s="170">
        <v>1054</v>
      </c>
      <c r="Z25" s="170">
        <v>1187</v>
      </c>
      <c r="AA25" s="170">
        <v>1185</v>
      </c>
      <c r="AB25" s="170">
        <v>1188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38947684</v>
      </c>
      <c r="AH25" s="52">
        <f t="shared" si="9"/>
        <v>1364</v>
      </c>
      <c r="AI25" s="53">
        <f t="shared" si="8"/>
        <v>232.48679052326571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8800762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133</v>
      </c>
      <c r="P26" s="166">
        <v>135</v>
      </c>
      <c r="Q26" s="166">
        <v>45162893</v>
      </c>
      <c r="R26" s="49">
        <f t="shared" si="5"/>
        <v>5697</v>
      </c>
      <c r="S26" s="50">
        <f t="shared" si="6"/>
        <v>136.72800000000001</v>
      </c>
      <c r="T26" s="50">
        <f t="shared" si="7"/>
        <v>5.6970000000000001</v>
      </c>
      <c r="U26" s="167">
        <v>4.2</v>
      </c>
      <c r="V26" s="167">
        <f t="shared" si="0"/>
        <v>4.2</v>
      </c>
      <c r="W26" s="168" t="s">
        <v>137</v>
      </c>
      <c r="X26" s="170">
        <v>0</v>
      </c>
      <c r="Y26" s="170">
        <v>1053</v>
      </c>
      <c r="Z26" s="170">
        <v>1187</v>
      </c>
      <c r="AA26" s="170">
        <v>1185</v>
      </c>
      <c r="AB26" s="170">
        <v>1186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38949036</v>
      </c>
      <c r="AH26" s="52">
        <f t="shared" si="9"/>
        <v>1352</v>
      </c>
      <c r="AI26" s="53">
        <f t="shared" si="8"/>
        <v>237.31788660698612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8800762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130</v>
      </c>
      <c r="P27" s="166">
        <v>143</v>
      </c>
      <c r="Q27" s="166">
        <v>45168732</v>
      </c>
      <c r="R27" s="49">
        <f t="shared" si="5"/>
        <v>5839</v>
      </c>
      <c r="S27" s="50">
        <f t="shared" si="6"/>
        <v>140.136</v>
      </c>
      <c r="T27" s="50">
        <f t="shared" si="7"/>
        <v>5.8390000000000004</v>
      </c>
      <c r="U27" s="167">
        <v>3.7</v>
      </c>
      <c r="V27" s="167">
        <f t="shared" si="0"/>
        <v>3.7</v>
      </c>
      <c r="W27" s="168" t="s">
        <v>137</v>
      </c>
      <c r="X27" s="170">
        <v>0</v>
      </c>
      <c r="Y27" s="170">
        <v>1053</v>
      </c>
      <c r="Z27" s="170">
        <v>1187</v>
      </c>
      <c r="AA27" s="170">
        <v>1185</v>
      </c>
      <c r="AB27" s="170">
        <v>1186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38950404</v>
      </c>
      <c r="AH27" s="52">
        <f t="shared" si="9"/>
        <v>1368</v>
      </c>
      <c r="AI27" s="53">
        <f t="shared" si="8"/>
        <v>234.28669292687101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8800762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135</v>
      </c>
      <c r="P28" s="166">
        <v>132</v>
      </c>
      <c r="Q28" s="166">
        <v>45174403</v>
      </c>
      <c r="R28" s="49">
        <f t="shared" si="5"/>
        <v>5671</v>
      </c>
      <c r="S28" s="50">
        <f t="shared" si="6"/>
        <v>136.10400000000001</v>
      </c>
      <c r="T28" s="50">
        <f t="shared" si="7"/>
        <v>5.6710000000000003</v>
      </c>
      <c r="U28" s="167">
        <v>3.4</v>
      </c>
      <c r="V28" s="167">
        <f t="shared" si="0"/>
        <v>3.4</v>
      </c>
      <c r="W28" s="168" t="s">
        <v>137</v>
      </c>
      <c r="X28" s="170">
        <v>0</v>
      </c>
      <c r="Y28" s="170">
        <v>1011</v>
      </c>
      <c r="Z28" s="170">
        <v>1187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38951752</v>
      </c>
      <c r="AH28" s="52">
        <f t="shared" si="9"/>
        <v>1348</v>
      </c>
      <c r="AI28" s="53">
        <f t="shared" si="8"/>
        <v>237.70058190795274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8800762</v>
      </c>
      <c r="AQ28" s="170">
        <f t="shared" si="1"/>
        <v>0</v>
      </c>
      <c r="AR28" s="56">
        <v>1.18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4</v>
      </c>
      <c r="E29" s="43">
        <f t="shared" si="2"/>
        <v>2.8169014084507045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135</v>
      </c>
      <c r="P29" s="166">
        <v>136</v>
      </c>
      <c r="Q29" s="166">
        <v>45179993</v>
      </c>
      <c r="R29" s="49">
        <f t="shared" si="5"/>
        <v>5590</v>
      </c>
      <c r="S29" s="50">
        <f t="shared" si="6"/>
        <v>134.16</v>
      </c>
      <c r="T29" s="50">
        <f t="shared" si="7"/>
        <v>5.59</v>
      </c>
      <c r="U29" s="167">
        <v>3.2</v>
      </c>
      <c r="V29" s="167">
        <f t="shared" si="0"/>
        <v>3.2</v>
      </c>
      <c r="W29" s="168" t="s">
        <v>137</v>
      </c>
      <c r="X29" s="170">
        <v>0</v>
      </c>
      <c r="Y29" s="170">
        <v>1012</v>
      </c>
      <c r="Z29" s="170">
        <v>1187</v>
      </c>
      <c r="AA29" s="170">
        <v>1185</v>
      </c>
      <c r="AB29" s="170">
        <v>1186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38953072</v>
      </c>
      <c r="AH29" s="52">
        <f t="shared" si="9"/>
        <v>1320</v>
      </c>
      <c r="AI29" s="53">
        <f t="shared" si="8"/>
        <v>236.13595706618963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8800762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7</v>
      </c>
      <c r="E30" s="43">
        <f t="shared" si="2"/>
        <v>4.9295774647887329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113</v>
      </c>
      <c r="P30" s="166">
        <v>104</v>
      </c>
      <c r="Q30" s="166">
        <v>45185256</v>
      </c>
      <c r="R30" s="49">
        <f t="shared" si="5"/>
        <v>5263</v>
      </c>
      <c r="S30" s="50">
        <f t="shared" si="6"/>
        <v>126.312</v>
      </c>
      <c r="T30" s="50">
        <f t="shared" si="7"/>
        <v>5.2629999999999999</v>
      </c>
      <c r="U30" s="167">
        <v>2.7</v>
      </c>
      <c r="V30" s="167">
        <f t="shared" si="0"/>
        <v>2.7</v>
      </c>
      <c r="W30" s="168" t="s">
        <v>137</v>
      </c>
      <c r="X30" s="170">
        <v>0</v>
      </c>
      <c r="Y30" s="170">
        <v>1084</v>
      </c>
      <c r="Z30" s="170">
        <v>1187</v>
      </c>
      <c r="AA30" s="170">
        <v>0</v>
      </c>
      <c r="AB30" s="170">
        <v>1187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38954140</v>
      </c>
      <c r="AH30" s="52">
        <f t="shared" si="9"/>
        <v>1068</v>
      </c>
      <c r="AI30" s="53">
        <f t="shared" si="8"/>
        <v>202.92608778263349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8800762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8</v>
      </c>
      <c r="E31" s="43">
        <f t="shared" si="2"/>
        <v>5.6338028169014089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114</v>
      </c>
      <c r="P31" s="166">
        <v>124</v>
      </c>
      <c r="Q31" s="166">
        <v>45190446</v>
      </c>
      <c r="R31" s="49">
        <f t="shared" si="5"/>
        <v>5190</v>
      </c>
      <c r="S31" s="50">
        <f t="shared" si="6"/>
        <v>124.56</v>
      </c>
      <c r="T31" s="50">
        <f t="shared" si="7"/>
        <v>5.19</v>
      </c>
      <c r="U31" s="167">
        <v>1.9</v>
      </c>
      <c r="V31" s="167">
        <f t="shared" si="0"/>
        <v>1.9</v>
      </c>
      <c r="W31" s="168" t="s">
        <v>148</v>
      </c>
      <c r="X31" s="170">
        <v>0</v>
      </c>
      <c r="Y31" s="170">
        <v>1083</v>
      </c>
      <c r="Z31" s="170">
        <v>1188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38955204</v>
      </c>
      <c r="AH31" s="52">
        <f t="shared" si="9"/>
        <v>1064</v>
      </c>
      <c r="AI31" s="53">
        <f t="shared" si="8"/>
        <v>205.00963391136801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8800762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9</v>
      </c>
      <c r="E32" s="43">
        <f t="shared" si="2"/>
        <v>6.3380281690140849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111</v>
      </c>
      <c r="P32" s="166">
        <v>123</v>
      </c>
      <c r="Q32" s="166">
        <v>45195672</v>
      </c>
      <c r="R32" s="49">
        <f t="shared" si="5"/>
        <v>5226</v>
      </c>
      <c r="S32" s="50">
        <f t="shared" si="6"/>
        <v>125.42400000000001</v>
      </c>
      <c r="T32" s="50">
        <f t="shared" si="7"/>
        <v>5.226</v>
      </c>
      <c r="U32" s="167">
        <v>1.3</v>
      </c>
      <c r="V32" s="167">
        <f t="shared" si="0"/>
        <v>1.3</v>
      </c>
      <c r="W32" s="168" t="s">
        <v>148</v>
      </c>
      <c r="X32" s="170">
        <v>0</v>
      </c>
      <c r="Y32" s="170">
        <v>1084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38956304</v>
      </c>
      <c r="AH32" s="52">
        <f t="shared" si="9"/>
        <v>1100</v>
      </c>
      <c r="AI32" s="53">
        <f t="shared" si="8"/>
        <v>210.48603138155377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8800762</v>
      </c>
      <c r="AQ32" s="170">
        <f t="shared" si="1"/>
        <v>0</v>
      </c>
      <c r="AR32" s="56">
        <v>1.03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5</v>
      </c>
      <c r="E33" s="43">
        <f t="shared" si="2"/>
        <v>3.5211267605633805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144</v>
      </c>
      <c r="P33" s="166">
        <v>109</v>
      </c>
      <c r="Q33" s="166">
        <v>45200173</v>
      </c>
      <c r="R33" s="49">
        <f t="shared" si="5"/>
        <v>4501</v>
      </c>
      <c r="S33" s="50">
        <f t="shared" si="6"/>
        <v>108.024</v>
      </c>
      <c r="T33" s="50">
        <f t="shared" si="7"/>
        <v>4.5010000000000003</v>
      </c>
      <c r="U33" s="167">
        <v>2.2999999999999998</v>
      </c>
      <c r="V33" s="167">
        <f t="shared" si="0"/>
        <v>2.2999999999999998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38957228</v>
      </c>
      <c r="AH33" s="52">
        <f t="shared" si="9"/>
        <v>924</v>
      </c>
      <c r="AI33" s="53">
        <f t="shared" si="8"/>
        <v>205.28771384136857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0.55000000000000004</v>
      </c>
      <c r="AP33" s="170">
        <v>8801979</v>
      </c>
      <c r="AQ33" s="170">
        <f t="shared" si="1"/>
        <v>1217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6</v>
      </c>
      <c r="E34" s="43">
        <f t="shared" si="2"/>
        <v>4.2253521126760569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142</v>
      </c>
      <c r="P34" s="166">
        <v>108</v>
      </c>
      <c r="Q34" s="166">
        <v>45204548</v>
      </c>
      <c r="R34" s="49">
        <f t="shared" si="5"/>
        <v>4375</v>
      </c>
      <c r="S34" s="50">
        <f t="shared" si="6"/>
        <v>105</v>
      </c>
      <c r="T34" s="50">
        <f t="shared" si="7"/>
        <v>4.375</v>
      </c>
      <c r="U34" s="167">
        <v>4</v>
      </c>
      <c r="V34" s="167">
        <f t="shared" si="0"/>
        <v>4</v>
      </c>
      <c r="W34" s="168" t="s">
        <v>125</v>
      </c>
      <c r="X34" s="170">
        <v>0</v>
      </c>
      <c r="Y34" s="170">
        <v>0</v>
      </c>
      <c r="Z34" s="170">
        <v>1108</v>
      </c>
      <c r="AA34" s="170">
        <v>0</v>
      </c>
      <c r="AB34" s="170">
        <v>1109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38958116</v>
      </c>
      <c r="AH34" s="52">
        <f t="shared" si="9"/>
        <v>888</v>
      </c>
      <c r="AI34" s="53">
        <f t="shared" si="8"/>
        <v>202.97142857142856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0.55000000000000004</v>
      </c>
      <c r="AP34" s="170">
        <v>8803274</v>
      </c>
      <c r="AQ34" s="170">
        <f t="shared" si="1"/>
        <v>1295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125.70833333333333</v>
      </c>
      <c r="Q35" s="67">
        <f>Q34-Q10</f>
        <v>126056</v>
      </c>
      <c r="R35" s="68">
        <f>SUM(R11:R34)</f>
        <v>126056</v>
      </c>
      <c r="S35" s="69">
        <f>AVERAGE(S11:S34)</f>
        <v>126.056</v>
      </c>
      <c r="T35" s="69">
        <f>SUM(T11:T34)</f>
        <v>126.05600000000001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27116</v>
      </c>
      <c r="AH35" s="71">
        <f>SUM(AH11:AH34)</f>
        <v>27116</v>
      </c>
      <c r="AI35" s="72">
        <f>$AH$35/$T35</f>
        <v>215.1107444310465</v>
      </c>
      <c r="AJ35" s="138"/>
      <c r="AK35" s="139"/>
      <c r="AL35" s="139"/>
      <c r="AM35" s="139"/>
      <c r="AN35" s="140"/>
      <c r="AO35" s="73"/>
      <c r="AP35" s="74">
        <f>AP34-AP10</f>
        <v>7998</v>
      </c>
      <c r="AQ35" s="75">
        <f>SUM(AQ11:AQ34)</f>
        <v>7998</v>
      </c>
      <c r="AR35" s="76">
        <f>AVERAGE(AR11:AR34)</f>
        <v>1.2049999999999998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236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154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237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248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129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153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V11 E11:E34 G11:G34 O12:V34 X11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W11:W34" name="Range1_16_3_1_1_2"/>
    <protectedRange sqref="F11:F22" name="Range1_16_3_1_1_2_1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83" priority="5" operator="containsText" text="N/A">
      <formula>NOT(ISERROR(SEARCH("N/A",X11)))</formula>
    </cfRule>
    <cfRule type="cellIs" dxfId="182" priority="23" operator="equal">
      <formula>0</formula>
    </cfRule>
  </conditionalFormatting>
  <conditionalFormatting sqref="X11:AE34">
    <cfRule type="cellIs" dxfId="181" priority="22" operator="greaterThanOrEqual">
      <formula>1185</formula>
    </cfRule>
  </conditionalFormatting>
  <conditionalFormatting sqref="X11:AE34">
    <cfRule type="cellIs" dxfId="180" priority="21" operator="between">
      <formula>0.1</formula>
      <formula>1184</formula>
    </cfRule>
  </conditionalFormatting>
  <conditionalFormatting sqref="X8 AO18:AO32 AJ18:AN34 AJ11:AO17">
    <cfRule type="cellIs" dxfId="179" priority="20" operator="equal">
      <formula>0</formula>
    </cfRule>
  </conditionalFormatting>
  <conditionalFormatting sqref="X8 AO18:AO32 AJ18:AN34 AJ11:AO17">
    <cfRule type="cellIs" dxfId="178" priority="19" operator="greaterThan">
      <formula>1179</formula>
    </cfRule>
  </conditionalFormatting>
  <conditionalFormatting sqref="X8 AO18:AO32 AJ18:AN34 AJ11:AO17">
    <cfRule type="cellIs" dxfId="177" priority="18" operator="greaterThan">
      <formula>99</formula>
    </cfRule>
  </conditionalFormatting>
  <conditionalFormatting sqref="X8 AO18:AO32 AJ18:AN34 AJ11:AO17">
    <cfRule type="cellIs" dxfId="176" priority="17" operator="greaterThan">
      <formula>0.99</formula>
    </cfRule>
  </conditionalFormatting>
  <conditionalFormatting sqref="AB8">
    <cfRule type="cellIs" dxfId="175" priority="16" operator="equal">
      <formula>0</formula>
    </cfRule>
  </conditionalFormatting>
  <conditionalFormatting sqref="AB8">
    <cfRule type="cellIs" dxfId="174" priority="15" operator="greaterThan">
      <formula>1179</formula>
    </cfRule>
  </conditionalFormatting>
  <conditionalFormatting sqref="AB8">
    <cfRule type="cellIs" dxfId="173" priority="14" operator="greaterThan">
      <formula>99</formula>
    </cfRule>
  </conditionalFormatting>
  <conditionalFormatting sqref="AB8">
    <cfRule type="cellIs" dxfId="172" priority="13" operator="greaterThan">
      <formula>0.99</formula>
    </cfRule>
  </conditionalFormatting>
  <conditionalFormatting sqref="AQ11:AQ34 AO33:AO34">
    <cfRule type="cellIs" dxfId="171" priority="12" operator="equal">
      <formula>0</formula>
    </cfRule>
  </conditionalFormatting>
  <conditionalFormatting sqref="AQ11:AQ34 AO33:AO34">
    <cfRule type="cellIs" dxfId="170" priority="11" operator="greaterThan">
      <formula>1179</formula>
    </cfRule>
  </conditionalFormatting>
  <conditionalFormatting sqref="AQ11:AQ34 AO33:AO34">
    <cfRule type="cellIs" dxfId="169" priority="10" operator="greaterThan">
      <formula>99</formula>
    </cfRule>
  </conditionalFormatting>
  <conditionalFormatting sqref="AQ11:AQ34 AO33:AO34">
    <cfRule type="cellIs" dxfId="168" priority="9" operator="greaterThan">
      <formula>0.99</formula>
    </cfRule>
  </conditionalFormatting>
  <conditionalFormatting sqref="AI11:AI34">
    <cfRule type="cellIs" dxfId="167" priority="8" operator="greaterThan">
      <formula>$AI$8</formula>
    </cfRule>
  </conditionalFormatting>
  <conditionalFormatting sqref="AH11:AH34">
    <cfRule type="cellIs" dxfId="166" priority="6" operator="greaterThan">
      <formula>$AH$8</formula>
    </cfRule>
    <cfRule type="cellIs" dxfId="165" priority="7" operator="greaterThan">
      <formula>$AH$8</formula>
    </cfRule>
  </conditionalFormatting>
  <conditionalFormatting sqref="AP11:AP34">
    <cfRule type="cellIs" dxfId="164" priority="4" operator="equal">
      <formula>0</formula>
    </cfRule>
  </conditionalFormatting>
  <conditionalFormatting sqref="AP11:AP34">
    <cfRule type="cellIs" dxfId="163" priority="3" operator="greaterThan">
      <formula>1179</formula>
    </cfRule>
  </conditionalFormatting>
  <conditionalFormatting sqref="AP11:AP34">
    <cfRule type="cellIs" dxfId="162" priority="2" operator="greaterThan">
      <formula>99</formula>
    </cfRule>
  </conditionalFormatting>
  <conditionalFormatting sqref="AP11:AP34">
    <cfRule type="cellIs" dxfId="161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4" workbookViewId="0">
      <selection activeCell="B38" sqref="B38:B53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133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42210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28396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24'!Q34</f>
        <v>45204548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24'!AG34</f>
        <v>38958116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24'!AP34</f>
        <v>8803274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8</v>
      </c>
      <c r="E11" s="43">
        <f>D11/1.42</f>
        <v>5.6338028169014089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138</v>
      </c>
      <c r="P11" s="166">
        <v>103</v>
      </c>
      <c r="Q11" s="166">
        <v>45209064</v>
      </c>
      <c r="R11" s="49">
        <f>IF(ISBLANK(Q11),"-",Q11-Q10)</f>
        <v>4516</v>
      </c>
      <c r="S11" s="50">
        <f>R11*24/1000</f>
        <v>108.384</v>
      </c>
      <c r="T11" s="50">
        <f>R11/1000</f>
        <v>4.516</v>
      </c>
      <c r="U11" s="167">
        <v>5</v>
      </c>
      <c r="V11" s="167">
        <f t="shared" ref="V11:V34" si="0">U11</f>
        <v>5</v>
      </c>
      <c r="W11" s="168" t="s">
        <v>125</v>
      </c>
      <c r="X11" s="170">
        <v>0</v>
      </c>
      <c r="Y11" s="170">
        <v>0</v>
      </c>
      <c r="Z11" s="170">
        <v>1188</v>
      </c>
      <c r="AA11" s="170">
        <v>0</v>
      </c>
      <c r="AB11" s="170">
        <v>1188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38959036</v>
      </c>
      <c r="AH11" s="52">
        <f>IF(ISBLANK(AG11),"-",AG11-AG10)</f>
        <v>920</v>
      </c>
      <c r="AI11" s="53">
        <f>AH11/T11</f>
        <v>203.72010628875111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0.65</v>
      </c>
      <c r="AP11" s="170">
        <v>8804280</v>
      </c>
      <c r="AQ11" s="170">
        <f t="shared" ref="AQ11:AQ34" si="1">AP11-AP10</f>
        <v>1006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9</v>
      </c>
      <c r="E12" s="43">
        <f t="shared" ref="E12:E34" si="2">D12/1.42</f>
        <v>6.3380281690140849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135</v>
      </c>
      <c r="P12" s="166">
        <v>100</v>
      </c>
      <c r="Q12" s="166">
        <v>45213579</v>
      </c>
      <c r="R12" s="49">
        <f t="shared" ref="R12:R34" si="5">IF(ISBLANK(Q12),"-",Q12-Q11)</f>
        <v>4515</v>
      </c>
      <c r="S12" s="50">
        <f t="shared" ref="S12:S34" si="6">R12*24/1000</f>
        <v>108.36</v>
      </c>
      <c r="T12" s="50">
        <f t="shared" ref="T12:T34" si="7">R12/1000</f>
        <v>4.5149999999999997</v>
      </c>
      <c r="U12" s="167">
        <v>6.1</v>
      </c>
      <c r="V12" s="167">
        <f t="shared" si="0"/>
        <v>6.1</v>
      </c>
      <c r="W12" s="168" t="s">
        <v>125</v>
      </c>
      <c r="X12" s="170">
        <v>0</v>
      </c>
      <c r="Y12" s="170">
        <v>0</v>
      </c>
      <c r="Z12" s="170">
        <v>1188</v>
      </c>
      <c r="AA12" s="170">
        <v>0</v>
      </c>
      <c r="AB12" s="170">
        <v>1188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38959954</v>
      </c>
      <c r="AH12" s="52">
        <f>IF(ISBLANK(AG12),"-",AG12-AG11)</f>
        <v>918</v>
      </c>
      <c r="AI12" s="53">
        <f t="shared" ref="AI12:AI34" si="8">AH12/T12</f>
        <v>203.32225913621264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0.65</v>
      </c>
      <c r="AP12" s="170">
        <v>8805289</v>
      </c>
      <c r="AQ12" s="170">
        <f t="shared" si="1"/>
        <v>1009</v>
      </c>
      <c r="AR12" s="56">
        <v>0.83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9</v>
      </c>
      <c r="E13" s="43">
        <f t="shared" si="2"/>
        <v>6.3380281690140849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136</v>
      </c>
      <c r="P13" s="166">
        <v>102</v>
      </c>
      <c r="Q13" s="166">
        <v>45218092</v>
      </c>
      <c r="R13" s="49">
        <f t="shared" si="5"/>
        <v>4513</v>
      </c>
      <c r="S13" s="50">
        <f t="shared" si="6"/>
        <v>108.312</v>
      </c>
      <c r="T13" s="50">
        <f t="shared" si="7"/>
        <v>4.5129999999999999</v>
      </c>
      <c r="U13" s="167">
        <v>7</v>
      </c>
      <c r="V13" s="167">
        <f t="shared" si="0"/>
        <v>7</v>
      </c>
      <c r="W13" s="168" t="s">
        <v>125</v>
      </c>
      <c r="X13" s="170">
        <v>0</v>
      </c>
      <c r="Y13" s="170">
        <v>0</v>
      </c>
      <c r="Z13" s="170">
        <v>1099</v>
      </c>
      <c r="AA13" s="170">
        <v>0</v>
      </c>
      <c r="AB13" s="170">
        <v>1099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38960868</v>
      </c>
      <c r="AH13" s="52">
        <f>IF(ISBLANK(AG13),"-",AG13-AG12)</f>
        <v>914</v>
      </c>
      <c r="AI13" s="53">
        <f t="shared" si="8"/>
        <v>202.52603589629959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0.65</v>
      </c>
      <c r="AP13" s="170">
        <v>8806299</v>
      </c>
      <c r="AQ13" s="170">
        <f t="shared" si="1"/>
        <v>1010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13</v>
      </c>
      <c r="E14" s="43">
        <f t="shared" si="2"/>
        <v>9.1549295774647899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125</v>
      </c>
      <c r="P14" s="166">
        <v>97</v>
      </c>
      <c r="Q14" s="166">
        <v>45222187</v>
      </c>
      <c r="R14" s="49">
        <f t="shared" si="5"/>
        <v>4095</v>
      </c>
      <c r="S14" s="50">
        <f t="shared" si="6"/>
        <v>98.28</v>
      </c>
      <c r="T14" s="50">
        <f t="shared" si="7"/>
        <v>4.0949999999999998</v>
      </c>
      <c r="U14" s="167">
        <v>8.4</v>
      </c>
      <c r="V14" s="167">
        <f t="shared" si="0"/>
        <v>8.4</v>
      </c>
      <c r="W14" s="168" t="s">
        <v>125</v>
      </c>
      <c r="X14" s="170">
        <v>0</v>
      </c>
      <c r="Y14" s="170">
        <v>0</v>
      </c>
      <c r="Z14" s="170">
        <v>1099</v>
      </c>
      <c r="AA14" s="170">
        <v>0</v>
      </c>
      <c r="AB14" s="170">
        <v>1098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38961592</v>
      </c>
      <c r="AH14" s="52">
        <f t="shared" ref="AH14:AH34" si="9">IF(ISBLANK(AG14),"-",AG14-AG13)</f>
        <v>724</v>
      </c>
      <c r="AI14" s="53">
        <f t="shared" si="8"/>
        <v>176.8009768009768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0.65</v>
      </c>
      <c r="AP14" s="170">
        <v>8807534</v>
      </c>
      <c r="AQ14" s="170">
        <f t="shared" si="1"/>
        <v>1235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17</v>
      </c>
      <c r="E15" s="43">
        <f t="shared" si="2"/>
        <v>11.971830985915494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109</v>
      </c>
      <c r="P15" s="166">
        <v>100</v>
      </c>
      <c r="Q15" s="166">
        <v>45226283</v>
      </c>
      <c r="R15" s="49">
        <f t="shared" si="5"/>
        <v>4096</v>
      </c>
      <c r="S15" s="50">
        <f t="shared" si="6"/>
        <v>98.304000000000002</v>
      </c>
      <c r="T15" s="50">
        <f t="shared" si="7"/>
        <v>4.0960000000000001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1098</v>
      </c>
      <c r="AA15" s="170">
        <v>0</v>
      </c>
      <c r="AB15" s="170">
        <v>1098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38962316</v>
      </c>
      <c r="AH15" s="52">
        <f t="shared" si="9"/>
        <v>724</v>
      </c>
      <c r="AI15" s="53">
        <f t="shared" si="8"/>
        <v>176.7578125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0.65</v>
      </c>
      <c r="AP15" s="170">
        <v>8808744</v>
      </c>
      <c r="AQ15" s="170">
        <f t="shared" si="1"/>
        <v>1210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14</v>
      </c>
      <c r="E16" s="43">
        <f t="shared" si="2"/>
        <v>9.8591549295774659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118</v>
      </c>
      <c r="P16" s="166">
        <v>113</v>
      </c>
      <c r="Q16" s="166">
        <v>45231042</v>
      </c>
      <c r="R16" s="49">
        <f t="shared" si="5"/>
        <v>4759</v>
      </c>
      <c r="S16" s="50">
        <f t="shared" si="6"/>
        <v>114.21599999999999</v>
      </c>
      <c r="T16" s="50">
        <f t="shared" si="7"/>
        <v>4.7590000000000003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1098</v>
      </c>
      <c r="AA16" s="170">
        <v>0</v>
      </c>
      <c r="AB16" s="170">
        <v>1098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38963068</v>
      </c>
      <c r="AH16" s="52">
        <f t="shared" si="9"/>
        <v>752</v>
      </c>
      <c r="AI16" s="53">
        <f t="shared" si="8"/>
        <v>158.0163899978987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8808744</v>
      </c>
      <c r="AQ16" s="170">
        <f t="shared" si="1"/>
        <v>0</v>
      </c>
      <c r="AR16" s="56">
        <v>1.07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9</v>
      </c>
      <c r="E17" s="43">
        <f t="shared" si="2"/>
        <v>6.3380281690140849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140</v>
      </c>
      <c r="P17" s="166">
        <v>141</v>
      </c>
      <c r="Q17" s="166">
        <v>45236907</v>
      </c>
      <c r="R17" s="49">
        <f t="shared" si="5"/>
        <v>5865</v>
      </c>
      <c r="S17" s="50">
        <f t="shared" si="6"/>
        <v>140.76</v>
      </c>
      <c r="T17" s="50">
        <f t="shared" si="7"/>
        <v>5.8650000000000002</v>
      </c>
      <c r="U17" s="167">
        <v>9.4</v>
      </c>
      <c r="V17" s="167">
        <f t="shared" si="0"/>
        <v>9.4</v>
      </c>
      <c r="W17" s="168" t="s">
        <v>137</v>
      </c>
      <c r="X17" s="170">
        <v>0</v>
      </c>
      <c r="Y17" s="170">
        <v>1024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38964352</v>
      </c>
      <c r="AH17" s="52">
        <f t="shared" si="9"/>
        <v>1284</v>
      </c>
      <c r="AI17" s="53">
        <f t="shared" si="8"/>
        <v>218.92583120204603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8808744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7</v>
      </c>
      <c r="E18" s="43">
        <f t="shared" si="2"/>
        <v>4.9295774647887329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140</v>
      </c>
      <c r="P18" s="166">
        <v>149</v>
      </c>
      <c r="Q18" s="166">
        <v>45243199</v>
      </c>
      <c r="R18" s="49">
        <f t="shared" si="5"/>
        <v>6292</v>
      </c>
      <c r="S18" s="50">
        <f t="shared" si="6"/>
        <v>151.00800000000001</v>
      </c>
      <c r="T18" s="50">
        <f t="shared" si="7"/>
        <v>6.2919999999999998</v>
      </c>
      <c r="U18" s="167">
        <v>8.9</v>
      </c>
      <c r="V18" s="167">
        <f t="shared" si="0"/>
        <v>8.9</v>
      </c>
      <c r="W18" s="168" t="s">
        <v>137</v>
      </c>
      <c r="X18" s="170">
        <v>0</v>
      </c>
      <c r="Y18" s="170">
        <v>1021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38965768</v>
      </c>
      <c r="AH18" s="52">
        <f t="shared" si="9"/>
        <v>1416</v>
      </c>
      <c r="AI18" s="53">
        <f t="shared" si="8"/>
        <v>225.04767959313415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8808744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6</v>
      </c>
      <c r="E19" s="43">
        <f t="shared" si="2"/>
        <v>4.2253521126760569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139</v>
      </c>
      <c r="P19" s="166">
        <v>145</v>
      </c>
      <c r="Q19" s="166">
        <v>45249239</v>
      </c>
      <c r="R19" s="49">
        <f t="shared" si="5"/>
        <v>6040</v>
      </c>
      <c r="S19" s="50">
        <f t="shared" si="6"/>
        <v>144.96</v>
      </c>
      <c r="T19" s="50">
        <f t="shared" si="7"/>
        <v>6.04</v>
      </c>
      <c r="U19" s="167">
        <v>8.3000000000000007</v>
      </c>
      <c r="V19" s="167">
        <f t="shared" si="0"/>
        <v>8.3000000000000007</v>
      </c>
      <c r="W19" s="168" t="s">
        <v>137</v>
      </c>
      <c r="X19" s="170">
        <v>0</v>
      </c>
      <c r="Y19" s="170">
        <v>1033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38967120</v>
      </c>
      <c r="AH19" s="52">
        <f t="shared" si="9"/>
        <v>1352</v>
      </c>
      <c r="AI19" s="53">
        <f t="shared" si="8"/>
        <v>223.84105960264901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8808744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7</v>
      </c>
      <c r="E20" s="43">
        <f t="shared" si="2"/>
        <v>4.9295774647887329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139</v>
      </c>
      <c r="P20" s="166">
        <v>144</v>
      </c>
      <c r="Q20" s="166">
        <v>45255844</v>
      </c>
      <c r="R20" s="49">
        <f t="shared" si="5"/>
        <v>6605</v>
      </c>
      <c r="S20" s="50">
        <f t="shared" si="6"/>
        <v>158.52000000000001</v>
      </c>
      <c r="T20" s="50">
        <f t="shared" si="7"/>
        <v>6.6050000000000004</v>
      </c>
      <c r="U20" s="167">
        <v>7.6</v>
      </c>
      <c r="V20" s="167">
        <v>8.5</v>
      </c>
      <c r="W20" s="168" t="s">
        <v>137</v>
      </c>
      <c r="X20" s="170">
        <v>0</v>
      </c>
      <c r="Y20" s="170">
        <v>1054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38968604</v>
      </c>
      <c r="AH20" s="52">
        <f t="shared" si="9"/>
        <v>1484</v>
      </c>
      <c r="AI20" s="53">
        <f t="shared" si="8"/>
        <v>224.6782740348221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8808744</v>
      </c>
      <c r="AQ20" s="170">
        <f t="shared" si="1"/>
        <v>0</v>
      </c>
      <c r="AR20" s="56">
        <v>0.8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4</v>
      </c>
      <c r="E21" s="43">
        <f t="shared" si="2"/>
        <v>2.8169014084507045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130</v>
      </c>
      <c r="P21" s="166">
        <v>143</v>
      </c>
      <c r="Q21" s="166">
        <v>45261582</v>
      </c>
      <c r="R21" s="49">
        <f t="shared" si="5"/>
        <v>5738</v>
      </c>
      <c r="S21" s="50">
        <f t="shared" si="6"/>
        <v>137.71199999999999</v>
      </c>
      <c r="T21" s="50">
        <f t="shared" si="7"/>
        <v>5.7380000000000004</v>
      </c>
      <c r="U21" s="167">
        <v>6.9</v>
      </c>
      <c r="V21" s="167">
        <v>8.1</v>
      </c>
      <c r="W21" s="168" t="s">
        <v>137</v>
      </c>
      <c r="X21" s="170">
        <v>0</v>
      </c>
      <c r="Y21" s="170">
        <v>1144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38969924</v>
      </c>
      <c r="AH21" s="52">
        <f t="shared" si="9"/>
        <v>1320</v>
      </c>
      <c r="AI21" s="53">
        <f t="shared" si="8"/>
        <v>230.04531195538513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8808744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4</v>
      </c>
      <c r="E22" s="43">
        <f t="shared" si="2"/>
        <v>2.8169014084507045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136</v>
      </c>
      <c r="P22" s="166">
        <v>151</v>
      </c>
      <c r="Q22" s="166">
        <v>45267644</v>
      </c>
      <c r="R22" s="49">
        <f t="shared" si="5"/>
        <v>6062</v>
      </c>
      <c r="S22" s="50">
        <f t="shared" si="6"/>
        <v>145.488</v>
      </c>
      <c r="T22" s="50">
        <f t="shared" si="7"/>
        <v>6.0620000000000003</v>
      </c>
      <c r="U22" s="167">
        <v>6</v>
      </c>
      <c r="V22" s="167">
        <f t="shared" si="0"/>
        <v>6</v>
      </c>
      <c r="W22" s="168" t="s">
        <v>137</v>
      </c>
      <c r="X22" s="170">
        <v>0</v>
      </c>
      <c r="Y22" s="170">
        <v>1178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38971416</v>
      </c>
      <c r="AH22" s="52">
        <f t="shared" si="9"/>
        <v>1492</v>
      </c>
      <c r="AI22" s="53">
        <f t="shared" si="8"/>
        <v>246.12339161992742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8808744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3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127</v>
      </c>
      <c r="P23" s="166">
        <v>152</v>
      </c>
      <c r="Q23" s="166">
        <v>45273749</v>
      </c>
      <c r="R23" s="49">
        <f t="shared" si="5"/>
        <v>6105</v>
      </c>
      <c r="S23" s="50">
        <f t="shared" si="6"/>
        <v>146.52000000000001</v>
      </c>
      <c r="T23" s="50">
        <f t="shared" si="7"/>
        <v>6.1050000000000004</v>
      </c>
      <c r="U23" s="167">
        <v>5</v>
      </c>
      <c r="V23" s="167">
        <f t="shared" si="0"/>
        <v>5</v>
      </c>
      <c r="W23" s="168" t="s">
        <v>137</v>
      </c>
      <c r="X23" s="170">
        <v>0</v>
      </c>
      <c r="Y23" s="170">
        <v>1147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38972780</v>
      </c>
      <c r="AH23" s="52">
        <f t="shared" si="9"/>
        <v>1364</v>
      </c>
      <c r="AI23" s="53">
        <f t="shared" si="8"/>
        <v>223.4234234234234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8808744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3</v>
      </c>
      <c r="E24" s="43">
        <f t="shared" si="2"/>
        <v>2.1126760563380285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130</v>
      </c>
      <c r="P24" s="166">
        <v>140</v>
      </c>
      <c r="Q24" s="166">
        <v>45279742</v>
      </c>
      <c r="R24" s="49">
        <f t="shared" si="5"/>
        <v>5993</v>
      </c>
      <c r="S24" s="50">
        <f t="shared" si="6"/>
        <v>143.83199999999999</v>
      </c>
      <c r="T24" s="50">
        <f t="shared" si="7"/>
        <v>5.9930000000000003</v>
      </c>
      <c r="U24" s="167">
        <v>4.4000000000000004</v>
      </c>
      <c r="V24" s="167">
        <f t="shared" si="0"/>
        <v>4.4000000000000004</v>
      </c>
      <c r="W24" s="168" t="s">
        <v>137</v>
      </c>
      <c r="X24" s="170">
        <v>0</v>
      </c>
      <c r="Y24" s="170">
        <v>1098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38974144</v>
      </c>
      <c r="AH24" s="52">
        <f t="shared" si="9"/>
        <v>1364</v>
      </c>
      <c r="AI24" s="53">
        <f t="shared" si="8"/>
        <v>227.59886534290004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8808744</v>
      </c>
      <c r="AQ24" s="170">
        <f t="shared" si="1"/>
        <v>0</v>
      </c>
      <c r="AR24" s="56">
        <v>0.85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3</v>
      </c>
      <c r="E25" s="43">
        <f t="shared" si="2"/>
        <v>2.1126760563380285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130</v>
      </c>
      <c r="P25" s="166">
        <v>155</v>
      </c>
      <c r="Q25" s="166">
        <v>45285570</v>
      </c>
      <c r="R25" s="49">
        <f t="shared" si="5"/>
        <v>5828</v>
      </c>
      <c r="S25" s="50">
        <f t="shared" si="6"/>
        <v>139.87200000000001</v>
      </c>
      <c r="T25" s="50">
        <f t="shared" si="7"/>
        <v>5.8280000000000003</v>
      </c>
      <c r="U25" s="167">
        <v>3.7</v>
      </c>
      <c r="V25" s="167">
        <f t="shared" si="0"/>
        <v>3.7</v>
      </c>
      <c r="W25" s="168" t="s">
        <v>137</v>
      </c>
      <c r="X25" s="170">
        <v>0</v>
      </c>
      <c r="Y25" s="170">
        <v>1107</v>
      </c>
      <c r="Z25" s="170">
        <v>1187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38975564</v>
      </c>
      <c r="AH25" s="52">
        <f t="shared" si="9"/>
        <v>1420</v>
      </c>
      <c r="AI25" s="53">
        <f t="shared" si="8"/>
        <v>243.65133836650651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8808744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4</v>
      </c>
      <c r="E26" s="43">
        <f t="shared" si="2"/>
        <v>2.8169014084507045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128</v>
      </c>
      <c r="P26" s="166">
        <v>141</v>
      </c>
      <c r="Q26" s="166">
        <v>45291433</v>
      </c>
      <c r="R26" s="49">
        <f t="shared" si="5"/>
        <v>5863</v>
      </c>
      <c r="S26" s="50">
        <f t="shared" si="6"/>
        <v>140.71199999999999</v>
      </c>
      <c r="T26" s="50">
        <f t="shared" si="7"/>
        <v>5.8630000000000004</v>
      </c>
      <c r="U26" s="167">
        <v>3.1</v>
      </c>
      <c r="V26" s="167">
        <f t="shared" si="0"/>
        <v>3.1</v>
      </c>
      <c r="W26" s="168" t="s">
        <v>137</v>
      </c>
      <c r="X26" s="170">
        <v>0</v>
      </c>
      <c r="Y26" s="170">
        <v>1127</v>
      </c>
      <c r="Z26" s="170">
        <v>1187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38976924</v>
      </c>
      <c r="AH26" s="52">
        <f t="shared" si="9"/>
        <v>1360</v>
      </c>
      <c r="AI26" s="53">
        <f t="shared" si="8"/>
        <v>231.96315879242707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8808744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2</v>
      </c>
      <c r="E27" s="43">
        <f t="shared" si="2"/>
        <v>1.4084507042253522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136</v>
      </c>
      <c r="P27" s="166">
        <v>139</v>
      </c>
      <c r="Q27" s="166">
        <v>45297287</v>
      </c>
      <c r="R27" s="49">
        <f t="shared" si="5"/>
        <v>5854</v>
      </c>
      <c r="S27" s="50">
        <f t="shared" si="6"/>
        <v>140.49600000000001</v>
      </c>
      <c r="T27" s="50">
        <f t="shared" si="7"/>
        <v>5.8540000000000001</v>
      </c>
      <c r="U27" s="167">
        <v>2.7</v>
      </c>
      <c r="V27" s="167">
        <f t="shared" si="0"/>
        <v>2.7</v>
      </c>
      <c r="W27" s="168" t="s">
        <v>137</v>
      </c>
      <c r="X27" s="170">
        <v>0</v>
      </c>
      <c r="Y27" s="170">
        <v>1047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38978292</v>
      </c>
      <c r="AH27" s="52">
        <f t="shared" si="9"/>
        <v>1368</v>
      </c>
      <c r="AI27" s="53">
        <f t="shared" si="8"/>
        <v>233.68636829518277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8808744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2</v>
      </c>
      <c r="E28" s="43">
        <f t="shared" si="2"/>
        <v>1.4084507042253522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139</v>
      </c>
      <c r="P28" s="166">
        <v>139</v>
      </c>
      <c r="Q28" s="166">
        <v>45302974</v>
      </c>
      <c r="R28" s="49">
        <f t="shared" si="5"/>
        <v>5687</v>
      </c>
      <c r="S28" s="50">
        <f t="shared" si="6"/>
        <v>136.488</v>
      </c>
      <c r="T28" s="50">
        <f t="shared" si="7"/>
        <v>5.6870000000000003</v>
      </c>
      <c r="U28" s="167">
        <v>2.5</v>
      </c>
      <c r="V28" s="167">
        <f t="shared" si="0"/>
        <v>2.5</v>
      </c>
      <c r="W28" s="168" t="s">
        <v>137</v>
      </c>
      <c r="X28" s="170">
        <v>0</v>
      </c>
      <c r="Y28" s="170">
        <v>1009</v>
      </c>
      <c r="Z28" s="170">
        <v>1187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38979620</v>
      </c>
      <c r="AH28" s="52">
        <f t="shared" si="9"/>
        <v>1328</v>
      </c>
      <c r="AI28" s="53">
        <f t="shared" si="8"/>
        <v>233.51503428872866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8808744</v>
      </c>
      <c r="AQ28" s="170">
        <f t="shared" si="1"/>
        <v>0</v>
      </c>
      <c r="AR28" s="56">
        <v>0.93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3</v>
      </c>
      <c r="E29" s="43">
        <f t="shared" si="2"/>
        <v>2.1126760563380285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140</v>
      </c>
      <c r="P29" s="166">
        <v>132</v>
      </c>
      <c r="Q29" s="166">
        <v>45308603</v>
      </c>
      <c r="R29" s="49">
        <f t="shared" si="5"/>
        <v>5629</v>
      </c>
      <c r="S29" s="50">
        <f t="shared" si="6"/>
        <v>135.096</v>
      </c>
      <c r="T29" s="50">
        <f t="shared" si="7"/>
        <v>5.6289999999999996</v>
      </c>
      <c r="U29" s="167">
        <v>2.4</v>
      </c>
      <c r="V29" s="167">
        <f t="shared" si="0"/>
        <v>2.4</v>
      </c>
      <c r="W29" s="168" t="s">
        <v>137</v>
      </c>
      <c r="X29" s="170">
        <v>0</v>
      </c>
      <c r="Y29" s="170">
        <v>983</v>
      </c>
      <c r="Z29" s="170">
        <v>1187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38980940</v>
      </c>
      <c r="AH29" s="52">
        <f t="shared" si="9"/>
        <v>1320</v>
      </c>
      <c r="AI29" s="53">
        <f t="shared" si="8"/>
        <v>234.49991117427609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8808744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3</v>
      </c>
      <c r="E30" s="43">
        <f t="shared" si="2"/>
        <v>2.1126760563380285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140</v>
      </c>
      <c r="P30" s="166">
        <v>136</v>
      </c>
      <c r="Q30" s="166">
        <v>45314054</v>
      </c>
      <c r="R30" s="49">
        <f t="shared" si="5"/>
        <v>5451</v>
      </c>
      <c r="S30" s="50">
        <f t="shared" si="6"/>
        <v>130.82400000000001</v>
      </c>
      <c r="T30" s="50">
        <f t="shared" si="7"/>
        <v>5.4509999999999996</v>
      </c>
      <c r="U30" s="167">
        <v>2.2999999999999998</v>
      </c>
      <c r="V30" s="167">
        <f t="shared" si="0"/>
        <v>2.2999999999999998</v>
      </c>
      <c r="W30" s="168" t="s">
        <v>137</v>
      </c>
      <c r="X30" s="170">
        <v>0</v>
      </c>
      <c r="Y30" s="170">
        <v>983</v>
      </c>
      <c r="Z30" s="170">
        <v>1187</v>
      </c>
      <c r="AA30" s="170">
        <v>1185</v>
      </c>
      <c r="AB30" s="170">
        <v>1187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38982232</v>
      </c>
      <c r="AH30" s="52">
        <f t="shared" si="9"/>
        <v>1292</v>
      </c>
      <c r="AI30" s="53">
        <f t="shared" si="8"/>
        <v>237.0207301412585</v>
      </c>
      <c r="AJ30" s="149">
        <v>0</v>
      </c>
      <c r="AK30" s="149">
        <v>1</v>
      </c>
      <c r="AL30" s="149">
        <v>1</v>
      </c>
      <c r="AM30" s="149">
        <v>1</v>
      </c>
      <c r="AN30" s="149">
        <v>1</v>
      </c>
      <c r="AO30" s="149">
        <v>0</v>
      </c>
      <c r="AP30" s="170">
        <v>8808744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4</v>
      </c>
      <c r="E31" s="43">
        <f t="shared" si="2"/>
        <v>2.8169014084507045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137</v>
      </c>
      <c r="P31" s="166">
        <v>130</v>
      </c>
      <c r="Q31" s="166">
        <v>45319698</v>
      </c>
      <c r="R31" s="49">
        <f t="shared" si="5"/>
        <v>5644</v>
      </c>
      <c r="S31" s="50">
        <f t="shared" si="6"/>
        <v>135.45599999999999</v>
      </c>
      <c r="T31" s="50">
        <f t="shared" si="7"/>
        <v>5.6440000000000001</v>
      </c>
      <c r="U31" s="167">
        <v>2.1</v>
      </c>
      <c r="V31" s="167">
        <f t="shared" si="0"/>
        <v>2.1</v>
      </c>
      <c r="W31" s="168" t="s">
        <v>148</v>
      </c>
      <c r="X31" s="170">
        <v>0</v>
      </c>
      <c r="Y31" s="170">
        <v>1002</v>
      </c>
      <c r="Z31" s="170">
        <v>1187</v>
      </c>
      <c r="AA31" s="170">
        <v>1185</v>
      </c>
      <c r="AB31" s="170">
        <v>1187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38983556</v>
      </c>
      <c r="AH31" s="52">
        <f t="shared" si="9"/>
        <v>1324</v>
      </c>
      <c r="AI31" s="53">
        <f t="shared" si="8"/>
        <v>234.58540042523032</v>
      </c>
      <c r="AJ31" s="149">
        <v>0</v>
      </c>
      <c r="AK31" s="149">
        <v>1</v>
      </c>
      <c r="AL31" s="149">
        <v>1</v>
      </c>
      <c r="AM31" s="149">
        <v>1</v>
      </c>
      <c r="AN31" s="149">
        <v>1</v>
      </c>
      <c r="AO31" s="149">
        <v>0</v>
      </c>
      <c r="AP31" s="170">
        <v>8808744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8</v>
      </c>
      <c r="E32" s="43">
        <f t="shared" si="2"/>
        <v>5.6338028169014089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140</v>
      </c>
      <c r="P32" s="166">
        <v>123</v>
      </c>
      <c r="Q32" s="166">
        <v>45324922</v>
      </c>
      <c r="R32" s="49">
        <f t="shared" si="5"/>
        <v>5224</v>
      </c>
      <c r="S32" s="50">
        <f t="shared" si="6"/>
        <v>125.376</v>
      </c>
      <c r="T32" s="50">
        <f t="shared" si="7"/>
        <v>5.2240000000000002</v>
      </c>
      <c r="U32" s="167">
        <v>1.6</v>
      </c>
      <c r="V32" s="167">
        <f t="shared" si="0"/>
        <v>1.6</v>
      </c>
      <c r="W32" s="168" t="s">
        <v>148</v>
      </c>
      <c r="X32" s="170">
        <v>0</v>
      </c>
      <c r="Y32" s="170">
        <v>1002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38984664</v>
      </c>
      <c r="AH32" s="52">
        <f t="shared" si="9"/>
        <v>1108</v>
      </c>
      <c r="AI32" s="53">
        <f t="shared" si="8"/>
        <v>212.0980091883614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8808744</v>
      </c>
      <c r="AQ32" s="170">
        <f t="shared" si="1"/>
        <v>0</v>
      </c>
      <c r="AR32" s="56">
        <v>0.86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5</v>
      </c>
      <c r="E33" s="43">
        <f t="shared" si="2"/>
        <v>3.5211267605633805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143</v>
      </c>
      <c r="P33" s="166">
        <v>110</v>
      </c>
      <c r="Q33" s="166">
        <v>45329518</v>
      </c>
      <c r="R33" s="49">
        <f t="shared" si="5"/>
        <v>4596</v>
      </c>
      <c r="S33" s="50">
        <f t="shared" si="6"/>
        <v>110.304</v>
      </c>
      <c r="T33" s="50">
        <f t="shared" si="7"/>
        <v>4.5960000000000001</v>
      </c>
      <c r="U33" s="167">
        <v>2.6</v>
      </c>
      <c r="V33" s="167">
        <f t="shared" si="0"/>
        <v>2.6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38985580</v>
      </c>
      <c r="AH33" s="52">
        <f t="shared" si="9"/>
        <v>916</v>
      </c>
      <c r="AI33" s="53">
        <f t="shared" si="8"/>
        <v>199.30374238468232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0.55000000000000004</v>
      </c>
      <c r="AP33" s="170">
        <v>8809851</v>
      </c>
      <c r="AQ33" s="170">
        <f t="shared" si="1"/>
        <v>1107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6</v>
      </c>
      <c r="E34" s="43">
        <f t="shared" si="2"/>
        <v>4.2253521126760569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135</v>
      </c>
      <c r="P34" s="166">
        <v>111</v>
      </c>
      <c r="Q34" s="166">
        <v>45334263</v>
      </c>
      <c r="R34" s="49">
        <f t="shared" si="5"/>
        <v>4745</v>
      </c>
      <c r="S34" s="50">
        <f t="shared" si="6"/>
        <v>113.88</v>
      </c>
      <c r="T34" s="50">
        <f t="shared" si="7"/>
        <v>4.7450000000000001</v>
      </c>
      <c r="U34" s="167">
        <v>3.8</v>
      </c>
      <c r="V34" s="167">
        <f t="shared" si="0"/>
        <v>3.8</v>
      </c>
      <c r="W34" s="168" t="s">
        <v>125</v>
      </c>
      <c r="X34" s="170">
        <v>0</v>
      </c>
      <c r="Y34" s="170">
        <v>0</v>
      </c>
      <c r="Z34" s="170">
        <v>1188</v>
      </c>
      <c r="AA34" s="170">
        <v>0</v>
      </c>
      <c r="AB34" s="170">
        <v>1188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38986512</v>
      </c>
      <c r="AH34" s="52">
        <f t="shared" si="9"/>
        <v>932</v>
      </c>
      <c r="AI34" s="53">
        <f t="shared" si="8"/>
        <v>196.41728134878818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0.55000000000000004</v>
      </c>
      <c r="AP34" s="170">
        <v>8810968</v>
      </c>
      <c r="AQ34" s="170">
        <f t="shared" si="1"/>
        <v>1117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129</v>
      </c>
      <c r="Q35" s="67">
        <f>Q34-Q10</f>
        <v>129715</v>
      </c>
      <c r="R35" s="68">
        <f>SUM(R11:R34)</f>
        <v>129715</v>
      </c>
      <c r="S35" s="69">
        <f>AVERAGE(S11:S34)</f>
        <v>129.715</v>
      </c>
      <c r="T35" s="69">
        <f>SUM(T11:T34)</f>
        <v>129.715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28396</v>
      </c>
      <c r="AH35" s="71">
        <f>SUM(AH11:AH34)</f>
        <v>28396</v>
      </c>
      <c r="AI35" s="72">
        <f>$AH$35/$T35</f>
        <v>218.91068881779285</v>
      </c>
      <c r="AJ35" s="138"/>
      <c r="AK35" s="139"/>
      <c r="AL35" s="139"/>
      <c r="AM35" s="139"/>
      <c r="AN35" s="140"/>
      <c r="AO35" s="73"/>
      <c r="AP35" s="74">
        <f>AP34-AP10</f>
        <v>7694</v>
      </c>
      <c r="AQ35" s="75">
        <f>SUM(AQ11:AQ34)</f>
        <v>7694</v>
      </c>
      <c r="AR35" s="76">
        <f>AVERAGE(AR11:AR34)</f>
        <v>0.89000000000000012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238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239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246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240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153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V11 E11:E34 G11:G34 O12:V34 X11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W11:W34" name="Range1_16_3_1_1_2"/>
    <protectedRange sqref="F11:F22" name="Range1_16_3_1_1_2_1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60" priority="5" operator="containsText" text="N/A">
      <formula>NOT(ISERROR(SEARCH("N/A",X11)))</formula>
    </cfRule>
    <cfRule type="cellIs" dxfId="159" priority="23" operator="equal">
      <formula>0</formula>
    </cfRule>
  </conditionalFormatting>
  <conditionalFormatting sqref="X11:AE34">
    <cfRule type="cellIs" dxfId="158" priority="22" operator="greaterThanOrEqual">
      <formula>1185</formula>
    </cfRule>
  </conditionalFormatting>
  <conditionalFormatting sqref="X11:AE34">
    <cfRule type="cellIs" dxfId="157" priority="21" operator="between">
      <formula>0.1</formula>
      <formula>1184</formula>
    </cfRule>
  </conditionalFormatting>
  <conditionalFormatting sqref="X8 AO18:AO32 AJ18:AN34 AJ11:AO17">
    <cfRule type="cellIs" dxfId="156" priority="20" operator="equal">
      <formula>0</formula>
    </cfRule>
  </conditionalFormatting>
  <conditionalFormatting sqref="X8 AO18:AO32 AJ18:AN34 AJ11:AO17">
    <cfRule type="cellIs" dxfId="155" priority="19" operator="greaterThan">
      <formula>1179</formula>
    </cfRule>
  </conditionalFormatting>
  <conditionalFormatting sqref="X8 AO18:AO32 AJ18:AN34 AJ11:AO17">
    <cfRule type="cellIs" dxfId="154" priority="18" operator="greaterThan">
      <formula>99</formula>
    </cfRule>
  </conditionalFormatting>
  <conditionalFormatting sqref="X8 AO18:AO32 AJ18:AN34 AJ11:AO17">
    <cfRule type="cellIs" dxfId="153" priority="17" operator="greaterThan">
      <formula>0.99</formula>
    </cfRule>
  </conditionalFormatting>
  <conditionalFormatting sqref="AB8">
    <cfRule type="cellIs" dxfId="152" priority="16" operator="equal">
      <formula>0</formula>
    </cfRule>
  </conditionalFormatting>
  <conditionalFormatting sqref="AB8">
    <cfRule type="cellIs" dxfId="151" priority="15" operator="greaterThan">
      <formula>1179</formula>
    </cfRule>
  </conditionalFormatting>
  <conditionalFormatting sqref="AB8">
    <cfRule type="cellIs" dxfId="150" priority="14" operator="greaterThan">
      <formula>99</formula>
    </cfRule>
  </conditionalFormatting>
  <conditionalFormatting sqref="AB8">
    <cfRule type="cellIs" dxfId="149" priority="13" operator="greaterThan">
      <formula>0.99</formula>
    </cfRule>
  </conditionalFormatting>
  <conditionalFormatting sqref="AQ11:AQ34 AO33:AO34">
    <cfRule type="cellIs" dxfId="148" priority="12" operator="equal">
      <formula>0</formula>
    </cfRule>
  </conditionalFormatting>
  <conditionalFormatting sqref="AQ11:AQ34 AO33:AO34">
    <cfRule type="cellIs" dxfId="147" priority="11" operator="greaterThan">
      <formula>1179</formula>
    </cfRule>
  </conditionalFormatting>
  <conditionalFormatting sqref="AQ11:AQ34 AO33:AO34">
    <cfRule type="cellIs" dxfId="146" priority="10" operator="greaterThan">
      <formula>99</formula>
    </cfRule>
  </conditionalFormatting>
  <conditionalFormatting sqref="AQ11:AQ34 AO33:AO34">
    <cfRule type="cellIs" dxfId="145" priority="9" operator="greaterThan">
      <formula>0.99</formula>
    </cfRule>
  </conditionalFormatting>
  <conditionalFormatting sqref="AI11:AI34">
    <cfRule type="cellIs" dxfId="144" priority="8" operator="greaterThan">
      <formula>$AI$8</formula>
    </cfRule>
  </conditionalFormatting>
  <conditionalFormatting sqref="AH11:AH34">
    <cfRule type="cellIs" dxfId="143" priority="6" operator="greaterThan">
      <formula>$AH$8</formula>
    </cfRule>
    <cfRule type="cellIs" dxfId="142" priority="7" operator="greaterThan">
      <formula>$AH$8</formula>
    </cfRule>
  </conditionalFormatting>
  <conditionalFormatting sqref="AP11:AP34">
    <cfRule type="cellIs" dxfId="141" priority="4" operator="equal">
      <formula>0</formula>
    </cfRule>
  </conditionalFormatting>
  <conditionalFormatting sqref="AP11:AP34">
    <cfRule type="cellIs" dxfId="140" priority="3" operator="greaterThan">
      <formula>1179</formula>
    </cfRule>
  </conditionalFormatting>
  <conditionalFormatting sqref="AP11:AP34">
    <cfRule type="cellIs" dxfId="139" priority="2" operator="greaterThan">
      <formula>99</formula>
    </cfRule>
  </conditionalFormatting>
  <conditionalFormatting sqref="AP11:AP34">
    <cfRule type="cellIs" dxfId="13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7" workbookViewId="0">
      <selection activeCell="B38" sqref="B38:B53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126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42211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27612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25'!Q34</f>
        <v>45334263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25'!AG34</f>
        <v>38986512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25'!AP34</f>
        <v>8810968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8</v>
      </c>
      <c r="E11" s="43">
        <f>D11/1.42</f>
        <v>5.6338028169014089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128</v>
      </c>
      <c r="P11" s="166">
        <v>100</v>
      </c>
      <c r="Q11" s="166">
        <v>45338593</v>
      </c>
      <c r="R11" s="49">
        <f>IF(ISBLANK(Q11),"-",Q11-Q10)</f>
        <v>4330</v>
      </c>
      <c r="S11" s="50">
        <f>R11*24/1000</f>
        <v>103.92</v>
      </c>
      <c r="T11" s="50">
        <f>R11/1000</f>
        <v>4.33</v>
      </c>
      <c r="U11" s="167">
        <v>5</v>
      </c>
      <c r="V11" s="167">
        <f t="shared" ref="V11:V34" si="0">U11</f>
        <v>5</v>
      </c>
      <c r="W11" s="168" t="s">
        <v>125</v>
      </c>
      <c r="X11" s="170">
        <v>0</v>
      </c>
      <c r="Y11" s="170">
        <v>0</v>
      </c>
      <c r="Z11" s="170">
        <v>1117</v>
      </c>
      <c r="AA11" s="170">
        <v>0</v>
      </c>
      <c r="AB11" s="170">
        <v>1117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38987292</v>
      </c>
      <c r="AH11" s="52">
        <f>IF(ISBLANK(AG11),"-",AG11-AG10)</f>
        <v>780</v>
      </c>
      <c r="AI11" s="53">
        <f>AH11/T11</f>
        <v>180.13856812933025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0.63</v>
      </c>
      <c r="AP11" s="170">
        <v>8812033</v>
      </c>
      <c r="AQ11" s="170">
        <f t="shared" ref="AQ11:AQ34" si="1">AP11-AP10</f>
        <v>1065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9</v>
      </c>
      <c r="E12" s="43">
        <f t="shared" ref="E12:E34" si="2">D12/1.42</f>
        <v>6.3380281690140849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125</v>
      </c>
      <c r="P12" s="166">
        <v>103</v>
      </c>
      <c r="Q12" s="166">
        <v>45342915</v>
      </c>
      <c r="R12" s="49">
        <f t="shared" ref="R12:R34" si="5">IF(ISBLANK(Q12),"-",Q12-Q11)</f>
        <v>4322</v>
      </c>
      <c r="S12" s="50">
        <f t="shared" ref="S12:S34" si="6">R12*24/1000</f>
        <v>103.72799999999999</v>
      </c>
      <c r="T12" s="50">
        <f t="shared" ref="T12:T34" si="7">R12/1000</f>
        <v>4.3220000000000001</v>
      </c>
      <c r="U12" s="167">
        <v>6.2</v>
      </c>
      <c r="V12" s="167">
        <f t="shared" si="0"/>
        <v>6.2</v>
      </c>
      <c r="W12" s="168" t="s">
        <v>125</v>
      </c>
      <c r="X12" s="170">
        <v>0</v>
      </c>
      <c r="Y12" s="170">
        <v>0</v>
      </c>
      <c r="Z12" s="170">
        <v>1117</v>
      </c>
      <c r="AA12" s="170">
        <v>0</v>
      </c>
      <c r="AB12" s="170">
        <v>1117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38988067</v>
      </c>
      <c r="AH12" s="52">
        <f>IF(ISBLANK(AG12),"-",AG12-AG11)</f>
        <v>775</v>
      </c>
      <c r="AI12" s="53">
        <f t="shared" ref="AI12:AI34" si="8">AH12/T12</f>
        <v>179.31513188338732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0.63</v>
      </c>
      <c r="AP12" s="170">
        <v>8813099</v>
      </c>
      <c r="AQ12" s="170">
        <f t="shared" si="1"/>
        <v>1066</v>
      </c>
      <c r="AR12" s="56">
        <v>0.91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11</v>
      </c>
      <c r="E13" s="43">
        <f t="shared" si="2"/>
        <v>7.746478873239437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120</v>
      </c>
      <c r="P13" s="166">
        <v>106</v>
      </c>
      <c r="Q13" s="166">
        <v>45347242</v>
      </c>
      <c r="R13" s="49">
        <f t="shared" si="5"/>
        <v>4327</v>
      </c>
      <c r="S13" s="50">
        <f t="shared" si="6"/>
        <v>103.848</v>
      </c>
      <c r="T13" s="50">
        <f t="shared" si="7"/>
        <v>4.327</v>
      </c>
      <c r="U13" s="167">
        <v>7.1</v>
      </c>
      <c r="V13" s="167">
        <f t="shared" si="0"/>
        <v>7.1</v>
      </c>
      <c r="W13" s="168" t="s">
        <v>125</v>
      </c>
      <c r="X13" s="170">
        <v>0</v>
      </c>
      <c r="Y13" s="170">
        <v>0</v>
      </c>
      <c r="Z13" s="170">
        <v>1117</v>
      </c>
      <c r="AA13" s="170">
        <v>0</v>
      </c>
      <c r="AB13" s="170">
        <v>1117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38988837</v>
      </c>
      <c r="AH13" s="52">
        <f>IF(ISBLANK(AG13),"-",AG13-AG12)</f>
        <v>770</v>
      </c>
      <c r="AI13" s="53">
        <f t="shared" si="8"/>
        <v>177.95239195747632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0.63</v>
      </c>
      <c r="AP13" s="170">
        <v>8814168</v>
      </c>
      <c r="AQ13" s="170">
        <f t="shared" si="1"/>
        <v>1069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15</v>
      </c>
      <c r="E14" s="43">
        <f t="shared" si="2"/>
        <v>10.563380281690142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118</v>
      </c>
      <c r="P14" s="166">
        <v>104</v>
      </c>
      <c r="Q14" s="166">
        <v>45351567</v>
      </c>
      <c r="R14" s="49">
        <f t="shared" si="5"/>
        <v>4325</v>
      </c>
      <c r="S14" s="50">
        <f t="shared" si="6"/>
        <v>103.8</v>
      </c>
      <c r="T14" s="50">
        <f t="shared" si="7"/>
        <v>4.3250000000000002</v>
      </c>
      <c r="U14" s="167">
        <v>8.3000000000000007</v>
      </c>
      <c r="V14" s="167">
        <f t="shared" si="0"/>
        <v>8.3000000000000007</v>
      </c>
      <c r="W14" s="168" t="s">
        <v>125</v>
      </c>
      <c r="X14" s="170">
        <v>0</v>
      </c>
      <c r="Y14" s="170">
        <v>0</v>
      </c>
      <c r="Z14" s="170">
        <v>1117</v>
      </c>
      <c r="AA14" s="170">
        <v>0</v>
      </c>
      <c r="AB14" s="170">
        <v>1117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38989605</v>
      </c>
      <c r="AH14" s="52">
        <f t="shared" ref="AH14:AH34" si="9">IF(ISBLANK(AG14),"-",AG14-AG13)</f>
        <v>768</v>
      </c>
      <c r="AI14" s="53">
        <f t="shared" si="8"/>
        <v>177.57225433526011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0.63</v>
      </c>
      <c r="AP14" s="170">
        <v>8815225</v>
      </c>
      <c r="AQ14" s="170">
        <f t="shared" si="1"/>
        <v>1057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18</v>
      </c>
      <c r="E15" s="43">
        <f t="shared" si="2"/>
        <v>12.67605633802817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114</v>
      </c>
      <c r="P15" s="166">
        <v>105</v>
      </c>
      <c r="Q15" s="166">
        <v>45355900</v>
      </c>
      <c r="R15" s="49">
        <f t="shared" si="5"/>
        <v>4333</v>
      </c>
      <c r="S15" s="50">
        <f t="shared" si="6"/>
        <v>103.992</v>
      </c>
      <c r="T15" s="50">
        <f t="shared" si="7"/>
        <v>4.3330000000000002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1117</v>
      </c>
      <c r="AA15" s="170">
        <v>0</v>
      </c>
      <c r="AB15" s="170">
        <v>1117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38990376</v>
      </c>
      <c r="AH15" s="52">
        <f t="shared" si="9"/>
        <v>771</v>
      </c>
      <c r="AI15" s="53">
        <f t="shared" si="8"/>
        <v>177.93676436648971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0.63</v>
      </c>
      <c r="AP15" s="170">
        <v>8816275</v>
      </c>
      <c r="AQ15" s="170">
        <f t="shared" si="1"/>
        <v>1050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16</v>
      </c>
      <c r="E16" s="43">
        <f t="shared" si="2"/>
        <v>11.267605633802818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126</v>
      </c>
      <c r="P16" s="166">
        <v>115</v>
      </c>
      <c r="Q16" s="166">
        <v>45360734</v>
      </c>
      <c r="R16" s="49">
        <f t="shared" si="5"/>
        <v>4834</v>
      </c>
      <c r="S16" s="50">
        <f t="shared" si="6"/>
        <v>116.01600000000001</v>
      </c>
      <c r="T16" s="50">
        <f t="shared" si="7"/>
        <v>4.8339999999999996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1117</v>
      </c>
      <c r="AA16" s="170">
        <v>0</v>
      </c>
      <c r="AB16" s="170">
        <v>1117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38991164</v>
      </c>
      <c r="AH16" s="52">
        <f t="shared" si="9"/>
        <v>788</v>
      </c>
      <c r="AI16" s="53">
        <f t="shared" si="8"/>
        <v>163.01199834505587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8816275</v>
      </c>
      <c r="AQ16" s="170">
        <f t="shared" si="1"/>
        <v>0</v>
      </c>
      <c r="AR16" s="56">
        <v>1.03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13</v>
      </c>
      <c r="E17" s="43">
        <f t="shared" si="2"/>
        <v>9.1549295774647899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142</v>
      </c>
      <c r="P17" s="166">
        <v>128</v>
      </c>
      <c r="Q17" s="166">
        <v>45366370</v>
      </c>
      <c r="R17" s="49">
        <f t="shared" si="5"/>
        <v>5636</v>
      </c>
      <c r="S17" s="50">
        <f t="shared" si="6"/>
        <v>135.26400000000001</v>
      </c>
      <c r="T17" s="50">
        <f t="shared" si="7"/>
        <v>5.6360000000000001</v>
      </c>
      <c r="U17" s="167">
        <v>9.5</v>
      </c>
      <c r="V17" s="167">
        <f t="shared" si="0"/>
        <v>9.5</v>
      </c>
      <c r="W17" s="168" t="s">
        <v>137</v>
      </c>
      <c r="X17" s="170">
        <v>0</v>
      </c>
      <c r="Y17" s="170">
        <v>0</v>
      </c>
      <c r="Z17" s="170">
        <v>1158</v>
      </c>
      <c r="AA17" s="170">
        <v>1185</v>
      </c>
      <c r="AB17" s="170">
        <v>1158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38992368</v>
      </c>
      <c r="AH17" s="52">
        <f t="shared" si="9"/>
        <v>1204</v>
      </c>
      <c r="AI17" s="53">
        <f t="shared" si="8"/>
        <v>213.62668559261888</v>
      </c>
      <c r="AJ17" s="149">
        <v>0</v>
      </c>
      <c r="AK17" s="149">
        <v>0</v>
      </c>
      <c r="AL17" s="149">
        <v>1</v>
      </c>
      <c r="AM17" s="149">
        <v>1</v>
      </c>
      <c r="AN17" s="149">
        <v>1</v>
      </c>
      <c r="AO17" s="149">
        <v>0</v>
      </c>
      <c r="AP17" s="170">
        <v>8816275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11</v>
      </c>
      <c r="E18" s="43">
        <f t="shared" si="2"/>
        <v>7.746478873239437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135</v>
      </c>
      <c r="P18" s="166">
        <v>137</v>
      </c>
      <c r="Q18" s="166">
        <v>45371984</v>
      </c>
      <c r="R18" s="49">
        <f t="shared" si="5"/>
        <v>5614</v>
      </c>
      <c r="S18" s="50">
        <f t="shared" si="6"/>
        <v>134.73599999999999</v>
      </c>
      <c r="T18" s="50">
        <f t="shared" si="7"/>
        <v>5.6139999999999999</v>
      </c>
      <c r="U18" s="167">
        <v>9.1999999999999993</v>
      </c>
      <c r="V18" s="167">
        <f t="shared" si="0"/>
        <v>9.1999999999999993</v>
      </c>
      <c r="W18" s="168" t="s">
        <v>137</v>
      </c>
      <c r="X18" s="170">
        <v>0</v>
      </c>
      <c r="Y18" s="170">
        <v>1015</v>
      </c>
      <c r="Z18" s="170">
        <v>1137</v>
      </c>
      <c r="AA18" s="170">
        <v>1185</v>
      </c>
      <c r="AB18" s="170">
        <v>1137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38993572</v>
      </c>
      <c r="AH18" s="52">
        <f t="shared" si="9"/>
        <v>1204</v>
      </c>
      <c r="AI18" s="53">
        <f t="shared" si="8"/>
        <v>214.46384039900249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8816275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9</v>
      </c>
      <c r="E19" s="43">
        <f t="shared" si="2"/>
        <v>6.3380281690140849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135</v>
      </c>
      <c r="P19" s="166">
        <v>147</v>
      </c>
      <c r="Q19" s="166">
        <v>45377888</v>
      </c>
      <c r="R19" s="49">
        <f t="shared" si="5"/>
        <v>5904</v>
      </c>
      <c r="S19" s="50">
        <f t="shared" si="6"/>
        <v>141.696</v>
      </c>
      <c r="T19" s="50">
        <f t="shared" si="7"/>
        <v>5.9039999999999999</v>
      </c>
      <c r="U19" s="167">
        <v>8.6999999999999993</v>
      </c>
      <c r="V19" s="167">
        <f t="shared" si="0"/>
        <v>8.6999999999999993</v>
      </c>
      <c r="W19" s="168" t="s">
        <v>137</v>
      </c>
      <c r="X19" s="170">
        <v>0</v>
      </c>
      <c r="Y19" s="170">
        <v>1015</v>
      </c>
      <c r="Z19" s="170">
        <v>1137</v>
      </c>
      <c r="AA19" s="170">
        <v>1185</v>
      </c>
      <c r="AB19" s="170">
        <v>1137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38994836</v>
      </c>
      <c r="AH19" s="52">
        <f t="shared" si="9"/>
        <v>1264</v>
      </c>
      <c r="AI19" s="53">
        <f t="shared" si="8"/>
        <v>214.09214092140923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8816275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140</v>
      </c>
      <c r="P20" s="166">
        <v>144</v>
      </c>
      <c r="Q20" s="166">
        <v>45384074</v>
      </c>
      <c r="R20" s="49">
        <f t="shared" si="5"/>
        <v>6186</v>
      </c>
      <c r="S20" s="50">
        <f t="shared" si="6"/>
        <v>148.464</v>
      </c>
      <c r="T20" s="50">
        <f t="shared" si="7"/>
        <v>6.1859999999999999</v>
      </c>
      <c r="U20" s="167">
        <v>8.1</v>
      </c>
      <c r="V20" s="167">
        <v>8.5</v>
      </c>
      <c r="W20" s="168" t="s">
        <v>137</v>
      </c>
      <c r="X20" s="170">
        <v>0</v>
      </c>
      <c r="Y20" s="170">
        <v>1035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38996232</v>
      </c>
      <c r="AH20" s="52">
        <f t="shared" si="9"/>
        <v>1396</v>
      </c>
      <c r="AI20" s="53">
        <f t="shared" si="8"/>
        <v>225.67086970578725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8816275</v>
      </c>
      <c r="AQ20" s="170">
        <f t="shared" si="1"/>
        <v>0</v>
      </c>
      <c r="AR20" s="56">
        <v>1.05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2"/>
        <v>5.6338028169014089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141</v>
      </c>
      <c r="P21" s="166">
        <v>147</v>
      </c>
      <c r="Q21" s="166">
        <v>45390128</v>
      </c>
      <c r="R21" s="49">
        <f t="shared" si="5"/>
        <v>6054</v>
      </c>
      <c r="S21" s="50">
        <f t="shared" si="6"/>
        <v>145.29599999999999</v>
      </c>
      <c r="T21" s="50">
        <f t="shared" si="7"/>
        <v>6.0540000000000003</v>
      </c>
      <c r="U21" s="167">
        <v>7.6</v>
      </c>
      <c r="V21" s="167">
        <v>8.1</v>
      </c>
      <c r="W21" s="168" t="s">
        <v>137</v>
      </c>
      <c r="X21" s="170">
        <v>0</v>
      </c>
      <c r="Y21" s="170">
        <v>1035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38997608</v>
      </c>
      <c r="AH21" s="52">
        <f t="shared" si="9"/>
        <v>1376</v>
      </c>
      <c r="AI21" s="53">
        <f t="shared" si="8"/>
        <v>227.28774364056821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8816275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5</v>
      </c>
      <c r="E22" s="43">
        <f t="shared" si="2"/>
        <v>3.5211267605633805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135</v>
      </c>
      <c r="P22" s="166">
        <v>159</v>
      </c>
      <c r="Q22" s="166">
        <v>45396126</v>
      </c>
      <c r="R22" s="49">
        <f t="shared" si="5"/>
        <v>5998</v>
      </c>
      <c r="S22" s="50">
        <f t="shared" si="6"/>
        <v>143.952</v>
      </c>
      <c r="T22" s="50">
        <f t="shared" si="7"/>
        <v>5.9980000000000002</v>
      </c>
      <c r="U22" s="167">
        <v>6.9</v>
      </c>
      <c r="V22" s="167">
        <f t="shared" si="0"/>
        <v>6.9</v>
      </c>
      <c r="W22" s="168" t="s">
        <v>137</v>
      </c>
      <c r="X22" s="170">
        <v>0</v>
      </c>
      <c r="Y22" s="170">
        <v>1057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38998972</v>
      </c>
      <c r="AH22" s="52">
        <f t="shared" si="9"/>
        <v>1364</v>
      </c>
      <c r="AI22" s="53">
        <f t="shared" si="8"/>
        <v>227.40913637879294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8816275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3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133</v>
      </c>
      <c r="P23" s="166">
        <v>150</v>
      </c>
      <c r="Q23" s="166">
        <v>45402260</v>
      </c>
      <c r="R23" s="49">
        <f t="shared" si="5"/>
        <v>6134</v>
      </c>
      <c r="S23" s="50">
        <f t="shared" si="6"/>
        <v>147.21600000000001</v>
      </c>
      <c r="T23" s="50">
        <f t="shared" si="7"/>
        <v>6.1340000000000003</v>
      </c>
      <c r="U23" s="167">
        <v>6.2</v>
      </c>
      <c r="V23" s="167">
        <f t="shared" si="0"/>
        <v>6.2</v>
      </c>
      <c r="W23" s="168" t="s">
        <v>137</v>
      </c>
      <c r="X23" s="170">
        <v>0</v>
      </c>
      <c r="Y23" s="170">
        <v>1077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39000364</v>
      </c>
      <c r="AH23" s="52">
        <f t="shared" si="9"/>
        <v>1392</v>
      </c>
      <c r="AI23" s="53">
        <f t="shared" si="8"/>
        <v>226.93185523312681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8816275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4</v>
      </c>
      <c r="E24" s="43">
        <f t="shared" si="2"/>
        <v>2.8169014084507045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129</v>
      </c>
      <c r="P24" s="166">
        <v>144</v>
      </c>
      <c r="Q24" s="166">
        <v>45408224</v>
      </c>
      <c r="R24" s="49">
        <f t="shared" si="5"/>
        <v>5964</v>
      </c>
      <c r="S24" s="50">
        <f t="shared" si="6"/>
        <v>143.136</v>
      </c>
      <c r="T24" s="50">
        <f t="shared" si="7"/>
        <v>5.9640000000000004</v>
      </c>
      <c r="U24" s="167">
        <v>5.5</v>
      </c>
      <c r="V24" s="167">
        <f t="shared" si="0"/>
        <v>5.5</v>
      </c>
      <c r="W24" s="168" t="s">
        <v>137</v>
      </c>
      <c r="X24" s="170">
        <v>0</v>
      </c>
      <c r="Y24" s="170">
        <v>1076</v>
      </c>
      <c r="Z24" s="170">
        <v>1187</v>
      </c>
      <c r="AA24" s="170">
        <v>1185</v>
      </c>
      <c r="AB24" s="170">
        <v>1188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39001820</v>
      </c>
      <c r="AH24" s="52">
        <f t="shared" si="9"/>
        <v>1456</v>
      </c>
      <c r="AI24" s="53">
        <f t="shared" si="8"/>
        <v>244.13145539906102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8816275</v>
      </c>
      <c r="AQ24" s="170">
        <f t="shared" si="1"/>
        <v>0</v>
      </c>
      <c r="AR24" s="56">
        <v>0.93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4</v>
      </c>
      <c r="E25" s="43">
        <f t="shared" si="2"/>
        <v>2.8169014084507045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129</v>
      </c>
      <c r="P25" s="166">
        <v>143</v>
      </c>
      <c r="Q25" s="166">
        <v>45414282</v>
      </c>
      <c r="R25" s="49">
        <f t="shared" si="5"/>
        <v>6058</v>
      </c>
      <c r="S25" s="50">
        <f t="shared" si="6"/>
        <v>145.392</v>
      </c>
      <c r="T25" s="50">
        <f t="shared" si="7"/>
        <v>6.0579999999999998</v>
      </c>
      <c r="U25" s="167">
        <v>4.5999999999999996</v>
      </c>
      <c r="V25" s="167">
        <f t="shared" si="0"/>
        <v>4.5999999999999996</v>
      </c>
      <c r="W25" s="168" t="s">
        <v>137</v>
      </c>
      <c r="X25" s="170">
        <v>0</v>
      </c>
      <c r="Y25" s="170">
        <v>1117</v>
      </c>
      <c r="Z25" s="170">
        <v>1188</v>
      </c>
      <c r="AA25" s="170">
        <v>1185</v>
      </c>
      <c r="AB25" s="170">
        <v>1188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39003244</v>
      </c>
      <c r="AH25" s="52">
        <f t="shared" si="9"/>
        <v>1424</v>
      </c>
      <c r="AI25" s="53">
        <f t="shared" si="8"/>
        <v>235.06107626279299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8816275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4</v>
      </c>
      <c r="E26" s="43">
        <f t="shared" si="2"/>
        <v>2.8169014084507045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133</v>
      </c>
      <c r="P26" s="166">
        <v>139</v>
      </c>
      <c r="Q26" s="166">
        <v>45420193</v>
      </c>
      <c r="R26" s="49">
        <f t="shared" si="5"/>
        <v>5911</v>
      </c>
      <c r="S26" s="50">
        <f t="shared" si="6"/>
        <v>141.864</v>
      </c>
      <c r="T26" s="50">
        <f t="shared" si="7"/>
        <v>5.9109999999999996</v>
      </c>
      <c r="U26" s="167">
        <v>3.7</v>
      </c>
      <c r="V26" s="167">
        <f t="shared" si="0"/>
        <v>3.7</v>
      </c>
      <c r="W26" s="168" t="s">
        <v>137</v>
      </c>
      <c r="X26" s="170">
        <v>0</v>
      </c>
      <c r="Y26" s="170">
        <v>1086</v>
      </c>
      <c r="Z26" s="170">
        <v>1188</v>
      </c>
      <c r="AA26" s="170">
        <v>1185</v>
      </c>
      <c r="AB26" s="170">
        <v>1188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39004636</v>
      </c>
      <c r="AH26" s="52">
        <f t="shared" si="9"/>
        <v>1392</v>
      </c>
      <c r="AI26" s="53">
        <f t="shared" si="8"/>
        <v>235.49314836745054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8816275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136</v>
      </c>
      <c r="P27" s="166">
        <v>138</v>
      </c>
      <c r="Q27" s="166">
        <v>45426081</v>
      </c>
      <c r="R27" s="49">
        <f t="shared" si="5"/>
        <v>5888</v>
      </c>
      <c r="S27" s="50">
        <f t="shared" si="6"/>
        <v>141.31200000000001</v>
      </c>
      <c r="T27" s="50">
        <f t="shared" si="7"/>
        <v>5.8879999999999999</v>
      </c>
      <c r="U27" s="167">
        <v>3.1</v>
      </c>
      <c r="V27" s="167">
        <f t="shared" si="0"/>
        <v>3.1</v>
      </c>
      <c r="W27" s="168" t="s">
        <v>137</v>
      </c>
      <c r="X27" s="170">
        <v>0</v>
      </c>
      <c r="Y27" s="170">
        <v>1025</v>
      </c>
      <c r="Z27" s="170">
        <v>1188</v>
      </c>
      <c r="AA27" s="170">
        <v>1185</v>
      </c>
      <c r="AB27" s="170">
        <v>1185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39006012</v>
      </c>
      <c r="AH27" s="52">
        <f t="shared" si="9"/>
        <v>1376</v>
      </c>
      <c r="AI27" s="53">
        <f t="shared" si="8"/>
        <v>233.69565217391306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8816275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134</v>
      </c>
      <c r="P28" s="166">
        <v>138</v>
      </c>
      <c r="Q28" s="166">
        <v>45431970</v>
      </c>
      <c r="R28" s="49">
        <f t="shared" si="5"/>
        <v>5889</v>
      </c>
      <c r="S28" s="50">
        <f t="shared" si="6"/>
        <v>141.33600000000001</v>
      </c>
      <c r="T28" s="50">
        <f t="shared" si="7"/>
        <v>5.8890000000000002</v>
      </c>
      <c r="U28" s="167">
        <v>2.7</v>
      </c>
      <c r="V28" s="167">
        <f t="shared" si="0"/>
        <v>2.7</v>
      </c>
      <c r="W28" s="168" t="s">
        <v>137</v>
      </c>
      <c r="X28" s="170">
        <v>0</v>
      </c>
      <c r="Y28" s="170">
        <v>1025</v>
      </c>
      <c r="Z28" s="170">
        <v>1188</v>
      </c>
      <c r="AA28" s="170">
        <v>1185</v>
      </c>
      <c r="AB28" s="170">
        <v>1185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39007388</v>
      </c>
      <c r="AH28" s="52">
        <f t="shared" si="9"/>
        <v>1376</v>
      </c>
      <c r="AI28" s="53">
        <f t="shared" si="8"/>
        <v>233.6559687553065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8816275</v>
      </c>
      <c r="AQ28" s="170">
        <f t="shared" si="1"/>
        <v>0</v>
      </c>
      <c r="AR28" s="56">
        <v>0.86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4</v>
      </c>
      <c r="E29" s="43">
        <f t="shared" si="2"/>
        <v>2.8169014084507045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135</v>
      </c>
      <c r="P29" s="166">
        <v>129</v>
      </c>
      <c r="Q29" s="166">
        <v>45437702</v>
      </c>
      <c r="R29" s="49">
        <f t="shared" si="5"/>
        <v>5732</v>
      </c>
      <c r="S29" s="50">
        <f t="shared" si="6"/>
        <v>137.56800000000001</v>
      </c>
      <c r="T29" s="50">
        <f t="shared" si="7"/>
        <v>5.7320000000000002</v>
      </c>
      <c r="U29" s="167">
        <v>2.4</v>
      </c>
      <c r="V29" s="167">
        <f t="shared" si="0"/>
        <v>2.4</v>
      </c>
      <c r="W29" s="168" t="s">
        <v>137</v>
      </c>
      <c r="X29" s="170">
        <v>0</v>
      </c>
      <c r="Y29" s="170">
        <v>1023</v>
      </c>
      <c r="Z29" s="170">
        <v>1188</v>
      </c>
      <c r="AA29" s="170">
        <v>1185</v>
      </c>
      <c r="AB29" s="170">
        <v>1185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39008720</v>
      </c>
      <c r="AH29" s="52">
        <f t="shared" si="9"/>
        <v>1332</v>
      </c>
      <c r="AI29" s="53">
        <f t="shared" si="8"/>
        <v>232.37962316817863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8816275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4</v>
      </c>
      <c r="E30" s="43">
        <f t="shared" si="2"/>
        <v>2.8169014084507045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135</v>
      </c>
      <c r="P30" s="166">
        <v>143</v>
      </c>
      <c r="Q30" s="166">
        <v>45443343</v>
      </c>
      <c r="R30" s="49">
        <f t="shared" si="5"/>
        <v>5641</v>
      </c>
      <c r="S30" s="50">
        <f t="shared" si="6"/>
        <v>135.38399999999999</v>
      </c>
      <c r="T30" s="50">
        <f t="shared" si="7"/>
        <v>5.641</v>
      </c>
      <c r="U30" s="167">
        <v>2.1</v>
      </c>
      <c r="V30" s="167">
        <f t="shared" si="0"/>
        <v>2.1</v>
      </c>
      <c r="W30" s="168" t="s">
        <v>137</v>
      </c>
      <c r="X30" s="170">
        <v>0</v>
      </c>
      <c r="Y30" s="170">
        <v>1024</v>
      </c>
      <c r="Z30" s="170">
        <v>1188</v>
      </c>
      <c r="AA30" s="170">
        <v>1185</v>
      </c>
      <c r="AB30" s="170">
        <v>1185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39010044</v>
      </c>
      <c r="AH30" s="52">
        <f t="shared" si="9"/>
        <v>1324</v>
      </c>
      <c r="AI30" s="53">
        <f t="shared" si="8"/>
        <v>234.71015777344442</v>
      </c>
      <c r="AJ30" s="149">
        <v>0</v>
      </c>
      <c r="AK30" s="149">
        <v>1</v>
      </c>
      <c r="AL30" s="149">
        <v>1</v>
      </c>
      <c r="AM30" s="149">
        <v>1</v>
      </c>
      <c r="AN30" s="149">
        <v>1</v>
      </c>
      <c r="AO30" s="149">
        <v>0</v>
      </c>
      <c r="AP30" s="170">
        <v>8816275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5</v>
      </c>
      <c r="E31" s="43">
        <f t="shared" si="2"/>
        <v>3.5211267605633805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130</v>
      </c>
      <c r="P31" s="166">
        <v>129</v>
      </c>
      <c r="Q31" s="166">
        <v>45448654</v>
      </c>
      <c r="R31" s="49">
        <f t="shared" si="5"/>
        <v>5311</v>
      </c>
      <c r="S31" s="50">
        <f t="shared" si="6"/>
        <v>127.464</v>
      </c>
      <c r="T31" s="50">
        <f t="shared" si="7"/>
        <v>5.3109999999999999</v>
      </c>
      <c r="U31" s="167">
        <v>1.4</v>
      </c>
      <c r="V31" s="167">
        <f t="shared" si="0"/>
        <v>1.4</v>
      </c>
      <c r="W31" s="168" t="s">
        <v>148</v>
      </c>
      <c r="X31" s="170">
        <v>0</v>
      </c>
      <c r="Y31" s="170">
        <v>1097</v>
      </c>
      <c r="Z31" s="170">
        <v>1188</v>
      </c>
      <c r="AA31" s="170">
        <v>0</v>
      </c>
      <c r="AB31" s="170">
        <v>1185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39011152</v>
      </c>
      <c r="AH31" s="52">
        <f t="shared" si="9"/>
        <v>1108</v>
      </c>
      <c r="AI31" s="53">
        <f t="shared" si="8"/>
        <v>208.62361137262286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8816275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10</v>
      </c>
      <c r="E32" s="43">
        <f t="shared" si="2"/>
        <v>7.042253521126761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113</v>
      </c>
      <c r="P32" s="166">
        <v>118</v>
      </c>
      <c r="Q32" s="166">
        <v>45453965</v>
      </c>
      <c r="R32" s="49">
        <f t="shared" si="5"/>
        <v>5311</v>
      </c>
      <c r="S32" s="50">
        <f t="shared" si="6"/>
        <v>127.464</v>
      </c>
      <c r="T32" s="50">
        <f t="shared" si="7"/>
        <v>5.3109999999999999</v>
      </c>
      <c r="U32" s="167">
        <v>1.3</v>
      </c>
      <c r="V32" s="167">
        <f t="shared" si="0"/>
        <v>1.3</v>
      </c>
      <c r="W32" s="168" t="s">
        <v>148</v>
      </c>
      <c r="X32" s="170">
        <v>0</v>
      </c>
      <c r="Y32" s="170">
        <v>1097</v>
      </c>
      <c r="Z32" s="170">
        <v>1188</v>
      </c>
      <c r="AA32" s="170">
        <v>0</v>
      </c>
      <c r="AB32" s="170">
        <v>1185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39012260</v>
      </c>
      <c r="AH32" s="52">
        <f t="shared" si="9"/>
        <v>1108</v>
      </c>
      <c r="AI32" s="53">
        <f t="shared" si="8"/>
        <v>208.62361137262286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8816275</v>
      </c>
      <c r="AQ32" s="170">
        <f t="shared" si="1"/>
        <v>0</v>
      </c>
      <c r="AR32" s="56">
        <v>0.95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8</v>
      </c>
      <c r="E33" s="43">
        <f t="shared" si="2"/>
        <v>5.6338028169014089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129</v>
      </c>
      <c r="P33" s="166">
        <v>115</v>
      </c>
      <c r="Q33" s="166">
        <v>45458587</v>
      </c>
      <c r="R33" s="49">
        <f t="shared" si="5"/>
        <v>4622</v>
      </c>
      <c r="S33" s="50">
        <f t="shared" si="6"/>
        <v>110.928</v>
      </c>
      <c r="T33" s="50">
        <f t="shared" si="7"/>
        <v>4.6219999999999999</v>
      </c>
      <c r="U33" s="167">
        <v>2.1</v>
      </c>
      <c r="V33" s="167">
        <f t="shared" si="0"/>
        <v>2.1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1185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39013192</v>
      </c>
      <c r="AH33" s="52">
        <f t="shared" si="9"/>
        <v>932</v>
      </c>
      <c r="AI33" s="53">
        <f t="shared" si="8"/>
        <v>201.64430982258762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0.45</v>
      </c>
      <c r="AP33" s="170">
        <v>8817763</v>
      </c>
      <c r="AQ33" s="170">
        <f t="shared" si="1"/>
        <v>1488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7</v>
      </c>
      <c r="E34" s="43">
        <f t="shared" si="2"/>
        <v>4.9295774647887329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143</v>
      </c>
      <c r="P34" s="166">
        <v>111</v>
      </c>
      <c r="Q34" s="166">
        <v>45463209</v>
      </c>
      <c r="R34" s="49">
        <f t="shared" si="5"/>
        <v>4622</v>
      </c>
      <c r="S34" s="50">
        <f t="shared" si="6"/>
        <v>110.928</v>
      </c>
      <c r="T34" s="50">
        <f t="shared" si="7"/>
        <v>4.6219999999999999</v>
      </c>
      <c r="U34" s="167">
        <v>3.6</v>
      </c>
      <c r="V34" s="167">
        <f t="shared" si="0"/>
        <v>3.6</v>
      </c>
      <c r="W34" s="168" t="s">
        <v>125</v>
      </c>
      <c r="X34" s="170">
        <v>0</v>
      </c>
      <c r="Y34" s="170">
        <v>0</v>
      </c>
      <c r="Z34" s="170">
        <v>1188</v>
      </c>
      <c r="AA34" s="170">
        <v>0</v>
      </c>
      <c r="AB34" s="170">
        <v>1185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39014124</v>
      </c>
      <c r="AH34" s="52">
        <f t="shared" si="9"/>
        <v>932</v>
      </c>
      <c r="AI34" s="53">
        <f t="shared" si="8"/>
        <v>201.64430982258762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0.45</v>
      </c>
      <c r="AP34" s="170">
        <v>8819251</v>
      </c>
      <c r="AQ34" s="170">
        <f t="shared" si="1"/>
        <v>1488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128.83333333333334</v>
      </c>
      <c r="Q35" s="67">
        <f>Q34-Q10</f>
        <v>128946</v>
      </c>
      <c r="R35" s="68">
        <f>SUM(R11:R34)</f>
        <v>128946</v>
      </c>
      <c r="S35" s="69">
        <f>AVERAGE(S11:S34)</f>
        <v>128.946</v>
      </c>
      <c r="T35" s="69">
        <f>SUM(T11:T34)</f>
        <v>128.94600000000003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27612</v>
      </c>
      <c r="AH35" s="71">
        <f>SUM(AH11:AH34)</f>
        <v>27612</v>
      </c>
      <c r="AI35" s="72">
        <f>$AH$35/$T35</f>
        <v>214.13615001628585</v>
      </c>
      <c r="AJ35" s="138"/>
      <c r="AK35" s="139"/>
      <c r="AL35" s="139"/>
      <c r="AM35" s="139"/>
      <c r="AN35" s="140"/>
      <c r="AO35" s="73"/>
      <c r="AP35" s="74">
        <f>AP34-AP10</f>
        <v>8283</v>
      </c>
      <c r="AQ35" s="75">
        <f>SUM(AQ11:AQ34)</f>
        <v>8283</v>
      </c>
      <c r="AR35" s="76">
        <f>AVERAGE(AR11:AR34)</f>
        <v>0.95500000000000007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241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242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160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249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235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153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V11 E11:E34 G11:G34 O12:V34 X11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_1_1_1"/>
    <protectedRange sqref="W11:W34" name="Range1_16_3_1_1_2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37" priority="5" operator="containsText" text="N/A">
      <formula>NOT(ISERROR(SEARCH("N/A",X11)))</formula>
    </cfRule>
    <cfRule type="cellIs" dxfId="136" priority="23" operator="equal">
      <formula>0</formula>
    </cfRule>
  </conditionalFormatting>
  <conditionalFormatting sqref="X11:AE34">
    <cfRule type="cellIs" dxfId="135" priority="22" operator="greaterThanOrEqual">
      <formula>1185</formula>
    </cfRule>
  </conditionalFormatting>
  <conditionalFormatting sqref="X11:AE34">
    <cfRule type="cellIs" dxfId="134" priority="21" operator="between">
      <formula>0.1</formula>
      <formula>1184</formula>
    </cfRule>
  </conditionalFormatting>
  <conditionalFormatting sqref="X8 AO18:AO32 AJ11:AO17 AJ18:AN34">
    <cfRule type="cellIs" dxfId="133" priority="20" operator="equal">
      <formula>0</formula>
    </cfRule>
  </conditionalFormatting>
  <conditionalFormatting sqref="X8 AO18:AO32 AJ11:AO17 AJ18:AN34">
    <cfRule type="cellIs" dxfId="132" priority="19" operator="greaterThan">
      <formula>1179</formula>
    </cfRule>
  </conditionalFormatting>
  <conditionalFormatting sqref="X8 AO18:AO32 AJ11:AO17 AJ18:AN34">
    <cfRule type="cellIs" dxfId="131" priority="18" operator="greaterThan">
      <formula>99</formula>
    </cfRule>
  </conditionalFormatting>
  <conditionalFormatting sqref="X8 AO18:AO32 AJ11:AO17 AJ18:AN34">
    <cfRule type="cellIs" dxfId="130" priority="17" operator="greaterThan">
      <formula>0.99</formula>
    </cfRule>
  </conditionalFormatting>
  <conditionalFormatting sqref="AB8">
    <cfRule type="cellIs" dxfId="129" priority="16" operator="equal">
      <formula>0</formula>
    </cfRule>
  </conditionalFormatting>
  <conditionalFormatting sqref="AB8">
    <cfRule type="cellIs" dxfId="128" priority="15" operator="greaterThan">
      <formula>1179</formula>
    </cfRule>
  </conditionalFormatting>
  <conditionalFormatting sqref="AB8">
    <cfRule type="cellIs" dxfId="127" priority="14" operator="greaterThan">
      <formula>99</formula>
    </cfRule>
  </conditionalFormatting>
  <conditionalFormatting sqref="AB8">
    <cfRule type="cellIs" dxfId="126" priority="13" operator="greaterThan">
      <formula>0.99</formula>
    </cfRule>
  </conditionalFormatting>
  <conditionalFormatting sqref="AQ11:AQ34 AO33:AO34">
    <cfRule type="cellIs" dxfId="125" priority="12" operator="equal">
      <formula>0</formula>
    </cfRule>
  </conditionalFormatting>
  <conditionalFormatting sqref="AQ11:AQ34 AO33:AO34">
    <cfRule type="cellIs" dxfId="124" priority="11" operator="greaterThan">
      <formula>1179</formula>
    </cfRule>
  </conditionalFormatting>
  <conditionalFormatting sqref="AQ11:AQ34 AO33:AO34">
    <cfRule type="cellIs" dxfId="123" priority="10" operator="greaterThan">
      <formula>99</formula>
    </cfRule>
  </conditionalFormatting>
  <conditionalFormatting sqref="AQ11:AQ34 AO33:AO34">
    <cfRule type="cellIs" dxfId="122" priority="9" operator="greaterThan">
      <formula>0.99</formula>
    </cfRule>
  </conditionalFormatting>
  <conditionalFormatting sqref="AI11:AI34">
    <cfRule type="cellIs" dxfId="121" priority="8" operator="greaterThan">
      <formula>$AI$8</formula>
    </cfRule>
  </conditionalFormatting>
  <conditionalFormatting sqref="AH11:AH34">
    <cfRule type="cellIs" dxfId="120" priority="6" operator="greaterThan">
      <formula>$AH$8</formula>
    </cfRule>
    <cfRule type="cellIs" dxfId="119" priority="7" operator="greaterThan">
      <formula>$AH$8</formula>
    </cfRule>
  </conditionalFormatting>
  <conditionalFormatting sqref="AP11:AP34">
    <cfRule type="cellIs" dxfId="118" priority="4" operator="equal">
      <formula>0</formula>
    </cfRule>
  </conditionalFormatting>
  <conditionalFormatting sqref="AP11:AP34">
    <cfRule type="cellIs" dxfId="117" priority="3" operator="greaterThan">
      <formula>1179</formula>
    </cfRule>
  </conditionalFormatting>
  <conditionalFormatting sqref="AP11:AP34">
    <cfRule type="cellIs" dxfId="116" priority="2" operator="greaterThan">
      <formula>99</formula>
    </cfRule>
  </conditionalFormatting>
  <conditionalFormatting sqref="AP11:AP34">
    <cfRule type="cellIs" dxfId="11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4" workbookViewId="0">
      <selection activeCell="B38" sqref="B38:B53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133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42212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27304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26'!Q34</f>
        <v>45463209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26'!AG34</f>
        <v>39014124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26'!AP34</f>
        <v>8819251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8</v>
      </c>
      <c r="E11" s="43">
        <f>D11/1.42</f>
        <v>5.6338028169014089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137</v>
      </c>
      <c r="P11" s="166">
        <v>104</v>
      </c>
      <c r="Q11" s="166">
        <v>45467415</v>
      </c>
      <c r="R11" s="49">
        <f>IF(ISBLANK(Q11),"-",Q11-Q10)</f>
        <v>4206</v>
      </c>
      <c r="S11" s="50">
        <f>R11*24/1000</f>
        <v>100.944</v>
      </c>
      <c r="T11" s="50">
        <f>R11/1000</f>
        <v>4.2060000000000004</v>
      </c>
      <c r="U11" s="167">
        <v>4.7</v>
      </c>
      <c r="V11" s="167">
        <f t="shared" ref="V11:V34" si="0">U11</f>
        <v>4.7</v>
      </c>
      <c r="W11" s="168" t="s">
        <v>125</v>
      </c>
      <c r="X11" s="170">
        <v>0</v>
      </c>
      <c r="Y11" s="170">
        <v>0</v>
      </c>
      <c r="Z11" s="170">
        <v>1108</v>
      </c>
      <c r="AA11" s="170">
        <v>0</v>
      </c>
      <c r="AB11" s="170">
        <v>1107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39014876</v>
      </c>
      <c r="AH11" s="52">
        <f>IF(ISBLANK(AG11),"-",AG11-AG10)</f>
        <v>752</v>
      </c>
      <c r="AI11" s="53">
        <f>AH11/T11</f>
        <v>178.79220161673797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0.68</v>
      </c>
      <c r="AP11" s="170">
        <v>8820573</v>
      </c>
      <c r="AQ11" s="170">
        <f t="shared" ref="AQ11:AQ34" si="1">AP11-AP10</f>
        <v>1322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9</v>
      </c>
      <c r="E12" s="43">
        <f t="shared" ref="E12:E34" si="2">D12/1.42</f>
        <v>6.3380281690140849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135</v>
      </c>
      <c r="P12" s="166">
        <v>101</v>
      </c>
      <c r="Q12" s="166">
        <v>45471629</v>
      </c>
      <c r="R12" s="49">
        <f t="shared" ref="R12:R34" si="5">IF(ISBLANK(Q12),"-",Q12-Q11)</f>
        <v>4214</v>
      </c>
      <c r="S12" s="50">
        <f t="shared" ref="S12:S34" si="6">R12*24/1000</f>
        <v>101.136</v>
      </c>
      <c r="T12" s="50">
        <f t="shared" ref="T12:T34" si="7">R12/1000</f>
        <v>4.2140000000000004</v>
      </c>
      <c r="U12" s="167">
        <v>5.9</v>
      </c>
      <c r="V12" s="167">
        <f t="shared" si="0"/>
        <v>5.9</v>
      </c>
      <c r="W12" s="168" t="s">
        <v>125</v>
      </c>
      <c r="X12" s="170">
        <v>0</v>
      </c>
      <c r="Y12" s="170">
        <v>0</v>
      </c>
      <c r="Z12" s="170">
        <v>1108</v>
      </c>
      <c r="AA12" s="170">
        <v>0</v>
      </c>
      <c r="AB12" s="170">
        <v>1107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39015626</v>
      </c>
      <c r="AH12" s="52">
        <f>IF(ISBLANK(AG12),"-",AG12-AG11)</f>
        <v>750</v>
      </c>
      <c r="AI12" s="53">
        <f t="shared" ref="AI12:AI34" si="8">AH12/T12</f>
        <v>177.97816801139058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0.68</v>
      </c>
      <c r="AP12" s="170">
        <v>8821896</v>
      </c>
      <c r="AQ12" s="170">
        <f t="shared" si="1"/>
        <v>1323</v>
      </c>
      <c r="AR12" s="56">
        <v>1.02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11</v>
      </c>
      <c r="E13" s="43">
        <f t="shared" si="2"/>
        <v>7.746478873239437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139</v>
      </c>
      <c r="P13" s="166">
        <v>102</v>
      </c>
      <c r="Q13" s="166">
        <v>45475842</v>
      </c>
      <c r="R13" s="49">
        <f t="shared" si="5"/>
        <v>4213</v>
      </c>
      <c r="S13" s="50">
        <f t="shared" si="6"/>
        <v>101.11199999999999</v>
      </c>
      <c r="T13" s="50">
        <f t="shared" si="7"/>
        <v>4.2130000000000001</v>
      </c>
      <c r="U13" s="167">
        <v>6.6</v>
      </c>
      <c r="V13" s="167">
        <f t="shared" si="0"/>
        <v>6.6</v>
      </c>
      <c r="W13" s="168" t="s">
        <v>125</v>
      </c>
      <c r="X13" s="170">
        <v>0</v>
      </c>
      <c r="Y13" s="170">
        <v>0</v>
      </c>
      <c r="Z13" s="170">
        <v>1108</v>
      </c>
      <c r="AA13" s="170">
        <v>0</v>
      </c>
      <c r="AB13" s="170">
        <v>1107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39016380</v>
      </c>
      <c r="AH13" s="52">
        <f>IF(ISBLANK(AG13),"-",AG13-AG12)</f>
        <v>754</v>
      </c>
      <c r="AI13" s="53">
        <f t="shared" si="8"/>
        <v>178.96985521006408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0.68</v>
      </c>
      <c r="AP13" s="170">
        <v>8823218</v>
      </c>
      <c r="AQ13" s="170">
        <f t="shared" si="1"/>
        <v>1322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12</v>
      </c>
      <c r="E14" s="43">
        <f t="shared" si="2"/>
        <v>8.4507042253521139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140</v>
      </c>
      <c r="P14" s="166">
        <v>106</v>
      </c>
      <c r="Q14" s="166">
        <v>45480054</v>
      </c>
      <c r="R14" s="49">
        <f t="shared" si="5"/>
        <v>4212</v>
      </c>
      <c r="S14" s="50">
        <f t="shared" si="6"/>
        <v>101.08799999999999</v>
      </c>
      <c r="T14" s="50">
        <f t="shared" si="7"/>
        <v>4.2119999999999997</v>
      </c>
      <c r="U14" s="167">
        <v>9</v>
      </c>
      <c r="V14" s="167">
        <f t="shared" si="0"/>
        <v>9</v>
      </c>
      <c r="W14" s="168" t="s">
        <v>125</v>
      </c>
      <c r="X14" s="170">
        <v>0</v>
      </c>
      <c r="Y14" s="170">
        <v>0</v>
      </c>
      <c r="Z14" s="170">
        <v>1108</v>
      </c>
      <c r="AA14" s="170">
        <v>0</v>
      </c>
      <c r="AB14" s="170">
        <v>1107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39017132</v>
      </c>
      <c r="AH14" s="52">
        <f t="shared" ref="AH14:AH34" si="9">IF(ISBLANK(AG14),"-",AG14-AG13)</f>
        <v>752</v>
      </c>
      <c r="AI14" s="53">
        <f t="shared" si="8"/>
        <v>178.53751187084521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0.78</v>
      </c>
      <c r="AP14" s="170">
        <v>8824541</v>
      </c>
      <c r="AQ14" s="170">
        <f t="shared" si="1"/>
        <v>1323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16</v>
      </c>
      <c r="E15" s="43">
        <f t="shared" si="2"/>
        <v>11.267605633802818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115</v>
      </c>
      <c r="P15" s="166">
        <v>132</v>
      </c>
      <c r="Q15" s="166">
        <v>45484590</v>
      </c>
      <c r="R15" s="49">
        <f t="shared" si="5"/>
        <v>4536</v>
      </c>
      <c r="S15" s="50">
        <f t="shared" si="6"/>
        <v>108.864</v>
      </c>
      <c r="T15" s="50">
        <f t="shared" si="7"/>
        <v>4.5359999999999996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1108</v>
      </c>
      <c r="AA15" s="170">
        <v>0</v>
      </c>
      <c r="AB15" s="170">
        <v>1107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39017908</v>
      </c>
      <c r="AH15" s="52">
        <f t="shared" si="9"/>
        <v>776</v>
      </c>
      <c r="AI15" s="53">
        <f t="shared" si="8"/>
        <v>171.07583774250443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0.78</v>
      </c>
      <c r="AP15" s="170">
        <v>8824869</v>
      </c>
      <c r="AQ15" s="170">
        <f t="shared" si="1"/>
        <v>328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11</v>
      </c>
      <c r="E16" s="43">
        <f t="shared" si="2"/>
        <v>7.746478873239437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126</v>
      </c>
      <c r="P16" s="166">
        <v>118</v>
      </c>
      <c r="Q16" s="166">
        <v>45489374</v>
      </c>
      <c r="R16" s="49">
        <f t="shared" si="5"/>
        <v>4784</v>
      </c>
      <c r="S16" s="50">
        <f t="shared" si="6"/>
        <v>114.816</v>
      </c>
      <c r="T16" s="50">
        <f t="shared" si="7"/>
        <v>4.7839999999999998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1108</v>
      </c>
      <c r="AA16" s="170">
        <v>0</v>
      </c>
      <c r="AB16" s="170">
        <v>1107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39018704</v>
      </c>
      <c r="AH16" s="52">
        <f t="shared" si="9"/>
        <v>796</v>
      </c>
      <c r="AI16" s="53">
        <f t="shared" si="8"/>
        <v>166.38795986622074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8824869</v>
      </c>
      <c r="AQ16" s="170">
        <f t="shared" si="1"/>
        <v>0</v>
      </c>
      <c r="AR16" s="56">
        <v>0.74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7</v>
      </c>
      <c r="E17" s="43">
        <f t="shared" si="2"/>
        <v>4.9295774647887329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119</v>
      </c>
      <c r="P17" s="166">
        <v>141</v>
      </c>
      <c r="Q17" s="166">
        <v>45495110</v>
      </c>
      <c r="R17" s="49">
        <f t="shared" si="5"/>
        <v>5736</v>
      </c>
      <c r="S17" s="50">
        <f t="shared" si="6"/>
        <v>137.66399999999999</v>
      </c>
      <c r="T17" s="50">
        <f t="shared" si="7"/>
        <v>5.7359999999999998</v>
      </c>
      <c r="U17" s="167">
        <v>9.3000000000000007</v>
      </c>
      <c r="V17" s="167">
        <f t="shared" si="0"/>
        <v>9.3000000000000007</v>
      </c>
      <c r="W17" s="168" t="s">
        <v>137</v>
      </c>
      <c r="X17" s="170">
        <v>0</v>
      </c>
      <c r="Y17" s="170">
        <v>1005</v>
      </c>
      <c r="Z17" s="170">
        <v>1188</v>
      </c>
      <c r="AA17" s="170">
        <v>1185</v>
      </c>
      <c r="AB17" s="170">
        <v>1188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39019996</v>
      </c>
      <c r="AH17" s="52">
        <f t="shared" si="9"/>
        <v>1292</v>
      </c>
      <c r="AI17" s="53">
        <f t="shared" si="8"/>
        <v>225.24407252440727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8824869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6</v>
      </c>
      <c r="E18" s="43">
        <f t="shared" si="2"/>
        <v>4.2253521126760569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142</v>
      </c>
      <c r="P18" s="166">
        <v>143</v>
      </c>
      <c r="Q18" s="166">
        <v>45500893</v>
      </c>
      <c r="R18" s="49">
        <f t="shared" si="5"/>
        <v>5783</v>
      </c>
      <c r="S18" s="50">
        <f t="shared" si="6"/>
        <v>138.792</v>
      </c>
      <c r="T18" s="50">
        <f t="shared" si="7"/>
        <v>5.7830000000000004</v>
      </c>
      <c r="U18" s="167">
        <v>8.9</v>
      </c>
      <c r="V18" s="167">
        <f t="shared" si="0"/>
        <v>8.9</v>
      </c>
      <c r="W18" s="168" t="s">
        <v>137</v>
      </c>
      <c r="X18" s="170">
        <v>0</v>
      </c>
      <c r="Y18" s="170">
        <v>1005</v>
      </c>
      <c r="Z18" s="170">
        <v>1188</v>
      </c>
      <c r="AA18" s="170">
        <v>1185</v>
      </c>
      <c r="AB18" s="170">
        <v>1188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39021324</v>
      </c>
      <c r="AH18" s="52">
        <f t="shared" si="9"/>
        <v>1328</v>
      </c>
      <c r="AI18" s="53">
        <f t="shared" si="8"/>
        <v>229.63859588448901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8824869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6</v>
      </c>
      <c r="E19" s="43">
        <f t="shared" si="2"/>
        <v>4.2253521126760569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135</v>
      </c>
      <c r="P19" s="166">
        <v>145</v>
      </c>
      <c r="Q19" s="166">
        <v>45506972</v>
      </c>
      <c r="R19" s="49">
        <f t="shared" si="5"/>
        <v>6079</v>
      </c>
      <c r="S19" s="50">
        <f t="shared" si="6"/>
        <v>145.89599999999999</v>
      </c>
      <c r="T19" s="50">
        <f t="shared" si="7"/>
        <v>6.0789999999999997</v>
      </c>
      <c r="U19" s="167">
        <v>8.4</v>
      </c>
      <c r="V19" s="167">
        <f t="shared" si="0"/>
        <v>8.4</v>
      </c>
      <c r="W19" s="168" t="s">
        <v>137</v>
      </c>
      <c r="X19" s="170">
        <v>0</v>
      </c>
      <c r="Y19" s="170">
        <v>1046</v>
      </c>
      <c r="Z19" s="170">
        <v>1188</v>
      </c>
      <c r="AA19" s="170">
        <v>1185</v>
      </c>
      <c r="AB19" s="170">
        <v>1188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39022716</v>
      </c>
      <c r="AH19" s="52">
        <f t="shared" si="9"/>
        <v>1392</v>
      </c>
      <c r="AI19" s="53">
        <f t="shared" si="8"/>
        <v>228.98503043263696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8824869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135</v>
      </c>
      <c r="P20" s="166">
        <v>147</v>
      </c>
      <c r="Q20" s="166">
        <v>45513529</v>
      </c>
      <c r="R20" s="49">
        <f t="shared" si="5"/>
        <v>6557</v>
      </c>
      <c r="S20" s="50">
        <f t="shared" si="6"/>
        <v>157.36799999999999</v>
      </c>
      <c r="T20" s="50">
        <f t="shared" si="7"/>
        <v>6.5570000000000004</v>
      </c>
      <c r="U20" s="167">
        <v>7.7</v>
      </c>
      <c r="V20" s="167">
        <v>8.5</v>
      </c>
      <c r="W20" s="168" t="s">
        <v>137</v>
      </c>
      <c r="X20" s="170">
        <v>0</v>
      </c>
      <c r="Y20" s="170">
        <v>1046</v>
      </c>
      <c r="Z20" s="170">
        <v>1188</v>
      </c>
      <c r="AA20" s="170">
        <v>1185</v>
      </c>
      <c r="AB20" s="170">
        <v>1188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39024204</v>
      </c>
      <c r="AH20" s="52">
        <f t="shared" si="9"/>
        <v>1488</v>
      </c>
      <c r="AI20" s="53">
        <f t="shared" si="8"/>
        <v>226.93304865029737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8824869</v>
      </c>
      <c r="AQ20" s="170">
        <f t="shared" si="1"/>
        <v>0</v>
      </c>
      <c r="AR20" s="56">
        <v>0.88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2"/>
        <v>5.6338028169014089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140</v>
      </c>
      <c r="P21" s="166">
        <v>146</v>
      </c>
      <c r="Q21" s="166">
        <v>45519170</v>
      </c>
      <c r="R21" s="49">
        <f t="shared" si="5"/>
        <v>5641</v>
      </c>
      <c r="S21" s="50">
        <f t="shared" si="6"/>
        <v>135.38399999999999</v>
      </c>
      <c r="T21" s="50">
        <f t="shared" si="7"/>
        <v>5.641</v>
      </c>
      <c r="U21" s="167">
        <v>7.2</v>
      </c>
      <c r="V21" s="167">
        <v>8.1</v>
      </c>
      <c r="W21" s="168" t="s">
        <v>137</v>
      </c>
      <c r="X21" s="170">
        <v>0</v>
      </c>
      <c r="Y21" s="170">
        <v>1046</v>
      </c>
      <c r="Z21" s="170">
        <v>1188</v>
      </c>
      <c r="AA21" s="170">
        <v>1185</v>
      </c>
      <c r="AB21" s="170">
        <v>1188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39025484</v>
      </c>
      <c r="AH21" s="52">
        <f t="shared" si="9"/>
        <v>1280</v>
      </c>
      <c r="AI21" s="53">
        <f t="shared" si="8"/>
        <v>226.91012231873782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8824869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9</v>
      </c>
      <c r="E22" s="43">
        <f t="shared" si="2"/>
        <v>6.3380281690140849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141</v>
      </c>
      <c r="P22" s="166">
        <v>148</v>
      </c>
      <c r="Q22" s="166">
        <v>45525191</v>
      </c>
      <c r="R22" s="49">
        <f t="shared" si="5"/>
        <v>6021</v>
      </c>
      <c r="S22" s="50">
        <f t="shared" si="6"/>
        <v>144.50399999999999</v>
      </c>
      <c r="T22" s="50">
        <f t="shared" si="7"/>
        <v>6.0209999999999999</v>
      </c>
      <c r="U22" s="167">
        <v>6.7</v>
      </c>
      <c r="V22" s="167">
        <f t="shared" si="0"/>
        <v>6.7</v>
      </c>
      <c r="W22" s="168" t="s">
        <v>137</v>
      </c>
      <c r="X22" s="170">
        <v>0</v>
      </c>
      <c r="Y22" s="170">
        <v>1046</v>
      </c>
      <c r="Z22" s="170">
        <v>1188</v>
      </c>
      <c r="AA22" s="170">
        <v>1185</v>
      </c>
      <c r="AB22" s="170">
        <v>1188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39026856</v>
      </c>
      <c r="AH22" s="52">
        <f t="shared" si="9"/>
        <v>1372</v>
      </c>
      <c r="AI22" s="53">
        <f t="shared" si="8"/>
        <v>227.86912473011128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8824869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5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135</v>
      </c>
      <c r="P23" s="166">
        <v>142</v>
      </c>
      <c r="Q23" s="166">
        <v>45530908</v>
      </c>
      <c r="R23" s="49">
        <f t="shared" si="5"/>
        <v>5717</v>
      </c>
      <c r="S23" s="50">
        <f t="shared" si="6"/>
        <v>137.208</v>
      </c>
      <c r="T23" s="50">
        <f t="shared" si="7"/>
        <v>5.7169999999999996</v>
      </c>
      <c r="U23" s="167">
        <v>6.1</v>
      </c>
      <c r="V23" s="167">
        <f t="shared" si="0"/>
        <v>6.1</v>
      </c>
      <c r="W23" s="168" t="s">
        <v>137</v>
      </c>
      <c r="X23" s="170">
        <v>0</v>
      </c>
      <c r="Y23" s="170">
        <v>1046</v>
      </c>
      <c r="Z23" s="170">
        <v>1188</v>
      </c>
      <c r="AA23" s="170">
        <v>1185</v>
      </c>
      <c r="AB23" s="170">
        <v>1188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39028196</v>
      </c>
      <c r="AH23" s="52">
        <f t="shared" si="9"/>
        <v>1340</v>
      </c>
      <c r="AI23" s="53">
        <f t="shared" si="8"/>
        <v>234.38866538394265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8824869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4</v>
      </c>
      <c r="E24" s="43">
        <f t="shared" si="2"/>
        <v>2.8169014084507045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133</v>
      </c>
      <c r="P24" s="166">
        <v>135</v>
      </c>
      <c r="Q24" s="166">
        <v>45537044</v>
      </c>
      <c r="R24" s="49">
        <f t="shared" si="5"/>
        <v>6136</v>
      </c>
      <c r="S24" s="50">
        <f t="shared" si="6"/>
        <v>147.26400000000001</v>
      </c>
      <c r="T24" s="50">
        <f t="shared" si="7"/>
        <v>6.1360000000000001</v>
      </c>
      <c r="U24" s="167">
        <v>5.5</v>
      </c>
      <c r="V24" s="167">
        <f t="shared" si="0"/>
        <v>5.5</v>
      </c>
      <c r="W24" s="168" t="s">
        <v>137</v>
      </c>
      <c r="X24" s="170">
        <v>0</v>
      </c>
      <c r="Y24" s="170">
        <v>1044</v>
      </c>
      <c r="Z24" s="170">
        <v>1188</v>
      </c>
      <c r="AA24" s="170">
        <v>1185</v>
      </c>
      <c r="AB24" s="170">
        <v>1188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39029630</v>
      </c>
      <c r="AH24" s="52">
        <f t="shared" si="9"/>
        <v>1434</v>
      </c>
      <c r="AI24" s="53">
        <f t="shared" si="8"/>
        <v>233.70273794002608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8824869</v>
      </c>
      <c r="AQ24" s="170">
        <f t="shared" si="1"/>
        <v>0</v>
      </c>
      <c r="AR24" s="56">
        <v>0.96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5</v>
      </c>
      <c r="E25" s="43">
        <f t="shared" si="2"/>
        <v>3.5211267605633805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132</v>
      </c>
      <c r="P25" s="166">
        <v>141</v>
      </c>
      <c r="Q25" s="166">
        <v>45542823</v>
      </c>
      <c r="R25" s="49">
        <f t="shared" si="5"/>
        <v>5779</v>
      </c>
      <c r="S25" s="50">
        <f t="shared" si="6"/>
        <v>138.696</v>
      </c>
      <c r="T25" s="50">
        <f t="shared" si="7"/>
        <v>5.7789999999999999</v>
      </c>
      <c r="U25" s="167">
        <v>5</v>
      </c>
      <c r="V25" s="167">
        <f t="shared" si="0"/>
        <v>5</v>
      </c>
      <c r="W25" s="168" t="s">
        <v>137</v>
      </c>
      <c r="X25" s="170">
        <v>0</v>
      </c>
      <c r="Y25" s="170">
        <v>1045</v>
      </c>
      <c r="Z25" s="170">
        <v>1188</v>
      </c>
      <c r="AA25" s="170">
        <v>1185</v>
      </c>
      <c r="AB25" s="170">
        <v>1188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39030998</v>
      </c>
      <c r="AH25" s="52">
        <f t="shared" si="9"/>
        <v>1368</v>
      </c>
      <c r="AI25" s="53">
        <f t="shared" si="8"/>
        <v>236.71915556324623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8824869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136</v>
      </c>
      <c r="P26" s="166">
        <v>133</v>
      </c>
      <c r="Q26" s="166">
        <v>45548446</v>
      </c>
      <c r="R26" s="49">
        <f t="shared" si="5"/>
        <v>5623</v>
      </c>
      <c r="S26" s="50">
        <f t="shared" si="6"/>
        <v>134.952</v>
      </c>
      <c r="T26" s="50">
        <f t="shared" si="7"/>
        <v>5.6230000000000002</v>
      </c>
      <c r="U26" s="167">
        <v>4.5999999999999996</v>
      </c>
      <c r="V26" s="167">
        <f t="shared" si="0"/>
        <v>4.5999999999999996</v>
      </c>
      <c r="W26" s="168" t="s">
        <v>137</v>
      </c>
      <c r="X26" s="170">
        <v>0</v>
      </c>
      <c r="Y26" s="170">
        <v>1045</v>
      </c>
      <c r="Z26" s="170">
        <v>1188</v>
      </c>
      <c r="AA26" s="170">
        <v>1185</v>
      </c>
      <c r="AB26" s="170">
        <v>1188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39032316</v>
      </c>
      <c r="AH26" s="52">
        <f t="shared" si="9"/>
        <v>1318</v>
      </c>
      <c r="AI26" s="53">
        <f t="shared" si="8"/>
        <v>234.39445136048371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8824869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132</v>
      </c>
      <c r="P27" s="166">
        <v>137</v>
      </c>
      <c r="Q27" s="166">
        <v>45553998</v>
      </c>
      <c r="R27" s="49">
        <f t="shared" si="5"/>
        <v>5552</v>
      </c>
      <c r="S27" s="50">
        <f t="shared" si="6"/>
        <v>133.24799999999999</v>
      </c>
      <c r="T27" s="50">
        <f t="shared" si="7"/>
        <v>5.5519999999999996</v>
      </c>
      <c r="U27" s="167">
        <v>4.0999999999999996</v>
      </c>
      <c r="V27" s="167">
        <f t="shared" si="0"/>
        <v>4.0999999999999996</v>
      </c>
      <c r="W27" s="168" t="s">
        <v>137</v>
      </c>
      <c r="X27" s="170">
        <v>0</v>
      </c>
      <c r="Y27" s="170">
        <v>1045</v>
      </c>
      <c r="Z27" s="170">
        <v>1188</v>
      </c>
      <c r="AA27" s="170">
        <v>1185</v>
      </c>
      <c r="AB27" s="170">
        <v>1188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39033612</v>
      </c>
      <c r="AH27" s="52">
        <f t="shared" si="9"/>
        <v>1296</v>
      </c>
      <c r="AI27" s="53">
        <f t="shared" si="8"/>
        <v>233.42939481268013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8824869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5</v>
      </c>
      <c r="E28" s="43">
        <f t="shared" si="2"/>
        <v>3.5211267605633805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132</v>
      </c>
      <c r="P28" s="166">
        <v>130</v>
      </c>
      <c r="Q28" s="166">
        <v>45559836</v>
      </c>
      <c r="R28" s="49">
        <f t="shared" si="5"/>
        <v>5838</v>
      </c>
      <c r="S28" s="50">
        <f t="shared" si="6"/>
        <v>140.11199999999999</v>
      </c>
      <c r="T28" s="50">
        <f t="shared" si="7"/>
        <v>5.8380000000000001</v>
      </c>
      <c r="U28" s="167">
        <v>3.6</v>
      </c>
      <c r="V28" s="167">
        <f t="shared" si="0"/>
        <v>3.6</v>
      </c>
      <c r="W28" s="168" t="s">
        <v>137</v>
      </c>
      <c r="X28" s="170">
        <v>0</v>
      </c>
      <c r="Y28" s="170">
        <v>1045</v>
      </c>
      <c r="Z28" s="170">
        <v>1188</v>
      </c>
      <c r="AA28" s="170">
        <v>1185</v>
      </c>
      <c r="AB28" s="170">
        <v>1188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39034988</v>
      </c>
      <c r="AH28" s="52">
        <f t="shared" si="9"/>
        <v>1376</v>
      </c>
      <c r="AI28" s="53">
        <f t="shared" si="8"/>
        <v>235.69715656046591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8824869</v>
      </c>
      <c r="AQ28" s="170">
        <f t="shared" si="1"/>
        <v>0</v>
      </c>
      <c r="AR28" s="56">
        <v>1.1399999999999999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4</v>
      </c>
      <c r="E29" s="43">
        <f t="shared" si="2"/>
        <v>2.8169014084507045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132</v>
      </c>
      <c r="P29" s="166">
        <v>133</v>
      </c>
      <c r="Q29" s="166">
        <v>45565415</v>
      </c>
      <c r="R29" s="49">
        <f t="shared" si="5"/>
        <v>5579</v>
      </c>
      <c r="S29" s="50">
        <f t="shared" si="6"/>
        <v>133.89599999999999</v>
      </c>
      <c r="T29" s="50">
        <f t="shared" si="7"/>
        <v>5.5789999999999997</v>
      </c>
      <c r="U29" s="167">
        <v>3.3</v>
      </c>
      <c r="V29" s="167">
        <f t="shared" si="0"/>
        <v>3.3</v>
      </c>
      <c r="W29" s="168" t="s">
        <v>137</v>
      </c>
      <c r="X29" s="170">
        <v>0</v>
      </c>
      <c r="Y29" s="170">
        <v>1014</v>
      </c>
      <c r="Z29" s="170">
        <v>1188</v>
      </c>
      <c r="AA29" s="170">
        <v>1185</v>
      </c>
      <c r="AB29" s="170">
        <v>1188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39036300</v>
      </c>
      <c r="AH29" s="52">
        <f t="shared" si="9"/>
        <v>1312</v>
      </c>
      <c r="AI29" s="53">
        <f t="shared" si="8"/>
        <v>235.1675927585589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8824869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9</v>
      </c>
      <c r="E30" s="43">
        <f t="shared" si="2"/>
        <v>6.3380281690140849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134</v>
      </c>
      <c r="P30" s="166">
        <v>131</v>
      </c>
      <c r="Q30" s="166">
        <v>45570941</v>
      </c>
      <c r="R30" s="49">
        <f t="shared" si="5"/>
        <v>5526</v>
      </c>
      <c r="S30" s="50">
        <f t="shared" si="6"/>
        <v>132.624</v>
      </c>
      <c r="T30" s="50">
        <f t="shared" si="7"/>
        <v>5.5259999999999998</v>
      </c>
      <c r="U30" s="167">
        <v>2.4</v>
      </c>
      <c r="V30" s="167">
        <f t="shared" si="0"/>
        <v>2.4</v>
      </c>
      <c r="W30" s="168" t="s">
        <v>148</v>
      </c>
      <c r="X30" s="170">
        <v>0</v>
      </c>
      <c r="Y30" s="170">
        <v>1147</v>
      </c>
      <c r="Z30" s="170">
        <v>1188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39037456</v>
      </c>
      <c r="AH30" s="52">
        <f t="shared" si="9"/>
        <v>1156</v>
      </c>
      <c r="AI30" s="53">
        <f t="shared" si="8"/>
        <v>209.19290626131018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8824869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9</v>
      </c>
      <c r="E31" s="43">
        <f t="shared" si="2"/>
        <v>6.3380281690140849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113</v>
      </c>
      <c r="P31" s="166">
        <v>127</v>
      </c>
      <c r="Q31" s="166">
        <v>45575998</v>
      </c>
      <c r="R31" s="49">
        <f t="shared" si="5"/>
        <v>5057</v>
      </c>
      <c r="S31" s="50">
        <f t="shared" si="6"/>
        <v>121.36799999999999</v>
      </c>
      <c r="T31" s="50">
        <f t="shared" si="7"/>
        <v>5.0570000000000004</v>
      </c>
      <c r="U31" s="167">
        <v>1.6</v>
      </c>
      <c r="V31" s="167">
        <f t="shared" si="0"/>
        <v>1.6</v>
      </c>
      <c r="W31" s="168" t="s">
        <v>148</v>
      </c>
      <c r="X31" s="170">
        <v>0</v>
      </c>
      <c r="Y31" s="170">
        <v>1147</v>
      </c>
      <c r="Z31" s="170">
        <v>1188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39038516</v>
      </c>
      <c r="AH31" s="52">
        <f t="shared" si="9"/>
        <v>1060</v>
      </c>
      <c r="AI31" s="53">
        <f t="shared" si="8"/>
        <v>209.61044097290883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8824869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9</v>
      </c>
      <c r="E32" s="43">
        <f t="shared" si="2"/>
        <v>6.3380281690140849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111</v>
      </c>
      <c r="P32" s="166">
        <v>127</v>
      </c>
      <c r="Q32" s="166">
        <v>45581394</v>
      </c>
      <c r="R32" s="49">
        <f t="shared" si="5"/>
        <v>5396</v>
      </c>
      <c r="S32" s="50">
        <f t="shared" si="6"/>
        <v>129.50399999999999</v>
      </c>
      <c r="T32" s="50">
        <f t="shared" si="7"/>
        <v>5.3959999999999999</v>
      </c>
      <c r="U32" s="167">
        <v>1.3</v>
      </c>
      <c r="V32" s="167">
        <f t="shared" si="0"/>
        <v>1.3</v>
      </c>
      <c r="W32" s="168" t="s">
        <v>148</v>
      </c>
      <c r="X32" s="170">
        <v>0</v>
      </c>
      <c r="Y32" s="170">
        <v>1055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39039612</v>
      </c>
      <c r="AH32" s="52">
        <f t="shared" si="9"/>
        <v>1096</v>
      </c>
      <c r="AI32" s="53">
        <f t="shared" si="8"/>
        <v>203.11341734618236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8824869</v>
      </c>
      <c r="AQ32" s="170">
        <f t="shared" si="1"/>
        <v>0</v>
      </c>
      <c r="AR32" s="56">
        <v>0.85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5</v>
      </c>
      <c r="E33" s="43">
        <f t="shared" si="2"/>
        <v>3.5211267605633805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115</v>
      </c>
      <c r="P33" s="166">
        <v>115</v>
      </c>
      <c r="Q33" s="166">
        <v>45588231</v>
      </c>
      <c r="R33" s="49">
        <f t="shared" si="5"/>
        <v>6837</v>
      </c>
      <c r="S33" s="50">
        <f t="shared" si="6"/>
        <v>164.08799999999999</v>
      </c>
      <c r="T33" s="50">
        <f t="shared" si="7"/>
        <v>6.8369999999999997</v>
      </c>
      <c r="U33" s="167">
        <v>2</v>
      </c>
      <c r="V33" s="167">
        <f t="shared" si="0"/>
        <v>2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39040532</v>
      </c>
      <c r="AH33" s="52">
        <f t="shared" si="9"/>
        <v>920</v>
      </c>
      <c r="AI33" s="53">
        <f t="shared" si="8"/>
        <v>134.56194237238554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0.55000000000000004</v>
      </c>
      <c r="AP33" s="170">
        <v>8826149</v>
      </c>
      <c r="AQ33" s="170">
        <f t="shared" si="1"/>
        <v>1280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12</v>
      </c>
      <c r="E34" s="43">
        <f t="shared" si="2"/>
        <v>8.4507042253521139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149</v>
      </c>
      <c r="P34" s="166">
        <v>107</v>
      </c>
      <c r="Q34" s="166">
        <v>45590616</v>
      </c>
      <c r="R34" s="49">
        <f t="shared" si="5"/>
        <v>2385</v>
      </c>
      <c r="S34" s="50">
        <f t="shared" si="6"/>
        <v>57.24</v>
      </c>
      <c r="T34" s="50">
        <f t="shared" si="7"/>
        <v>2.3849999999999998</v>
      </c>
      <c r="U34" s="167">
        <v>3.4</v>
      </c>
      <c r="V34" s="167">
        <f t="shared" si="0"/>
        <v>3.4</v>
      </c>
      <c r="W34" s="168" t="s">
        <v>125</v>
      </c>
      <c r="X34" s="170">
        <v>0</v>
      </c>
      <c r="Y34" s="170">
        <v>0</v>
      </c>
      <c r="Z34" s="170">
        <v>1188</v>
      </c>
      <c r="AA34" s="170">
        <v>0</v>
      </c>
      <c r="AB34" s="170">
        <v>1188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39041428</v>
      </c>
      <c r="AH34" s="52">
        <f t="shared" si="9"/>
        <v>896</v>
      </c>
      <c r="AI34" s="53">
        <f t="shared" si="8"/>
        <v>375.68134171907758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0.55000000000000004</v>
      </c>
      <c r="AP34" s="170">
        <v>8827447</v>
      </c>
      <c r="AQ34" s="170">
        <f t="shared" si="1"/>
        <v>1298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128.79166666666666</v>
      </c>
      <c r="Q35" s="67">
        <f>Q34-Q10</f>
        <v>127407</v>
      </c>
      <c r="R35" s="68">
        <f>SUM(R11:R34)</f>
        <v>127407</v>
      </c>
      <c r="S35" s="69">
        <f>AVERAGE(S11:S34)</f>
        <v>127.40699999999998</v>
      </c>
      <c r="T35" s="69">
        <f>SUM(T11:T34)</f>
        <v>127.40699999999998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27304</v>
      </c>
      <c r="AH35" s="71">
        <f>SUM(AH11:AH34)</f>
        <v>27304</v>
      </c>
      <c r="AI35" s="72">
        <f>$AH$35/$T35</f>
        <v>214.30533644148284</v>
      </c>
      <c r="AJ35" s="138"/>
      <c r="AK35" s="139"/>
      <c r="AL35" s="139"/>
      <c r="AM35" s="139"/>
      <c r="AN35" s="140"/>
      <c r="AO35" s="73"/>
      <c r="AP35" s="74">
        <f>AP34-AP10</f>
        <v>8196</v>
      </c>
      <c r="AQ35" s="75">
        <f>SUM(AQ11:AQ34)</f>
        <v>8196</v>
      </c>
      <c r="AR35" s="76">
        <f>AVERAGE(AR11:AR34)</f>
        <v>0.93166666666666664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243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244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245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251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235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153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14" priority="5" operator="containsText" text="N/A">
      <formula>NOT(ISERROR(SEARCH("N/A",X11)))</formula>
    </cfRule>
    <cfRule type="cellIs" dxfId="113" priority="23" operator="equal">
      <formula>0</formula>
    </cfRule>
  </conditionalFormatting>
  <conditionalFormatting sqref="X11:AE34">
    <cfRule type="cellIs" dxfId="112" priority="22" operator="greaterThanOrEqual">
      <formula>1185</formula>
    </cfRule>
  </conditionalFormatting>
  <conditionalFormatting sqref="X11:AE34">
    <cfRule type="cellIs" dxfId="111" priority="21" operator="between">
      <formula>0.1</formula>
      <formula>1184</formula>
    </cfRule>
  </conditionalFormatting>
  <conditionalFormatting sqref="X8 AO18:AO32 AJ11:AO17 AJ18:AN34">
    <cfRule type="cellIs" dxfId="110" priority="20" operator="equal">
      <formula>0</formula>
    </cfRule>
  </conditionalFormatting>
  <conditionalFormatting sqref="X8 AO18:AO32 AJ11:AO17 AJ18:AN34">
    <cfRule type="cellIs" dxfId="109" priority="19" operator="greaterThan">
      <formula>1179</formula>
    </cfRule>
  </conditionalFormatting>
  <conditionalFormatting sqref="X8 AO18:AO32 AJ11:AO17 AJ18:AN34">
    <cfRule type="cellIs" dxfId="108" priority="18" operator="greaterThan">
      <formula>99</formula>
    </cfRule>
  </conditionalFormatting>
  <conditionalFormatting sqref="X8 AO18:AO32 AJ11:AO17 AJ18:AN34">
    <cfRule type="cellIs" dxfId="107" priority="17" operator="greaterThan">
      <formula>0.99</formula>
    </cfRule>
  </conditionalFormatting>
  <conditionalFormatting sqref="AB8">
    <cfRule type="cellIs" dxfId="106" priority="16" operator="equal">
      <formula>0</formula>
    </cfRule>
  </conditionalFormatting>
  <conditionalFormatting sqref="AB8">
    <cfRule type="cellIs" dxfId="105" priority="15" operator="greaterThan">
      <formula>1179</formula>
    </cfRule>
  </conditionalFormatting>
  <conditionalFormatting sqref="AB8">
    <cfRule type="cellIs" dxfId="104" priority="14" operator="greaterThan">
      <formula>99</formula>
    </cfRule>
  </conditionalFormatting>
  <conditionalFormatting sqref="AB8">
    <cfRule type="cellIs" dxfId="103" priority="13" operator="greaterThan">
      <formula>0.99</formula>
    </cfRule>
  </conditionalFormatting>
  <conditionalFormatting sqref="AQ11:AQ34 AO33:AO34">
    <cfRule type="cellIs" dxfId="102" priority="12" operator="equal">
      <formula>0</formula>
    </cfRule>
  </conditionalFormatting>
  <conditionalFormatting sqref="AQ11:AQ34 AO33:AO34">
    <cfRule type="cellIs" dxfId="101" priority="11" operator="greaterThan">
      <formula>1179</formula>
    </cfRule>
  </conditionalFormatting>
  <conditionalFormatting sqref="AQ11:AQ34 AO33:AO34">
    <cfRule type="cellIs" dxfId="100" priority="10" operator="greaterThan">
      <formula>99</formula>
    </cfRule>
  </conditionalFormatting>
  <conditionalFormatting sqref="AQ11:AQ34 AO33:AO34">
    <cfRule type="cellIs" dxfId="99" priority="9" operator="greaterThan">
      <formula>0.99</formula>
    </cfRule>
  </conditionalFormatting>
  <conditionalFormatting sqref="AI11:AI34">
    <cfRule type="cellIs" dxfId="98" priority="8" operator="greaterThan">
      <formula>$AI$8</formula>
    </cfRule>
  </conditionalFormatting>
  <conditionalFormatting sqref="AH11:AH34">
    <cfRule type="cellIs" dxfId="97" priority="6" operator="greaterThan">
      <formula>$AH$8</formula>
    </cfRule>
    <cfRule type="cellIs" dxfId="96" priority="7" operator="greaterThan">
      <formula>$AH$8</formula>
    </cfRule>
  </conditionalFormatting>
  <conditionalFormatting sqref="AP11:AP34">
    <cfRule type="cellIs" dxfId="95" priority="4" operator="equal">
      <formula>0</formula>
    </cfRule>
  </conditionalFormatting>
  <conditionalFormatting sqref="AP11:AP34">
    <cfRule type="cellIs" dxfId="94" priority="3" operator="greaterThan">
      <formula>1179</formula>
    </cfRule>
  </conditionalFormatting>
  <conditionalFormatting sqref="AP11:AP34">
    <cfRule type="cellIs" dxfId="93" priority="2" operator="greaterThan">
      <formula>99</formula>
    </cfRule>
  </conditionalFormatting>
  <conditionalFormatting sqref="AP11:AP34">
    <cfRule type="cellIs" dxfId="9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4" workbookViewId="0">
      <selection activeCell="B38" sqref="B38:B53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42213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27936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27'!Q34</f>
        <v>45590616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27'!AG34</f>
        <v>39041428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27'!AP34</f>
        <v>8827447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8</v>
      </c>
      <c r="E11" s="43">
        <f>D11/1.42</f>
        <v>5.6338028169014089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139</v>
      </c>
      <c r="P11" s="166">
        <v>107</v>
      </c>
      <c r="Q11" s="166">
        <v>45594916</v>
      </c>
      <c r="R11" s="49">
        <f>IF(ISBLANK(Q11),"-",Q11-Q10)</f>
        <v>4300</v>
      </c>
      <c r="S11" s="50">
        <f>R11*24/1000</f>
        <v>103.2</v>
      </c>
      <c r="T11" s="50">
        <f>R11/1000</f>
        <v>4.3</v>
      </c>
      <c r="U11" s="167">
        <v>5.2</v>
      </c>
      <c r="V11" s="167">
        <f t="shared" ref="V11:V34" si="0">U11</f>
        <v>5.2</v>
      </c>
      <c r="W11" s="168" t="s">
        <v>125</v>
      </c>
      <c r="X11" s="170">
        <v>0</v>
      </c>
      <c r="Y11" s="170">
        <v>0</v>
      </c>
      <c r="Z11" s="170">
        <v>1137</v>
      </c>
      <c r="AA11" s="170">
        <v>0</v>
      </c>
      <c r="AB11" s="170">
        <v>1138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39042233</v>
      </c>
      <c r="AH11" s="52">
        <f>IF(ISBLANK(AG11),"-",AG11-AG10)</f>
        <v>805</v>
      </c>
      <c r="AI11" s="53">
        <f>AH11/T11</f>
        <v>187.2093023255814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0.75</v>
      </c>
      <c r="AP11" s="170">
        <v>8828856</v>
      </c>
      <c r="AQ11" s="170">
        <f t="shared" ref="AQ11:AQ34" si="1">AP11-AP10</f>
        <v>1409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8</v>
      </c>
      <c r="E12" s="43">
        <f t="shared" ref="E12:E34" si="2">D12/1.42</f>
        <v>5.6338028169014089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138</v>
      </c>
      <c r="P12" s="166">
        <v>105</v>
      </c>
      <c r="Q12" s="166">
        <v>45599212</v>
      </c>
      <c r="R12" s="49">
        <f t="shared" ref="R12:R34" si="5">IF(ISBLANK(Q12),"-",Q12-Q11)</f>
        <v>4296</v>
      </c>
      <c r="S12" s="50">
        <f t="shared" ref="S12:S34" si="6">R12*24/1000</f>
        <v>103.104</v>
      </c>
      <c r="T12" s="50">
        <f t="shared" ref="T12:T34" si="7">R12/1000</f>
        <v>4.2960000000000003</v>
      </c>
      <c r="U12" s="167">
        <v>6.3</v>
      </c>
      <c r="V12" s="167">
        <f t="shared" si="0"/>
        <v>6.3</v>
      </c>
      <c r="W12" s="168" t="s">
        <v>125</v>
      </c>
      <c r="X12" s="170">
        <v>0</v>
      </c>
      <c r="Y12" s="170">
        <v>0</v>
      </c>
      <c r="Z12" s="170">
        <v>1137</v>
      </c>
      <c r="AA12" s="170">
        <v>0</v>
      </c>
      <c r="AB12" s="170">
        <v>1138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39043028</v>
      </c>
      <c r="AH12" s="52">
        <f>IF(ISBLANK(AG12),"-",AG12-AG11)</f>
        <v>795</v>
      </c>
      <c r="AI12" s="53">
        <f t="shared" ref="AI12:AI34" si="8">AH12/T12</f>
        <v>185.0558659217877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0.75</v>
      </c>
      <c r="AP12" s="170">
        <v>8830134</v>
      </c>
      <c r="AQ12" s="170">
        <f t="shared" si="1"/>
        <v>1278</v>
      </c>
      <c r="AR12" s="56">
        <v>0.92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2"/>
        <v>7.042253521126761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136</v>
      </c>
      <c r="P13" s="166">
        <v>103</v>
      </c>
      <c r="Q13" s="166">
        <v>45603577</v>
      </c>
      <c r="R13" s="49">
        <f t="shared" si="5"/>
        <v>4365</v>
      </c>
      <c r="S13" s="50">
        <f t="shared" si="6"/>
        <v>104.76</v>
      </c>
      <c r="T13" s="50">
        <f t="shared" si="7"/>
        <v>4.3650000000000002</v>
      </c>
      <c r="U13" s="167">
        <v>8.5</v>
      </c>
      <c r="V13" s="167">
        <f t="shared" si="0"/>
        <v>8.5</v>
      </c>
      <c r="W13" s="168" t="s">
        <v>125</v>
      </c>
      <c r="X13" s="170">
        <v>0</v>
      </c>
      <c r="Y13" s="170">
        <v>0</v>
      </c>
      <c r="Z13" s="170">
        <v>1137</v>
      </c>
      <c r="AA13" s="170">
        <v>0</v>
      </c>
      <c r="AB13" s="170">
        <v>1138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39043836</v>
      </c>
      <c r="AH13" s="52">
        <f>IF(ISBLANK(AG13),"-",AG13-AG12)</f>
        <v>808</v>
      </c>
      <c r="AI13" s="53">
        <f t="shared" si="8"/>
        <v>185.10882016036655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0.75</v>
      </c>
      <c r="AP13" s="170">
        <v>8831348</v>
      </c>
      <c r="AQ13" s="170">
        <f t="shared" si="1"/>
        <v>1214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11</v>
      </c>
      <c r="E14" s="43">
        <f t="shared" si="2"/>
        <v>7.746478873239437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140</v>
      </c>
      <c r="P14" s="166">
        <v>104</v>
      </c>
      <c r="Q14" s="166">
        <v>45607935</v>
      </c>
      <c r="R14" s="49">
        <f t="shared" si="5"/>
        <v>4358</v>
      </c>
      <c r="S14" s="50">
        <f t="shared" si="6"/>
        <v>104.592</v>
      </c>
      <c r="T14" s="50">
        <f t="shared" si="7"/>
        <v>4.3579999999999997</v>
      </c>
      <c r="U14" s="167">
        <v>8.6</v>
      </c>
      <c r="V14" s="167">
        <f t="shared" si="0"/>
        <v>8.6</v>
      </c>
      <c r="W14" s="168" t="s">
        <v>125</v>
      </c>
      <c r="X14" s="170">
        <v>0</v>
      </c>
      <c r="Y14" s="170">
        <v>0</v>
      </c>
      <c r="Z14" s="170">
        <v>1137</v>
      </c>
      <c r="AA14" s="170">
        <v>0</v>
      </c>
      <c r="AB14" s="170">
        <v>1138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39044644</v>
      </c>
      <c r="AH14" s="52">
        <f t="shared" ref="AH14:AH34" si="9">IF(ISBLANK(AG14),"-",AG14-AG13)</f>
        <v>808</v>
      </c>
      <c r="AI14" s="53">
        <f t="shared" si="8"/>
        <v>185.40614960991283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0.75</v>
      </c>
      <c r="AP14" s="170">
        <v>8832396</v>
      </c>
      <c r="AQ14" s="170">
        <f t="shared" si="1"/>
        <v>1048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13</v>
      </c>
      <c r="E15" s="43">
        <f t="shared" si="2"/>
        <v>9.1549295774647899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117</v>
      </c>
      <c r="P15" s="166">
        <v>113</v>
      </c>
      <c r="Q15" s="166">
        <v>45612449</v>
      </c>
      <c r="R15" s="49">
        <f t="shared" si="5"/>
        <v>4514</v>
      </c>
      <c r="S15" s="50">
        <f t="shared" si="6"/>
        <v>108.336</v>
      </c>
      <c r="T15" s="50">
        <f t="shared" si="7"/>
        <v>4.5140000000000002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1137</v>
      </c>
      <c r="AA15" s="170">
        <v>0</v>
      </c>
      <c r="AB15" s="170">
        <v>1138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39045456</v>
      </c>
      <c r="AH15" s="52">
        <f t="shared" si="9"/>
        <v>812</v>
      </c>
      <c r="AI15" s="53">
        <f t="shared" si="8"/>
        <v>179.88480283562251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0.75</v>
      </c>
      <c r="AP15" s="170">
        <v>8833233</v>
      </c>
      <c r="AQ15" s="170">
        <f t="shared" si="1"/>
        <v>837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9</v>
      </c>
      <c r="E16" s="43">
        <f t="shared" si="2"/>
        <v>6.3380281690140849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126</v>
      </c>
      <c r="P16" s="166">
        <v>128</v>
      </c>
      <c r="Q16" s="166">
        <v>45617460</v>
      </c>
      <c r="R16" s="49">
        <f t="shared" si="5"/>
        <v>5011</v>
      </c>
      <c r="S16" s="50">
        <f t="shared" si="6"/>
        <v>120.264</v>
      </c>
      <c r="T16" s="50">
        <f t="shared" si="7"/>
        <v>5.0110000000000001</v>
      </c>
      <c r="U16" s="167">
        <v>9.5</v>
      </c>
      <c r="V16" s="167">
        <f t="shared" si="0"/>
        <v>9.5</v>
      </c>
      <c r="W16" s="168" t="s">
        <v>137</v>
      </c>
      <c r="X16" s="170">
        <v>0</v>
      </c>
      <c r="Y16" s="170">
        <v>0</v>
      </c>
      <c r="Z16" s="170">
        <v>1187</v>
      </c>
      <c r="AA16" s="170"/>
      <c r="AB16" s="170">
        <v>1187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39046380</v>
      </c>
      <c r="AH16" s="52">
        <f t="shared" si="9"/>
        <v>924</v>
      </c>
      <c r="AI16" s="53">
        <f t="shared" si="8"/>
        <v>184.39433246856913</v>
      </c>
      <c r="AJ16" s="149">
        <v>0</v>
      </c>
      <c r="AK16" s="149">
        <v>0</v>
      </c>
      <c r="AL16" s="149">
        <v>1</v>
      </c>
      <c r="AM16" s="149"/>
      <c r="AN16" s="149">
        <v>1</v>
      </c>
      <c r="AO16" s="149">
        <v>0</v>
      </c>
      <c r="AP16" s="170">
        <v>8833233</v>
      </c>
      <c r="AQ16" s="170">
        <f t="shared" si="1"/>
        <v>0</v>
      </c>
      <c r="AR16" s="56">
        <v>0.83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7</v>
      </c>
      <c r="E17" s="43">
        <f t="shared" si="2"/>
        <v>4.9295774647887329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138</v>
      </c>
      <c r="P17" s="166">
        <v>145</v>
      </c>
      <c r="Q17" s="166">
        <v>45623332</v>
      </c>
      <c r="R17" s="49">
        <f t="shared" si="5"/>
        <v>5872</v>
      </c>
      <c r="S17" s="50">
        <f t="shared" si="6"/>
        <v>140.928</v>
      </c>
      <c r="T17" s="50">
        <f t="shared" si="7"/>
        <v>5.8719999999999999</v>
      </c>
      <c r="U17" s="167">
        <v>9.1999999999999993</v>
      </c>
      <c r="V17" s="167">
        <f t="shared" si="0"/>
        <v>9.1999999999999993</v>
      </c>
      <c r="W17" s="168" t="s">
        <v>137</v>
      </c>
      <c r="X17" s="170">
        <v>0</v>
      </c>
      <c r="Y17" s="170">
        <v>1015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39047692</v>
      </c>
      <c r="AH17" s="52">
        <f t="shared" si="9"/>
        <v>1312</v>
      </c>
      <c r="AI17" s="53">
        <f t="shared" si="8"/>
        <v>223.43324250681201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8833233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6</v>
      </c>
      <c r="E18" s="43">
        <f t="shared" si="2"/>
        <v>4.2253521126760569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137</v>
      </c>
      <c r="P18" s="166">
        <v>144</v>
      </c>
      <c r="Q18" s="166">
        <v>45629375</v>
      </c>
      <c r="R18" s="49">
        <f t="shared" si="5"/>
        <v>6043</v>
      </c>
      <c r="S18" s="50">
        <f t="shared" si="6"/>
        <v>145.03200000000001</v>
      </c>
      <c r="T18" s="50">
        <f t="shared" si="7"/>
        <v>6.0430000000000001</v>
      </c>
      <c r="U18" s="167">
        <v>8.6999999999999993</v>
      </c>
      <c r="V18" s="167">
        <f t="shared" si="0"/>
        <v>8.6999999999999993</v>
      </c>
      <c r="W18" s="168" t="s">
        <v>137</v>
      </c>
      <c r="X18" s="170">
        <v>0</v>
      </c>
      <c r="Y18" s="170">
        <v>1015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39049068</v>
      </c>
      <c r="AH18" s="52">
        <f t="shared" si="9"/>
        <v>1376</v>
      </c>
      <c r="AI18" s="53">
        <f t="shared" si="8"/>
        <v>227.70147277842131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8833233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6</v>
      </c>
      <c r="E19" s="43">
        <f t="shared" si="2"/>
        <v>4.2253521126760569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140</v>
      </c>
      <c r="P19" s="166">
        <v>145</v>
      </c>
      <c r="Q19" s="166">
        <v>45635262</v>
      </c>
      <c r="R19" s="49">
        <f t="shared" si="5"/>
        <v>5887</v>
      </c>
      <c r="S19" s="50">
        <f t="shared" si="6"/>
        <v>141.28800000000001</v>
      </c>
      <c r="T19" s="50">
        <f t="shared" si="7"/>
        <v>5.8869999999999996</v>
      </c>
      <c r="U19" s="167">
        <v>8.1</v>
      </c>
      <c r="V19" s="167">
        <f t="shared" si="0"/>
        <v>8.1</v>
      </c>
      <c r="W19" s="168" t="s">
        <v>137</v>
      </c>
      <c r="X19" s="170">
        <v>0</v>
      </c>
      <c r="Y19" s="170">
        <v>1015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39050412</v>
      </c>
      <c r="AH19" s="52">
        <f t="shared" si="9"/>
        <v>1344</v>
      </c>
      <c r="AI19" s="53">
        <f t="shared" si="8"/>
        <v>228.29964328180739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8833233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139</v>
      </c>
      <c r="P20" s="166">
        <v>143</v>
      </c>
      <c r="Q20" s="166">
        <v>45641433</v>
      </c>
      <c r="R20" s="49">
        <f t="shared" si="5"/>
        <v>6171</v>
      </c>
      <c r="S20" s="50">
        <f t="shared" si="6"/>
        <v>148.10400000000001</v>
      </c>
      <c r="T20" s="50">
        <f t="shared" si="7"/>
        <v>6.1710000000000003</v>
      </c>
      <c r="U20" s="167">
        <v>7.6</v>
      </c>
      <c r="V20" s="167">
        <v>8.5</v>
      </c>
      <c r="W20" s="168" t="s">
        <v>137</v>
      </c>
      <c r="X20" s="170">
        <v>0</v>
      </c>
      <c r="Y20" s="170">
        <v>1046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39051812</v>
      </c>
      <c r="AH20" s="52">
        <f t="shared" si="9"/>
        <v>1400</v>
      </c>
      <c r="AI20" s="53">
        <f t="shared" si="8"/>
        <v>226.86760654675092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8833233</v>
      </c>
      <c r="AQ20" s="170">
        <f t="shared" si="1"/>
        <v>0</v>
      </c>
      <c r="AR20" s="56">
        <v>1.1399999999999999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7</v>
      </c>
      <c r="E21" s="43">
        <f t="shared" si="2"/>
        <v>4.9295774647887329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137</v>
      </c>
      <c r="P21" s="166">
        <v>144</v>
      </c>
      <c r="Q21" s="166">
        <v>45647381</v>
      </c>
      <c r="R21" s="49">
        <f t="shared" si="5"/>
        <v>5948</v>
      </c>
      <c r="S21" s="50">
        <f t="shared" si="6"/>
        <v>142.75200000000001</v>
      </c>
      <c r="T21" s="50">
        <f t="shared" si="7"/>
        <v>5.9480000000000004</v>
      </c>
      <c r="U21" s="167">
        <v>7</v>
      </c>
      <c r="V21" s="167">
        <v>8.1</v>
      </c>
      <c r="W21" s="168" t="s">
        <v>137</v>
      </c>
      <c r="X21" s="170">
        <v>0</v>
      </c>
      <c r="Y21" s="170">
        <v>1046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39053172</v>
      </c>
      <c r="AH21" s="52">
        <f t="shared" si="9"/>
        <v>1360</v>
      </c>
      <c r="AI21" s="53">
        <f t="shared" si="8"/>
        <v>228.64828513786145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8833233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5</v>
      </c>
      <c r="E22" s="43">
        <f t="shared" si="2"/>
        <v>3.5211267605633805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136</v>
      </c>
      <c r="P22" s="166">
        <v>142</v>
      </c>
      <c r="Q22" s="166">
        <v>45653527</v>
      </c>
      <c r="R22" s="49">
        <f t="shared" si="5"/>
        <v>6146</v>
      </c>
      <c r="S22" s="50">
        <f t="shared" si="6"/>
        <v>147.50399999999999</v>
      </c>
      <c r="T22" s="50">
        <f t="shared" si="7"/>
        <v>6.1459999999999999</v>
      </c>
      <c r="U22" s="167">
        <v>6.4</v>
      </c>
      <c r="V22" s="167">
        <f t="shared" si="0"/>
        <v>6.4</v>
      </c>
      <c r="W22" s="168" t="s">
        <v>137</v>
      </c>
      <c r="X22" s="170">
        <v>0</v>
      </c>
      <c r="Y22" s="170">
        <v>1046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39054572</v>
      </c>
      <c r="AH22" s="52">
        <f t="shared" si="9"/>
        <v>1400</v>
      </c>
      <c r="AI22" s="53">
        <f t="shared" si="8"/>
        <v>227.79043280182233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8833233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4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132</v>
      </c>
      <c r="P23" s="166">
        <v>141</v>
      </c>
      <c r="Q23" s="166">
        <v>45659264</v>
      </c>
      <c r="R23" s="49">
        <f t="shared" si="5"/>
        <v>5737</v>
      </c>
      <c r="S23" s="50">
        <f t="shared" si="6"/>
        <v>137.68799999999999</v>
      </c>
      <c r="T23" s="50">
        <f t="shared" si="7"/>
        <v>5.7370000000000001</v>
      </c>
      <c r="U23" s="167">
        <v>5.8</v>
      </c>
      <c r="V23" s="167">
        <f t="shared" si="0"/>
        <v>5.8</v>
      </c>
      <c r="W23" s="168" t="s">
        <v>137</v>
      </c>
      <c r="X23" s="170">
        <v>0</v>
      </c>
      <c r="Y23" s="170">
        <v>1046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39055900</v>
      </c>
      <c r="AH23" s="52">
        <f t="shared" si="9"/>
        <v>1328</v>
      </c>
      <c r="AI23" s="53">
        <f t="shared" si="8"/>
        <v>231.47986752658184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8833233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5</v>
      </c>
      <c r="E24" s="43">
        <f t="shared" si="2"/>
        <v>3.5211267605633805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133</v>
      </c>
      <c r="P24" s="166">
        <v>135</v>
      </c>
      <c r="Q24" s="166">
        <v>45665233</v>
      </c>
      <c r="R24" s="49">
        <f t="shared" si="5"/>
        <v>5969</v>
      </c>
      <c r="S24" s="50">
        <f t="shared" si="6"/>
        <v>143.256</v>
      </c>
      <c r="T24" s="50">
        <f t="shared" si="7"/>
        <v>5.9690000000000003</v>
      </c>
      <c r="U24" s="167">
        <v>5.3</v>
      </c>
      <c r="V24" s="167">
        <f t="shared" si="0"/>
        <v>5.3</v>
      </c>
      <c r="W24" s="168" t="s">
        <v>137</v>
      </c>
      <c r="X24" s="170">
        <v>0</v>
      </c>
      <c r="Y24" s="170">
        <v>1046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39057292</v>
      </c>
      <c r="AH24" s="52">
        <f t="shared" si="9"/>
        <v>1392</v>
      </c>
      <c r="AI24" s="53">
        <f t="shared" si="8"/>
        <v>233.20489194169878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8833233</v>
      </c>
      <c r="AQ24" s="170">
        <f t="shared" si="1"/>
        <v>0</v>
      </c>
      <c r="AR24" s="56">
        <v>1.05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5</v>
      </c>
      <c r="E25" s="43">
        <f t="shared" si="2"/>
        <v>3.5211267605633805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134</v>
      </c>
      <c r="P25" s="166">
        <v>135</v>
      </c>
      <c r="Q25" s="166">
        <v>45671112</v>
      </c>
      <c r="R25" s="49">
        <f t="shared" si="5"/>
        <v>5879</v>
      </c>
      <c r="S25" s="50">
        <f t="shared" si="6"/>
        <v>141.096</v>
      </c>
      <c r="T25" s="50">
        <f t="shared" si="7"/>
        <v>5.8789999999999996</v>
      </c>
      <c r="U25" s="167">
        <v>4.8</v>
      </c>
      <c r="V25" s="167">
        <f t="shared" si="0"/>
        <v>4.8</v>
      </c>
      <c r="W25" s="168" t="s">
        <v>137</v>
      </c>
      <c r="X25" s="170">
        <v>0</v>
      </c>
      <c r="Y25" s="170">
        <v>1045</v>
      </c>
      <c r="Z25" s="170">
        <v>1187</v>
      </c>
      <c r="AA25" s="170">
        <v>1185</v>
      </c>
      <c r="AB25" s="170">
        <v>1186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39058654</v>
      </c>
      <c r="AH25" s="52">
        <f t="shared" si="9"/>
        <v>1362</v>
      </c>
      <c r="AI25" s="53">
        <f t="shared" si="8"/>
        <v>231.67205307025006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8833233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133</v>
      </c>
      <c r="P26" s="166">
        <v>139</v>
      </c>
      <c r="Q26" s="166">
        <v>45676733</v>
      </c>
      <c r="R26" s="49">
        <f t="shared" si="5"/>
        <v>5621</v>
      </c>
      <c r="S26" s="50">
        <f t="shared" si="6"/>
        <v>134.904</v>
      </c>
      <c r="T26" s="50">
        <f t="shared" si="7"/>
        <v>5.6210000000000004</v>
      </c>
      <c r="U26" s="167">
        <v>4.4000000000000004</v>
      </c>
      <c r="V26" s="167">
        <f t="shared" si="0"/>
        <v>4.4000000000000004</v>
      </c>
      <c r="W26" s="168" t="s">
        <v>137</v>
      </c>
      <c r="X26" s="170">
        <v>0</v>
      </c>
      <c r="Y26" s="170">
        <v>1045</v>
      </c>
      <c r="Z26" s="170">
        <v>1187</v>
      </c>
      <c r="AA26" s="170">
        <v>1185</v>
      </c>
      <c r="AB26" s="170">
        <v>1185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39059980</v>
      </c>
      <c r="AH26" s="52">
        <f t="shared" si="9"/>
        <v>1326</v>
      </c>
      <c r="AI26" s="53">
        <f t="shared" si="8"/>
        <v>235.90108521615369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8833233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132</v>
      </c>
      <c r="P27" s="166">
        <v>134</v>
      </c>
      <c r="Q27" s="166">
        <v>45682627</v>
      </c>
      <c r="R27" s="49">
        <f t="shared" si="5"/>
        <v>5894</v>
      </c>
      <c r="S27" s="50">
        <f t="shared" si="6"/>
        <v>141.45599999999999</v>
      </c>
      <c r="T27" s="50">
        <f t="shared" si="7"/>
        <v>5.8940000000000001</v>
      </c>
      <c r="U27" s="167">
        <v>3.8</v>
      </c>
      <c r="V27" s="167">
        <f t="shared" si="0"/>
        <v>3.8</v>
      </c>
      <c r="W27" s="168" t="s">
        <v>137</v>
      </c>
      <c r="X27" s="170">
        <v>0</v>
      </c>
      <c r="Y27" s="170">
        <v>1046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39061352</v>
      </c>
      <c r="AH27" s="52">
        <f t="shared" si="9"/>
        <v>1372</v>
      </c>
      <c r="AI27" s="53">
        <f t="shared" si="8"/>
        <v>232.77909738717338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8833233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132</v>
      </c>
      <c r="P28" s="166">
        <v>135</v>
      </c>
      <c r="Q28" s="166">
        <v>45688144</v>
      </c>
      <c r="R28" s="49">
        <f t="shared" si="5"/>
        <v>5517</v>
      </c>
      <c r="S28" s="50">
        <f t="shared" si="6"/>
        <v>132.40799999999999</v>
      </c>
      <c r="T28" s="50">
        <f t="shared" si="7"/>
        <v>5.5170000000000003</v>
      </c>
      <c r="U28" s="167">
        <v>3.3</v>
      </c>
      <c r="V28" s="167">
        <f t="shared" si="0"/>
        <v>3.3</v>
      </c>
      <c r="W28" s="168" t="s">
        <v>137</v>
      </c>
      <c r="X28" s="170">
        <v>0</v>
      </c>
      <c r="Y28" s="170">
        <v>1045</v>
      </c>
      <c r="Z28" s="170">
        <v>1186</v>
      </c>
      <c r="AA28" s="170">
        <v>1185</v>
      </c>
      <c r="AB28" s="170">
        <v>1188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39062660</v>
      </c>
      <c r="AH28" s="52">
        <f t="shared" si="9"/>
        <v>1308</v>
      </c>
      <c r="AI28" s="53">
        <f t="shared" si="8"/>
        <v>237.08537248504621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8833233</v>
      </c>
      <c r="AQ28" s="170">
        <f t="shared" si="1"/>
        <v>0</v>
      </c>
      <c r="AR28" s="56">
        <v>1.1299999999999999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6</v>
      </c>
      <c r="E29" s="43">
        <f t="shared" si="2"/>
        <v>4.2253521126760569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133</v>
      </c>
      <c r="P29" s="166">
        <v>134</v>
      </c>
      <c r="Q29" s="166">
        <v>45694193</v>
      </c>
      <c r="R29" s="49">
        <f t="shared" si="5"/>
        <v>6049</v>
      </c>
      <c r="S29" s="50">
        <f t="shared" si="6"/>
        <v>145.17599999999999</v>
      </c>
      <c r="T29" s="50">
        <f t="shared" si="7"/>
        <v>6.0490000000000004</v>
      </c>
      <c r="U29" s="167">
        <v>3</v>
      </c>
      <c r="V29" s="167">
        <f t="shared" si="0"/>
        <v>3</v>
      </c>
      <c r="W29" s="168" t="s">
        <v>137</v>
      </c>
      <c r="X29" s="170">
        <v>0</v>
      </c>
      <c r="Y29" s="170">
        <v>1023</v>
      </c>
      <c r="Z29" s="170">
        <v>1187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39064088</v>
      </c>
      <c r="AH29" s="52">
        <f t="shared" si="9"/>
        <v>1428</v>
      </c>
      <c r="AI29" s="53">
        <f t="shared" si="8"/>
        <v>236.07207802942634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8833233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6</v>
      </c>
      <c r="E30" s="43">
        <f t="shared" si="2"/>
        <v>4.2253521126760569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134</v>
      </c>
      <c r="P30" s="166">
        <v>130</v>
      </c>
      <c r="Q30" s="166">
        <v>45699466</v>
      </c>
      <c r="R30" s="49">
        <f t="shared" si="5"/>
        <v>5273</v>
      </c>
      <c r="S30" s="50">
        <f t="shared" si="6"/>
        <v>126.55200000000001</v>
      </c>
      <c r="T30" s="50">
        <f t="shared" si="7"/>
        <v>5.2729999999999997</v>
      </c>
      <c r="U30" s="167">
        <v>2.7</v>
      </c>
      <c r="V30" s="167">
        <f t="shared" si="0"/>
        <v>2.7</v>
      </c>
      <c r="W30" s="168" t="s">
        <v>148</v>
      </c>
      <c r="X30" s="170">
        <v>0</v>
      </c>
      <c r="Y30" s="170">
        <v>1024</v>
      </c>
      <c r="Z30" s="170">
        <v>1187</v>
      </c>
      <c r="AA30" s="170">
        <v>1185</v>
      </c>
      <c r="AB30" s="170">
        <v>1187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39065348</v>
      </c>
      <c r="AH30" s="52">
        <f t="shared" si="9"/>
        <v>1260</v>
      </c>
      <c r="AI30" s="53">
        <f t="shared" si="8"/>
        <v>238.9531575952968</v>
      </c>
      <c r="AJ30" s="149">
        <v>0</v>
      </c>
      <c r="AK30" s="149">
        <v>1</v>
      </c>
      <c r="AL30" s="149">
        <v>1</v>
      </c>
      <c r="AM30" s="149"/>
      <c r="AN30" s="149">
        <v>1</v>
      </c>
      <c r="AO30" s="149">
        <v>0</v>
      </c>
      <c r="AP30" s="170">
        <v>8833233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7</v>
      </c>
      <c r="E31" s="43">
        <f t="shared" si="2"/>
        <v>4.9295774647887329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110</v>
      </c>
      <c r="P31" s="166">
        <v>122</v>
      </c>
      <c r="Q31" s="166">
        <v>45704746</v>
      </c>
      <c r="R31" s="49">
        <f t="shared" si="5"/>
        <v>5280</v>
      </c>
      <c r="S31" s="50">
        <f t="shared" si="6"/>
        <v>126.72</v>
      </c>
      <c r="T31" s="50">
        <f t="shared" si="7"/>
        <v>5.28</v>
      </c>
      <c r="U31" s="167">
        <v>1.9</v>
      </c>
      <c r="V31" s="167">
        <f t="shared" si="0"/>
        <v>1.9</v>
      </c>
      <c r="W31" s="168" t="s">
        <v>148</v>
      </c>
      <c r="X31" s="170">
        <v>0</v>
      </c>
      <c r="Y31" s="170">
        <v>1116</v>
      </c>
      <c r="Z31" s="170">
        <v>1188</v>
      </c>
      <c r="AA31" s="170"/>
      <c r="AB31" s="170">
        <v>1187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39066440</v>
      </c>
      <c r="AH31" s="52">
        <f t="shared" si="9"/>
        <v>1092</v>
      </c>
      <c r="AI31" s="53">
        <f t="shared" si="8"/>
        <v>206.81818181818181</v>
      </c>
      <c r="AJ31" s="149">
        <v>0</v>
      </c>
      <c r="AK31" s="149">
        <v>1</v>
      </c>
      <c r="AL31" s="149">
        <v>1</v>
      </c>
      <c r="AM31" s="149"/>
      <c r="AN31" s="149">
        <v>1</v>
      </c>
      <c r="AO31" s="149">
        <v>0</v>
      </c>
      <c r="AP31" s="170">
        <v>8833233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9</v>
      </c>
      <c r="E32" s="43">
        <f t="shared" si="2"/>
        <v>6.3380281690140849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142</v>
      </c>
      <c r="P32" s="166">
        <v>128</v>
      </c>
      <c r="Q32" s="166">
        <v>45710088</v>
      </c>
      <c r="R32" s="49">
        <f t="shared" si="5"/>
        <v>5342</v>
      </c>
      <c r="S32" s="50">
        <f t="shared" si="6"/>
        <v>128.208</v>
      </c>
      <c r="T32" s="50">
        <f t="shared" si="7"/>
        <v>5.3419999999999996</v>
      </c>
      <c r="U32" s="167">
        <v>1.3</v>
      </c>
      <c r="V32" s="167">
        <f t="shared" si="0"/>
        <v>1.3</v>
      </c>
      <c r="W32" s="168" t="s">
        <v>148</v>
      </c>
      <c r="X32" s="170">
        <v>0</v>
      </c>
      <c r="Y32" s="170">
        <v>1115</v>
      </c>
      <c r="Z32" s="170">
        <v>1188</v>
      </c>
      <c r="AA32" s="170"/>
      <c r="AB32" s="170">
        <v>1187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39067600</v>
      </c>
      <c r="AH32" s="52">
        <f t="shared" si="9"/>
        <v>1160</v>
      </c>
      <c r="AI32" s="53">
        <f t="shared" si="8"/>
        <v>217.14713590415576</v>
      </c>
      <c r="AJ32" s="149">
        <v>0</v>
      </c>
      <c r="AK32" s="149">
        <v>1</v>
      </c>
      <c r="AL32" s="149">
        <v>1</v>
      </c>
      <c r="AM32" s="149"/>
      <c r="AN32" s="149">
        <v>1</v>
      </c>
      <c r="AO32" s="149">
        <v>0</v>
      </c>
      <c r="AP32" s="170">
        <v>8833233</v>
      </c>
      <c r="AQ32" s="170">
        <f t="shared" si="1"/>
        <v>0</v>
      </c>
      <c r="AR32" s="56">
        <v>0.98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4</v>
      </c>
      <c r="E33" s="43">
        <f t="shared" si="2"/>
        <v>2.8169014084507045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144</v>
      </c>
      <c r="P33" s="166">
        <v>109</v>
      </c>
      <c r="Q33" s="166">
        <v>45714760</v>
      </c>
      <c r="R33" s="49">
        <f t="shared" si="5"/>
        <v>4672</v>
      </c>
      <c r="S33" s="50">
        <f t="shared" si="6"/>
        <v>112.128</v>
      </c>
      <c r="T33" s="50">
        <f t="shared" si="7"/>
        <v>4.6719999999999997</v>
      </c>
      <c r="U33" s="167">
        <v>2.2000000000000002</v>
      </c>
      <c r="V33" s="167">
        <f t="shared" si="0"/>
        <v>2.2000000000000002</v>
      </c>
      <c r="W33" s="168" t="s">
        <v>125</v>
      </c>
      <c r="X33" s="170">
        <v>0</v>
      </c>
      <c r="Y33" s="170"/>
      <c r="Z33" s="170">
        <v>1188</v>
      </c>
      <c r="AA33" s="170"/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39068500</v>
      </c>
      <c r="AH33" s="52">
        <f t="shared" si="9"/>
        <v>900</v>
      </c>
      <c r="AI33" s="53">
        <f t="shared" si="8"/>
        <v>192.63698630136989</v>
      </c>
      <c r="AJ33" s="149">
        <v>0</v>
      </c>
      <c r="AK33" s="149"/>
      <c r="AL33" s="149">
        <v>1</v>
      </c>
      <c r="AM33" s="149"/>
      <c r="AN33" s="149">
        <v>1</v>
      </c>
      <c r="AO33" s="149">
        <v>0.55000000000000004</v>
      </c>
      <c r="AP33" s="170">
        <v>8834391</v>
      </c>
      <c r="AQ33" s="170">
        <f t="shared" si="1"/>
        <v>1158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7</v>
      </c>
      <c r="E34" s="43">
        <f t="shared" si="2"/>
        <v>4.9295774647887329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146</v>
      </c>
      <c r="P34" s="166">
        <v>100</v>
      </c>
      <c r="Q34" s="166">
        <v>45719254</v>
      </c>
      <c r="R34" s="49">
        <f t="shared" si="5"/>
        <v>4494</v>
      </c>
      <c r="S34" s="50">
        <f t="shared" si="6"/>
        <v>107.85599999999999</v>
      </c>
      <c r="T34" s="50">
        <f t="shared" si="7"/>
        <v>4.4939999999999998</v>
      </c>
      <c r="U34" s="167">
        <v>3.6</v>
      </c>
      <c r="V34" s="167">
        <f t="shared" si="0"/>
        <v>3.6</v>
      </c>
      <c r="W34" s="168" t="s">
        <v>125</v>
      </c>
      <c r="X34" s="170">
        <v>0</v>
      </c>
      <c r="Y34" s="170"/>
      <c r="Z34" s="170">
        <v>1117</v>
      </c>
      <c r="AA34" s="170"/>
      <c r="AB34" s="170">
        <v>1117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39069364</v>
      </c>
      <c r="AH34" s="52">
        <f t="shared" si="9"/>
        <v>864</v>
      </c>
      <c r="AI34" s="53">
        <f t="shared" si="8"/>
        <v>192.25634178905207</v>
      </c>
      <c r="AJ34" s="149">
        <v>0</v>
      </c>
      <c r="AK34" s="149"/>
      <c r="AL34" s="149">
        <v>1</v>
      </c>
      <c r="AM34" s="149"/>
      <c r="AN34" s="149">
        <v>1</v>
      </c>
      <c r="AO34" s="149">
        <v>0.55000000000000004</v>
      </c>
      <c r="AP34" s="170">
        <v>8835756</v>
      </c>
      <c r="AQ34" s="170">
        <f t="shared" si="1"/>
        <v>1365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127.70833333333333</v>
      </c>
      <c r="Q35" s="67">
        <f>Q34-Q10</f>
        <v>128638</v>
      </c>
      <c r="R35" s="68">
        <f>SUM(R11:R34)</f>
        <v>128638</v>
      </c>
      <c r="S35" s="69">
        <f>AVERAGE(S11:S34)</f>
        <v>128.63800000000001</v>
      </c>
      <c r="T35" s="69">
        <f>SUM(T11:T34)</f>
        <v>128.63799999999998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27936</v>
      </c>
      <c r="AH35" s="71">
        <f>SUM(AH11:AH34)</f>
        <v>27936</v>
      </c>
      <c r="AI35" s="72">
        <f>$AH$35/$T35</f>
        <v>217.16755546572557</v>
      </c>
      <c r="AJ35" s="138"/>
      <c r="AK35" s="139"/>
      <c r="AL35" s="139"/>
      <c r="AM35" s="139"/>
      <c r="AN35" s="140"/>
      <c r="AO35" s="73"/>
      <c r="AP35" s="74">
        <f>AP34-AP10</f>
        <v>8309</v>
      </c>
      <c r="AQ35" s="75">
        <f>SUM(AQ11:AQ34)</f>
        <v>8309</v>
      </c>
      <c r="AR35" s="76">
        <f>AVERAGE(AR11:AR34)</f>
        <v>1.0083333333333331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250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158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252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235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153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91" priority="5" operator="containsText" text="N/A">
      <formula>NOT(ISERROR(SEARCH("N/A",X11)))</formula>
    </cfRule>
    <cfRule type="cellIs" dxfId="90" priority="23" operator="equal">
      <formula>0</formula>
    </cfRule>
  </conditionalFormatting>
  <conditionalFormatting sqref="X11:AE34">
    <cfRule type="cellIs" dxfId="89" priority="22" operator="greaterThanOrEqual">
      <formula>1185</formula>
    </cfRule>
  </conditionalFormatting>
  <conditionalFormatting sqref="X11:AE34">
    <cfRule type="cellIs" dxfId="88" priority="21" operator="between">
      <formula>0.1</formula>
      <formula>1184</formula>
    </cfRule>
  </conditionalFormatting>
  <conditionalFormatting sqref="X8 AJ11:AO11 AO12:AO32 AJ12:AN34">
    <cfRule type="cellIs" dxfId="87" priority="20" operator="equal">
      <formula>0</formula>
    </cfRule>
  </conditionalFormatting>
  <conditionalFormatting sqref="X8 AJ11:AO11 AO12:AO32 AJ12:AN34">
    <cfRule type="cellIs" dxfId="86" priority="19" operator="greaterThan">
      <formula>1179</formula>
    </cfRule>
  </conditionalFormatting>
  <conditionalFormatting sqref="X8 AJ11:AO11 AO12:AO32 AJ12:AN34">
    <cfRule type="cellIs" dxfId="85" priority="18" operator="greaterThan">
      <formula>99</formula>
    </cfRule>
  </conditionalFormatting>
  <conditionalFormatting sqref="X8 AJ11:AO11 AO12:AO32 AJ12:AN34">
    <cfRule type="cellIs" dxfId="84" priority="17" operator="greaterThan">
      <formula>0.99</formula>
    </cfRule>
  </conditionalFormatting>
  <conditionalFormatting sqref="AB8">
    <cfRule type="cellIs" dxfId="83" priority="16" operator="equal">
      <formula>0</formula>
    </cfRule>
  </conditionalFormatting>
  <conditionalFormatting sqref="AB8">
    <cfRule type="cellIs" dxfId="82" priority="15" operator="greaterThan">
      <formula>1179</formula>
    </cfRule>
  </conditionalFormatting>
  <conditionalFormatting sqref="AB8">
    <cfRule type="cellIs" dxfId="81" priority="14" operator="greaterThan">
      <formula>99</formula>
    </cfRule>
  </conditionalFormatting>
  <conditionalFormatting sqref="AB8">
    <cfRule type="cellIs" dxfId="80" priority="13" operator="greaterThan">
      <formula>0.99</formula>
    </cfRule>
  </conditionalFormatting>
  <conditionalFormatting sqref="AQ11:AQ34 AO33:AO34">
    <cfRule type="cellIs" dxfId="79" priority="12" operator="equal">
      <formula>0</formula>
    </cfRule>
  </conditionalFormatting>
  <conditionalFormatting sqref="AQ11:AQ34 AO33:AO34">
    <cfRule type="cellIs" dxfId="78" priority="11" operator="greaterThan">
      <formula>1179</formula>
    </cfRule>
  </conditionalFormatting>
  <conditionalFormatting sqref="AQ11:AQ34 AO33:AO34">
    <cfRule type="cellIs" dxfId="77" priority="10" operator="greaterThan">
      <formula>99</formula>
    </cfRule>
  </conditionalFormatting>
  <conditionalFormatting sqref="AQ11:AQ34 AO33:AO34">
    <cfRule type="cellIs" dxfId="76" priority="9" operator="greaterThan">
      <formula>0.99</formula>
    </cfRule>
  </conditionalFormatting>
  <conditionalFormatting sqref="AI11:AI34">
    <cfRule type="cellIs" dxfId="75" priority="8" operator="greaterThan">
      <formula>$AI$8</formula>
    </cfRule>
  </conditionalFormatting>
  <conditionalFormatting sqref="AH11:AH34">
    <cfRule type="cellIs" dxfId="74" priority="6" operator="greaterThan">
      <formula>$AH$8</formula>
    </cfRule>
    <cfRule type="cellIs" dxfId="73" priority="7" operator="greaterThan">
      <formula>$AH$8</formula>
    </cfRule>
  </conditionalFormatting>
  <conditionalFormatting sqref="AP11:AP34">
    <cfRule type="cellIs" dxfId="72" priority="4" operator="equal">
      <formula>0</formula>
    </cfRule>
  </conditionalFormatting>
  <conditionalFormatting sqref="AP11:AP34">
    <cfRule type="cellIs" dxfId="71" priority="3" operator="greaterThan">
      <formula>1179</formula>
    </cfRule>
  </conditionalFormatting>
  <conditionalFormatting sqref="AP11:AP34">
    <cfRule type="cellIs" dxfId="70" priority="2" operator="greaterThan">
      <formula>99</formula>
    </cfRule>
  </conditionalFormatting>
  <conditionalFormatting sqref="AP11:AP34">
    <cfRule type="cellIs" dxfId="6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B10" workbookViewId="0">
      <selection activeCell="C16" sqref="C16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42214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27224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28'!Q34</f>
        <v>45719254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28'!AG34</f>
        <v>39069364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28'!AP34</f>
        <v>8835756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133</v>
      </c>
      <c r="P11" s="166">
        <v>105</v>
      </c>
      <c r="Q11" s="166">
        <v>45723490</v>
      </c>
      <c r="R11" s="49">
        <f>IF(ISBLANK(Q11),"-",Q11-Q10)</f>
        <v>4236</v>
      </c>
      <c r="S11" s="50">
        <f>R11*24/1000</f>
        <v>101.664</v>
      </c>
      <c r="T11" s="50">
        <f>R11/1000</f>
        <v>4.2359999999999998</v>
      </c>
      <c r="U11" s="167">
        <v>5.7</v>
      </c>
      <c r="V11" s="167">
        <f t="shared" ref="V11:V34" si="0">U11</f>
        <v>5.7</v>
      </c>
      <c r="W11" s="168" t="s">
        <v>125</v>
      </c>
      <c r="X11" s="170">
        <v>0</v>
      </c>
      <c r="Y11" s="170">
        <v>0</v>
      </c>
      <c r="Z11" s="170">
        <v>1117</v>
      </c>
      <c r="AA11" s="170">
        <v>0</v>
      </c>
      <c r="AB11" s="170">
        <v>1117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39070133</v>
      </c>
      <c r="AH11" s="52">
        <f>IF(ISBLANK(AG11),"-",AG11-AG10)</f>
        <v>769</v>
      </c>
      <c r="AI11" s="53">
        <f>AH11/T11</f>
        <v>181.5391879131256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0.7</v>
      </c>
      <c r="AP11" s="170">
        <v>8836985</v>
      </c>
      <c r="AQ11" s="170">
        <f t="shared" ref="AQ11:AQ34" si="1">AP11-AP10</f>
        <v>1229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136</v>
      </c>
      <c r="P12" s="166">
        <v>104</v>
      </c>
      <c r="Q12" s="166">
        <v>45727717</v>
      </c>
      <c r="R12" s="49">
        <f t="shared" ref="R12:R34" si="5">IF(ISBLANK(Q12),"-",Q12-Q11)</f>
        <v>4227</v>
      </c>
      <c r="S12" s="50">
        <f t="shared" ref="S12:S34" si="6">R12*24/1000</f>
        <v>101.44799999999999</v>
      </c>
      <c r="T12" s="50">
        <f t="shared" ref="T12:T34" si="7">R12/1000</f>
        <v>4.2270000000000003</v>
      </c>
      <c r="U12" s="167">
        <v>6.4</v>
      </c>
      <c r="V12" s="167">
        <f t="shared" si="0"/>
        <v>6.4</v>
      </c>
      <c r="W12" s="168" t="s">
        <v>125</v>
      </c>
      <c r="X12" s="170">
        <v>0</v>
      </c>
      <c r="Y12" s="170">
        <v>0</v>
      </c>
      <c r="Z12" s="170">
        <v>1117</v>
      </c>
      <c r="AA12" s="170">
        <v>0</v>
      </c>
      <c r="AB12" s="170">
        <v>1117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39070905</v>
      </c>
      <c r="AH12" s="52">
        <f>IF(ISBLANK(AG12),"-",AG12-AG11)</f>
        <v>772</v>
      </c>
      <c r="AI12" s="53">
        <f t="shared" ref="AI12:AI34" si="8">AH12/T12</f>
        <v>182.63543884551692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0.7</v>
      </c>
      <c r="AP12" s="170">
        <v>8838216</v>
      </c>
      <c r="AQ12" s="170">
        <f t="shared" si="1"/>
        <v>1231</v>
      </c>
      <c r="AR12" s="56">
        <v>0.97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13</v>
      </c>
      <c r="E13" s="43">
        <f t="shared" si="2"/>
        <v>9.1549295774647899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134</v>
      </c>
      <c r="P13" s="166">
        <v>102</v>
      </c>
      <c r="Q13" s="166">
        <v>45731951</v>
      </c>
      <c r="R13" s="49">
        <f t="shared" si="5"/>
        <v>4234</v>
      </c>
      <c r="S13" s="50">
        <f t="shared" si="6"/>
        <v>101.616</v>
      </c>
      <c r="T13" s="50">
        <f t="shared" si="7"/>
        <v>4.234</v>
      </c>
      <c r="U13" s="167">
        <v>7.7</v>
      </c>
      <c r="V13" s="167">
        <f t="shared" si="0"/>
        <v>7.7</v>
      </c>
      <c r="W13" s="168" t="s">
        <v>125</v>
      </c>
      <c r="X13" s="170">
        <v>0</v>
      </c>
      <c r="Y13" s="170">
        <v>0</v>
      </c>
      <c r="Z13" s="170">
        <v>1117</v>
      </c>
      <c r="AA13" s="170">
        <v>0</v>
      </c>
      <c r="AB13" s="170">
        <v>1117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39071668</v>
      </c>
      <c r="AH13" s="52">
        <f>IF(ISBLANK(AG13),"-",AG13-AG12)</f>
        <v>763</v>
      </c>
      <c r="AI13" s="53">
        <f t="shared" si="8"/>
        <v>180.20784128483703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0.7</v>
      </c>
      <c r="AP13" s="170">
        <v>8839443</v>
      </c>
      <c r="AQ13" s="170">
        <f t="shared" si="1"/>
        <v>1227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14</v>
      </c>
      <c r="E14" s="43">
        <f t="shared" si="2"/>
        <v>9.8591549295774659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129</v>
      </c>
      <c r="P14" s="166">
        <v>106</v>
      </c>
      <c r="Q14" s="166">
        <v>45736374</v>
      </c>
      <c r="R14" s="49">
        <f t="shared" si="5"/>
        <v>4423</v>
      </c>
      <c r="S14" s="50">
        <f t="shared" si="6"/>
        <v>106.152</v>
      </c>
      <c r="T14" s="50">
        <f t="shared" si="7"/>
        <v>4.423</v>
      </c>
      <c r="U14" s="167">
        <v>8.6</v>
      </c>
      <c r="V14" s="167">
        <f t="shared" si="0"/>
        <v>8.6</v>
      </c>
      <c r="W14" s="168" t="s">
        <v>125</v>
      </c>
      <c r="X14" s="170">
        <v>0</v>
      </c>
      <c r="Y14" s="170">
        <v>0</v>
      </c>
      <c r="Z14" s="170">
        <v>1117</v>
      </c>
      <c r="AA14" s="170">
        <v>0</v>
      </c>
      <c r="AB14" s="170">
        <v>1117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39072448</v>
      </c>
      <c r="AH14" s="52">
        <f t="shared" ref="AH14:AH34" si="9">IF(ISBLANK(AG14),"-",AG14-AG13)</f>
        <v>780</v>
      </c>
      <c r="AI14" s="53">
        <f t="shared" si="8"/>
        <v>176.35089305900971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0.7</v>
      </c>
      <c r="AP14" s="170">
        <v>8840469</v>
      </c>
      <c r="AQ14" s="170">
        <f t="shared" si="1"/>
        <v>1026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16</v>
      </c>
      <c r="E15" s="43">
        <f t="shared" si="2"/>
        <v>11.267605633802818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118</v>
      </c>
      <c r="P15" s="166">
        <v>109</v>
      </c>
      <c r="Q15" s="166">
        <v>45740798</v>
      </c>
      <c r="R15" s="49">
        <f t="shared" si="5"/>
        <v>4424</v>
      </c>
      <c r="S15" s="50">
        <f t="shared" si="6"/>
        <v>106.176</v>
      </c>
      <c r="T15" s="50">
        <f t="shared" si="7"/>
        <v>4.4240000000000004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1117</v>
      </c>
      <c r="AA15" s="170">
        <v>0</v>
      </c>
      <c r="AB15" s="170">
        <v>1117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39073228</v>
      </c>
      <c r="AH15" s="52">
        <f t="shared" si="9"/>
        <v>780</v>
      </c>
      <c r="AI15" s="53">
        <f t="shared" si="8"/>
        <v>176.31103074141046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0.7</v>
      </c>
      <c r="AP15" s="170">
        <v>8841281</v>
      </c>
      <c r="AQ15" s="170">
        <f t="shared" si="1"/>
        <v>812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8</v>
      </c>
      <c r="E16" s="43">
        <f t="shared" si="2"/>
        <v>5.6338028169014089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127</v>
      </c>
      <c r="P16" s="166">
        <v>122</v>
      </c>
      <c r="Q16" s="166">
        <v>45745618</v>
      </c>
      <c r="R16" s="49">
        <f t="shared" si="5"/>
        <v>4820</v>
      </c>
      <c r="S16" s="50">
        <f t="shared" si="6"/>
        <v>115.68</v>
      </c>
      <c r="T16" s="50">
        <f t="shared" si="7"/>
        <v>4.82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1187</v>
      </c>
      <c r="AA16" s="170">
        <v>0</v>
      </c>
      <c r="AB16" s="170">
        <v>1187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39074060</v>
      </c>
      <c r="AH16" s="52">
        <f t="shared" si="9"/>
        <v>832</v>
      </c>
      <c r="AI16" s="53">
        <f t="shared" si="8"/>
        <v>172.61410788381741</v>
      </c>
      <c r="AJ16" s="149">
        <v>0</v>
      </c>
      <c r="AK16" s="149">
        <v>0</v>
      </c>
      <c r="AL16" s="149">
        <v>1</v>
      </c>
      <c r="AM16" s="149"/>
      <c r="AN16" s="149">
        <v>1</v>
      </c>
      <c r="AO16" s="149">
        <v>0</v>
      </c>
      <c r="AP16" s="170">
        <v>8841281</v>
      </c>
      <c r="AQ16" s="170">
        <f t="shared" si="1"/>
        <v>0</v>
      </c>
      <c r="AR16" s="56">
        <v>1.2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5</v>
      </c>
      <c r="E17" s="43">
        <f t="shared" si="2"/>
        <v>3.5211267605633805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135</v>
      </c>
      <c r="P17" s="166">
        <v>140</v>
      </c>
      <c r="Q17" s="166">
        <v>45751517</v>
      </c>
      <c r="R17" s="49">
        <f t="shared" si="5"/>
        <v>5899</v>
      </c>
      <c r="S17" s="50">
        <f t="shared" si="6"/>
        <v>141.57599999999999</v>
      </c>
      <c r="T17" s="50">
        <f t="shared" si="7"/>
        <v>5.899</v>
      </c>
      <c r="U17" s="167">
        <v>9.1</v>
      </c>
      <c r="V17" s="167">
        <f t="shared" si="0"/>
        <v>9.1</v>
      </c>
      <c r="W17" s="168" t="s">
        <v>137</v>
      </c>
      <c r="X17" s="170">
        <v>0</v>
      </c>
      <c r="Y17" s="170">
        <v>1047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39075380</v>
      </c>
      <c r="AH17" s="52">
        <f t="shared" si="9"/>
        <v>1320</v>
      </c>
      <c r="AI17" s="53">
        <f t="shared" si="8"/>
        <v>223.76674012544498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8841281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7</v>
      </c>
      <c r="E18" s="43">
        <f t="shared" si="2"/>
        <v>4.9295774647887329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136</v>
      </c>
      <c r="P18" s="166">
        <v>145</v>
      </c>
      <c r="Q18" s="166">
        <v>45757730</v>
      </c>
      <c r="R18" s="49">
        <f t="shared" si="5"/>
        <v>6213</v>
      </c>
      <c r="S18" s="50">
        <f t="shared" si="6"/>
        <v>149.11199999999999</v>
      </c>
      <c r="T18" s="50">
        <f t="shared" si="7"/>
        <v>6.2130000000000001</v>
      </c>
      <c r="U18" s="167">
        <v>8.4</v>
      </c>
      <c r="V18" s="167">
        <f t="shared" si="0"/>
        <v>8.4</v>
      </c>
      <c r="W18" s="168" t="s">
        <v>137</v>
      </c>
      <c r="X18" s="170">
        <v>0</v>
      </c>
      <c r="Y18" s="170">
        <v>1045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39076792</v>
      </c>
      <c r="AH18" s="52">
        <f t="shared" si="9"/>
        <v>1412</v>
      </c>
      <c r="AI18" s="53">
        <f t="shared" si="8"/>
        <v>227.26541123450829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8841281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7</v>
      </c>
      <c r="E19" s="43">
        <f t="shared" si="2"/>
        <v>4.9295774647887329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138</v>
      </c>
      <c r="P19" s="166">
        <v>143</v>
      </c>
      <c r="Q19" s="166">
        <v>45763545</v>
      </c>
      <c r="R19" s="49">
        <f t="shared" si="5"/>
        <v>5815</v>
      </c>
      <c r="S19" s="50">
        <f t="shared" si="6"/>
        <v>139.56</v>
      </c>
      <c r="T19" s="50">
        <f t="shared" si="7"/>
        <v>5.8150000000000004</v>
      </c>
      <c r="U19" s="167">
        <v>7.8</v>
      </c>
      <c r="V19" s="167">
        <f t="shared" si="0"/>
        <v>7.8</v>
      </c>
      <c r="W19" s="168" t="s">
        <v>137</v>
      </c>
      <c r="X19" s="170">
        <v>0</v>
      </c>
      <c r="Y19" s="170">
        <v>1025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39078124</v>
      </c>
      <c r="AH19" s="52">
        <f t="shared" si="9"/>
        <v>1332</v>
      </c>
      <c r="AI19" s="53">
        <f t="shared" si="8"/>
        <v>229.0627687016337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8841281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7</v>
      </c>
      <c r="E20" s="43">
        <f t="shared" si="2"/>
        <v>4.9295774647887329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141</v>
      </c>
      <c r="P20" s="166">
        <v>144</v>
      </c>
      <c r="Q20" s="166">
        <v>45769704</v>
      </c>
      <c r="R20" s="49">
        <f t="shared" si="5"/>
        <v>6159</v>
      </c>
      <c r="S20" s="50">
        <f t="shared" si="6"/>
        <v>147.816</v>
      </c>
      <c r="T20" s="50">
        <f t="shared" si="7"/>
        <v>6.1589999999999998</v>
      </c>
      <c r="U20" s="167">
        <v>7.3</v>
      </c>
      <c r="V20" s="167">
        <v>7.3</v>
      </c>
      <c r="W20" s="168" t="s">
        <v>137</v>
      </c>
      <c r="X20" s="170">
        <v>0</v>
      </c>
      <c r="Y20" s="170">
        <v>1025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39079524</v>
      </c>
      <c r="AH20" s="52">
        <f t="shared" si="9"/>
        <v>1400</v>
      </c>
      <c r="AI20" s="53">
        <f t="shared" si="8"/>
        <v>227.30962818639389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8841281</v>
      </c>
      <c r="AQ20" s="170">
        <f t="shared" si="1"/>
        <v>0</v>
      </c>
      <c r="AR20" s="56">
        <v>1.18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2"/>
        <v>5.6338028169014089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140</v>
      </c>
      <c r="P21" s="166">
        <v>142</v>
      </c>
      <c r="Q21" s="166">
        <v>45775673</v>
      </c>
      <c r="R21" s="49">
        <f t="shared" si="5"/>
        <v>5969</v>
      </c>
      <c r="S21" s="50">
        <f t="shared" si="6"/>
        <v>143.256</v>
      </c>
      <c r="T21" s="50">
        <f t="shared" si="7"/>
        <v>5.9690000000000003</v>
      </c>
      <c r="U21" s="167">
        <v>6.9</v>
      </c>
      <c r="V21" s="167">
        <v>6.9</v>
      </c>
      <c r="W21" s="168" t="s">
        <v>137</v>
      </c>
      <c r="X21" s="170">
        <v>0</v>
      </c>
      <c r="Y21" s="170">
        <v>1024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39080876</v>
      </c>
      <c r="AH21" s="52">
        <f t="shared" si="9"/>
        <v>1352</v>
      </c>
      <c r="AI21" s="53">
        <f t="shared" si="8"/>
        <v>226.50360194337409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8841281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7</v>
      </c>
      <c r="E22" s="43">
        <f t="shared" si="2"/>
        <v>4.9295774647887329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137</v>
      </c>
      <c r="P22" s="166">
        <v>141</v>
      </c>
      <c r="Q22" s="166">
        <v>45781556</v>
      </c>
      <c r="R22" s="49">
        <f t="shared" si="5"/>
        <v>5883</v>
      </c>
      <c r="S22" s="50">
        <f t="shared" si="6"/>
        <v>141.19200000000001</v>
      </c>
      <c r="T22" s="50">
        <f t="shared" si="7"/>
        <v>5.883</v>
      </c>
      <c r="U22" s="167">
        <v>6.5</v>
      </c>
      <c r="V22" s="167">
        <f t="shared" si="0"/>
        <v>6.5</v>
      </c>
      <c r="W22" s="168" t="s">
        <v>137</v>
      </c>
      <c r="X22" s="170">
        <v>0</v>
      </c>
      <c r="Y22" s="170">
        <v>1004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39082228</v>
      </c>
      <c r="AH22" s="52">
        <f t="shared" si="9"/>
        <v>1352</v>
      </c>
      <c r="AI22" s="53">
        <f t="shared" si="8"/>
        <v>229.8147203807581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8841281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6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135</v>
      </c>
      <c r="P23" s="166">
        <v>131</v>
      </c>
      <c r="Q23" s="166">
        <v>45787193</v>
      </c>
      <c r="R23" s="49">
        <f t="shared" si="5"/>
        <v>5637</v>
      </c>
      <c r="S23" s="50">
        <f t="shared" si="6"/>
        <v>135.28800000000001</v>
      </c>
      <c r="T23" s="50">
        <f t="shared" si="7"/>
        <v>5.6369999999999996</v>
      </c>
      <c r="U23" s="167">
        <v>6.3</v>
      </c>
      <c r="V23" s="167">
        <f t="shared" si="0"/>
        <v>6.3</v>
      </c>
      <c r="W23" s="168" t="s">
        <v>137</v>
      </c>
      <c r="X23" s="170">
        <v>0</v>
      </c>
      <c r="Y23" s="170">
        <v>1004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39083564</v>
      </c>
      <c r="AH23" s="52">
        <f t="shared" si="9"/>
        <v>1336</v>
      </c>
      <c r="AI23" s="53">
        <f t="shared" si="8"/>
        <v>237.00549937910239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8841281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5</v>
      </c>
      <c r="E24" s="43">
        <f t="shared" si="2"/>
        <v>3.5211267605633805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132</v>
      </c>
      <c r="P24" s="166">
        <v>133</v>
      </c>
      <c r="Q24" s="166">
        <v>45792814</v>
      </c>
      <c r="R24" s="49">
        <f t="shared" si="5"/>
        <v>5621</v>
      </c>
      <c r="S24" s="50">
        <f t="shared" si="6"/>
        <v>134.904</v>
      </c>
      <c r="T24" s="50">
        <f t="shared" si="7"/>
        <v>5.6210000000000004</v>
      </c>
      <c r="U24" s="167">
        <v>6</v>
      </c>
      <c r="V24" s="167">
        <f t="shared" si="0"/>
        <v>6</v>
      </c>
      <c r="W24" s="168" t="s">
        <v>137</v>
      </c>
      <c r="X24" s="170">
        <v>0</v>
      </c>
      <c r="Y24" s="170">
        <v>1004</v>
      </c>
      <c r="Z24" s="170">
        <v>1186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39084916</v>
      </c>
      <c r="AH24" s="52">
        <f t="shared" si="9"/>
        <v>1352</v>
      </c>
      <c r="AI24" s="53">
        <f t="shared" si="8"/>
        <v>240.52659669098023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8841281</v>
      </c>
      <c r="AQ24" s="170">
        <f t="shared" si="1"/>
        <v>0</v>
      </c>
      <c r="AR24" s="56">
        <v>1.38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6</v>
      </c>
      <c r="E25" s="43">
        <f t="shared" si="2"/>
        <v>4.2253521126760569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133</v>
      </c>
      <c r="P25" s="166">
        <v>136</v>
      </c>
      <c r="Q25" s="166">
        <v>45798278</v>
      </c>
      <c r="R25" s="49">
        <f t="shared" si="5"/>
        <v>5464</v>
      </c>
      <c r="S25" s="50">
        <f t="shared" si="6"/>
        <v>131.136</v>
      </c>
      <c r="T25" s="50">
        <f t="shared" si="7"/>
        <v>5.4640000000000004</v>
      </c>
      <c r="U25" s="167">
        <v>5.8</v>
      </c>
      <c r="V25" s="167">
        <f t="shared" si="0"/>
        <v>5.8</v>
      </c>
      <c r="W25" s="168" t="s">
        <v>137</v>
      </c>
      <c r="X25" s="170">
        <v>0</v>
      </c>
      <c r="Y25" s="170">
        <v>1003</v>
      </c>
      <c r="Z25" s="170">
        <v>1187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39086220</v>
      </c>
      <c r="AH25" s="52">
        <f t="shared" si="9"/>
        <v>1304</v>
      </c>
      <c r="AI25" s="53">
        <f t="shared" si="8"/>
        <v>238.65300146412883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8841281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6</v>
      </c>
      <c r="E26" s="43">
        <f t="shared" si="2"/>
        <v>4.2253521126760569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130</v>
      </c>
      <c r="P26" s="166">
        <v>128</v>
      </c>
      <c r="Q26" s="166">
        <v>45803876</v>
      </c>
      <c r="R26" s="49">
        <f t="shared" si="5"/>
        <v>5598</v>
      </c>
      <c r="S26" s="50">
        <f t="shared" si="6"/>
        <v>134.352</v>
      </c>
      <c r="T26" s="50">
        <f t="shared" si="7"/>
        <v>5.5979999999999999</v>
      </c>
      <c r="U26" s="167">
        <v>5.6</v>
      </c>
      <c r="V26" s="167">
        <f t="shared" si="0"/>
        <v>5.6</v>
      </c>
      <c r="W26" s="168" t="s">
        <v>137</v>
      </c>
      <c r="X26" s="170">
        <v>0</v>
      </c>
      <c r="Y26" s="170">
        <v>1003</v>
      </c>
      <c r="Z26" s="170">
        <v>1187</v>
      </c>
      <c r="AA26" s="170">
        <v>1185</v>
      </c>
      <c r="AB26" s="170">
        <v>1186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39087576</v>
      </c>
      <c r="AH26" s="52">
        <f t="shared" si="9"/>
        <v>1356</v>
      </c>
      <c r="AI26" s="53">
        <f t="shared" si="8"/>
        <v>242.2293676312969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8841281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5</v>
      </c>
      <c r="E27" s="43">
        <f t="shared" si="2"/>
        <v>3.5211267605633805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133</v>
      </c>
      <c r="P27" s="166">
        <v>130</v>
      </c>
      <c r="Q27" s="166">
        <v>45809285</v>
      </c>
      <c r="R27" s="49">
        <f t="shared" si="5"/>
        <v>5409</v>
      </c>
      <c r="S27" s="50">
        <f t="shared" si="6"/>
        <v>129.816</v>
      </c>
      <c r="T27" s="50">
        <f t="shared" si="7"/>
        <v>5.4089999999999998</v>
      </c>
      <c r="U27" s="167">
        <v>5.5</v>
      </c>
      <c r="V27" s="167">
        <f t="shared" si="0"/>
        <v>5.5</v>
      </c>
      <c r="W27" s="168" t="s">
        <v>137</v>
      </c>
      <c r="X27" s="170">
        <v>0</v>
      </c>
      <c r="Y27" s="170">
        <v>1005</v>
      </c>
      <c r="Z27" s="170">
        <v>1187</v>
      </c>
      <c r="AA27" s="170">
        <v>1185</v>
      </c>
      <c r="AB27" s="170">
        <v>1186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39088868</v>
      </c>
      <c r="AH27" s="52">
        <f t="shared" si="9"/>
        <v>1292</v>
      </c>
      <c r="AI27" s="53">
        <f t="shared" si="8"/>
        <v>238.86115733037531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8841281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134</v>
      </c>
      <c r="P28" s="166">
        <v>135</v>
      </c>
      <c r="Q28" s="166">
        <v>45814726</v>
      </c>
      <c r="R28" s="49">
        <f t="shared" si="5"/>
        <v>5441</v>
      </c>
      <c r="S28" s="50">
        <f t="shared" si="6"/>
        <v>130.584</v>
      </c>
      <c r="T28" s="50">
        <f t="shared" si="7"/>
        <v>5.4409999999999998</v>
      </c>
      <c r="U28" s="167">
        <v>5.2</v>
      </c>
      <c r="V28" s="167">
        <f t="shared" si="0"/>
        <v>5.2</v>
      </c>
      <c r="W28" s="168" t="s">
        <v>137</v>
      </c>
      <c r="X28" s="170">
        <v>0</v>
      </c>
      <c r="Y28" s="170">
        <v>1004</v>
      </c>
      <c r="Z28" s="170">
        <v>1187</v>
      </c>
      <c r="AA28" s="170">
        <v>1185</v>
      </c>
      <c r="AB28" s="170">
        <v>1186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39090188</v>
      </c>
      <c r="AH28" s="52">
        <f t="shared" si="9"/>
        <v>1320</v>
      </c>
      <c r="AI28" s="53">
        <f t="shared" si="8"/>
        <v>242.60246278257674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8841281</v>
      </c>
      <c r="AQ28" s="170">
        <f t="shared" si="1"/>
        <v>0</v>
      </c>
      <c r="AR28" s="56">
        <v>1.1200000000000001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4</v>
      </c>
      <c r="E29" s="43">
        <f t="shared" si="2"/>
        <v>2.8169014084507045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133</v>
      </c>
      <c r="P29" s="166">
        <v>129</v>
      </c>
      <c r="Q29" s="166">
        <v>45820307</v>
      </c>
      <c r="R29" s="49">
        <f t="shared" si="5"/>
        <v>5581</v>
      </c>
      <c r="S29" s="50">
        <f t="shared" si="6"/>
        <v>133.94399999999999</v>
      </c>
      <c r="T29" s="50">
        <f t="shared" si="7"/>
        <v>5.5810000000000004</v>
      </c>
      <c r="U29" s="167">
        <v>5</v>
      </c>
      <c r="V29" s="167">
        <f t="shared" si="0"/>
        <v>5</v>
      </c>
      <c r="W29" s="168" t="s">
        <v>137</v>
      </c>
      <c r="X29" s="170">
        <v>0</v>
      </c>
      <c r="Y29" s="170">
        <v>1003</v>
      </c>
      <c r="Z29" s="170">
        <v>1186</v>
      </c>
      <c r="AA29" s="170">
        <v>1185</v>
      </c>
      <c r="AB29" s="170">
        <v>1186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39091532</v>
      </c>
      <c r="AH29" s="52">
        <f t="shared" si="9"/>
        <v>1344</v>
      </c>
      <c r="AI29" s="53">
        <f t="shared" si="8"/>
        <v>240.8170578749328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8841281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8</v>
      </c>
      <c r="E30" s="43">
        <f t="shared" si="2"/>
        <v>5.6338028169014089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113</v>
      </c>
      <c r="P30" s="166">
        <v>123</v>
      </c>
      <c r="Q30" s="166">
        <v>45825520</v>
      </c>
      <c r="R30" s="49">
        <f t="shared" si="5"/>
        <v>5213</v>
      </c>
      <c r="S30" s="50">
        <f t="shared" si="6"/>
        <v>125.11199999999999</v>
      </c>
      <c r="T30" s="50">
        <f t="shared" si="7"/>
        <v>5.2130000000000001</v>
      </c>
      <c r="U30" s="167">
        <v>4.2</v>
      </c>
      <c r="V30" s="167">
        <f t="shared" si="0"/>
        <v>4.2</v>
      </c>
      <c r="W30" s="168" t="s">
        <v>148</v>
      </c>
      <c r="X30" s="170">
        <v>0</v>
      </c>
      <c r="Y30" s="170">
        <v>1086</v>
      </c>
      <c r="Z30" s="170">
        <v>1187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39092652</v>
      </c>
      <c r="AH30" s="52">
        <f t="shared" si="9"/>
        <v>1120</v>
      </c>
      <c r="AI30" s="53">
        <f t="shared" si="8"/>
        <v>214.84749664300787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8841281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8</v>
      </c>
      <c r="E31" s="43">
        <f t="shared" si="2"/>
        <v>5.6338028169014089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113</v>
      </c>
      <c r="P31" s="166">
        <v>127</v>
      </c>
      <c r="Q31" s="166">
        <v>45830669</v>
      </c>
      <c r="R31" s="49">
        <f t="shared" si="5"/>
        <v>5149</v>
      </c>
      <c r="S31" s="50">
        <f t="shared" si="6"/>
        <v>123.57599999999999</v>
      </c>
      <c r="T31" s="50">
        <f t="shared" si="7"/>
        <v>5.149</v>
      </c>
      <c r="U31" s="167">
        <v>3.3</v>
      </c>
      <c r="V31" s="167">
        <f t="shared" si="0"/>
        <v>3.3</v>
      </c>
      <c r="W31" s="168" t="s">
        <v>148</v>
      </c>
      <c r="X31" s="170">
        <v>0</v>
      </c>
      <c r="Y31" s="170">
        <v>1087</v>
      </c>
      <c r="Z31" s="170">
        <v>1187</v>
      </c>
      <c r="AA31" s="170">
        <v>0</v>
      </c>
      <c r="AB31" s="170">
        <v>1187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39093704</v>
      </c>
      <c r="AH31" s="52">
        <f t="shared" si="9"/>
        <v>1052</v>
      </c>
      <c r="AI31" s="53">
        <f t="shared" si="8"/>
        <v>204.31151679937852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8841281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9</v>
      </c>
      <c r="E32" s="43">
        <f t="shared" si="2"/>
        <v>6.3380281690140849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121</v>
      </c>
      <c r="P32" s="166">
        <v>124</v>
      </c>
      <c r="Q32" s="166">
        <v>45836002</v>
      </c>
      <c r="R32" s="49">
        <f t="shared" si="5"/>
        <v>5333</v>
      </c>
      <c r="S32" s="50">
        <f t="shared" si="6"/>
        <v>127.992</v>
      </c>
      <c r="T32" s="50">
        <f t="shared" si="7"/>
        <v>5.3330000000000002</v>
      </c>
      <c r="U32" s="167">
        <v>2.5</v>
      </c>
      <c r="V32" s="167">
        <f t="shared" si="0"/>
        <v>2.5</v>
      </c>
      <c r="W32" s="168" t="s">
        <v>148</v>
      </c>
      <c r="X32" s="170">
        <v>0</v>
      </c>
      <c r="Y32" s="170">
        <v>1088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39094812</v>
      </c>
      <c r="AH32" s="52">
        <f t="shared" si="9"/>
        <v>1108</v>
      </c>
      <c r="AI32" s="53">
        <f t="shared" si="8"/>
        <v>207.76298518657416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8841281</v>
      </c>
      <c r="AQ32" s="170">
        <f t="shared" si="1"/>
        <v>0</v>
      </c>
      <c r="AR32" s="56">
        <v>1.02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5</v>
      </c>
      <c r="E33" s="43">
        <f t="shared" si="2"/>
        <v>3.5211267605633805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134</v>
      </c>
      <c r="P33" s="166">
        <v>109</v>
      </c>
      <c r="Q33" s="166">
        <v>45840573</v>
      </c>
      <c r="R33" s="49">
        <f t="shared" si="5"/>
        <v>4571</v>
      </c>
      <c r="S33" s="50">
        <f t="shared" si="6"/>
        <v>109.70399999999999</v>
      </c>
      <c r="T33" s="50">
        <f t="shared" si="7"/>
        <v>4.5709999999999997</v>
      </c>
      <c r="U33" s="167">
        <v>3.3</v>
      </c>
      <c r="V33" s="167">
        <f t="shared" si="0"/>
        <v>3.3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39095732</v>
      </c>
      <c r="AH33" s="52">
        <f t="shared" si="9"/>
        <v>920</v>
      </c>
      <c r="AI33" s="53">
        <f t="shared" si="8"/>
        <v>201.26886895646467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</v>
      </c>
      <c r="AP33" s="170">
        <v>8842127</v>
      </c>
      <c r="AQ33" s="170">
        <f t="shared" si="1"/>
        <v>846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7</v>
      </c>
      <c r="E34" s="43">
        <f t="shared" si="2"/>
        <v>4.9295774647887329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126</v>
      </c>
      <c r="P34" s="166">
        <v>105</v>
      </c>
      <c r="Q34" s="166">
        <v>45844962</v>
      </c>
      <c r="R34" s="49">
        <f t="shared" si="5"/>
        <v>4389</v>
      </c>
      <c r="S34" s="50">
        <f t="shared" si="6"/>
        <v>105.336</v>
      </c>
      <c r="T34" s="50">
        <f t="shared" si="7"/>
        <v>4.3890000000000002</v>
      </c>
      <c r="U34" s="167">
        <v>4.5999999999999996</v>
      </c>
      <c r="V34" s="167">
        <f t="shared" si="0"/>
        <v>4.5999999999999996</v>
      </c>
      <c r="W34" s="168" t="s">
        <v>125</v>
      </c>
      <c r="X34" s="170">
        <v>0</v>
      </c>
      <c r="Y34" s="170">
        <v>0</v>
      </c>
      <c r="Z34" s="170">
        <v>1117</v>
      </c>
      <c r="AA34" s="170">
        <v>0</v>
      </c>
      <c r="AB34" s="170">
        <v>1117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39096588</v>
      </c>
      <c r="AH34" s="52">
        <f t="shared" si="9"/>
        <v>856</v>
      </c>
      <c r="AI34" s="53">
        <f t="shared" si="8"/>
        <v>195.03303713830027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</v>
      </c>
      <c r="AP34" s="170">
        <v>8843113</v>
      </c>
      <c r="AQ34" s="170">
        <f t="shared" si="1"/>
        <v>986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125.54166666666667</v>
      </c>
      <c r="Q35" s="67">
        <f>Q34-Q10</f>
        <v>125708</v>
      </c>
      <c r="R35" s="68">
        <f>SUM(R11:R34)</f>
        <v>125708</v>
      </c>
      <c r="S35" s="69">
        <f>AVERAGE(S11:S34)</f>
        <v>125.70800000000001</v>
      </c>
      <c r="T35" s="69">
        <f>SUM(T11:T34)</f>
        <v>125.70799999999998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27224</v>
      </c>
      <c r="AH35" s="71">
        <f>SUM(AH11:AH34)</f>
        <v>27224</v>
      </c>
      <c r="AI35" s="72">
        <f>$AH$35/$T35</f>
        <v>216.56537372323163</v>
      </c>
      <c r="AJ35" s="138"/>
      <c r="AK35" s="139"/>
      <c r="AL35" s="139"/>
      <c r="AM35" s="139"/>
      <c r="AN35" s="140"/>
      <c r="AO35" s="73"/>
      <c r="AP35" s="74">
        <f>AP34-AP10</f>
        <v>7357</v>
      </c>
      <c r="AQ35" s="75">
        <f>SUM(AQ11:AQ34)</f>
        <v>7357</v>
      </c>
      <c r="AR35" s="76">
        <f>AVERAGE(AR11:AR34)</f>
        <v>1.1449999999999998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254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255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253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129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169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_1_2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8" priority="5" operator="containsText" text="N/A">
      <formula>NOT(ISERROR(SEARCH("N/A",X11)))</formula>
    </cfRule>
    <cfRule type="cellIs" dxfId="67" priority="23" operator="equal">
      <formula>0</formula>
    </cfRule>
  </conditionalFormatting>
  <conditionalFormatting sqref="X11:AE34">
    <cfRule type="cellIs" dxfId="66" priority="22" operator="greaterThanOrEqual">
      <formula>1185</formula>
    </cfRule>
  </conditionalFormatting>
  <conditionalFormatting sqref="X11:AE34">
    <cfRule type="cellIs" dxfId="65" priority="21" operator="between">
      <formula>0.1</formula>
      <formula>1184</formula>
    </cfRule>
  </conditionalFormatting>
  <conditionalFormatting sqref="X8 AJ11:AO11 AO12:AO32 AJ12:AN34">
    <cfRule type="cellIs" dxfId="64" priority="20" operator="equal">
      <formula>0</formula>
    </cfRule>
  </conditionalFormatting>
  <conditionalFormatting sqref="X8 AJ11:AO11 AO12:AO32 AJ12:AN34">
    <cfRule type="cellIs" dxfId="63" priority="19" operator="greaterThan">
      <formula>1179</formula>
    </cfRule>
  </conditionalFormatting>
  <conditionalFormatting sqref="X8 AJ11:AO11 AO12:AO32 AJ12:AN34">
    <cfRule type="cellIs" dxfId="62" priority="18" operator="greaterThan">
      <formula>99</formula>
    </cfRule>
  </conditionalFormatting>
  <conditionalFormatting sqref="X8 AJ11:AO11 AO12:AO32 AJ12:AN34">
    <cfRule type="cellIs" dxfId="61" priority="17" operator="greaterThan">
      <formula>0.99</formula>
    </cfRule>
  </conditionalFormatting>
  <conditionalFormatting sqref="AB8">
    <cfRule type="cellIs" dxfId="60" priority="16" operator="equal">
      <formula>0</formula>
    </cfRule>
  </conditionalFormatting>
  <conditionalFormatting sqref="AB8">
    <cfRule type="cellIs" dxfId="59" priority="15" operator="greaterThan">
      <formula>1179</formula>
    </cfRule>
  </conditionalFormatting>
  <conditionalFormatting sqref="AB8">
    <cfRule type="cellIs" dxfId="58" priority="14" operator="greaterThan">
      <formula>99</formula>
    </cfRule>
  </conditionalFormatting>
  <conditionalFormatting sqref="AB8">
    <cfRule type="cellIs" dxfId="57" priority="13" operator="greaterThan">
      <formula>0.99</formula>
    </cfRule>
  </conditionalFormatting>
  <conditionalFormatting sqref="AQ11:AQ34 AO33:AO34">
    <cfRule type="cellIs" dxfId="56" priority="12" operator="equal">
      <formula>0</formula>
    </cfRule>
  </conditionalFormatting>
  <conditionalFormatting sqref="AQ11:AQ34 AO33:AO34">
    <cfRule type="cellIs" dxfId="55" priority="11" operator="greaterThan">
      <formula>1179</formula>
    </cfRule>
  </conditionalFormatting>
  <conditionalFormatting sqref="AQ11:AQ34 AO33:AO34">
    <cfRule type="cellIs" dxfId="54" priority="10" operator="greaterThan">
      <formula>99</formula>
    </cfRule>
  </conditionalFormatting>
  <conditionalFormatting sqref="AQ11:AQ34 AO33:AO34">
    <cfRule type="cellIs" dxfId="53" priority="9" operator="greaterThan">
      <formula>0.99</formula>
    </cfRule>
  </conditionalFormatting>
  <conditionalFormatting sqref="AI11:AI34">
    <cfRule type="cellIs" dxfId="52" priority="8" operator="greaterThan">
      <formula>$AI$8</formula>
    </cfRule>
  </conditionalFormatting>
  <conditionalFormatting sqref="AH11:AH34">
    <cfRule type="cellIs" dxfId="51" priority="6" operator="greaterThan">
      <formula>$AH$8</formula>
    </cfRule>
    <cfRule type="cellIs" dxfId="50" priority="7" operator="greaterThan">
      <formula>$AH$8</formula>
    </cfRule>
  </conditionalFormatting>
  <conditionalFormatting sqref="AP11:AP34">
    <cfRule type="cellIs" dxfId="49" priority="4" operator="equal">
      <formula>0</formula>
    </cfRule>
  </conditionalFormatting>
  <conditionalFormatting sqref="AP11:AP34">
    <cfRule type="cellIs" dxfId="48" priority="3" operator="greaterThan">
      <formula>1179</formula>
    </cfRule>
  </conditionalFormatting>
  <conditionalFormatting sqref="AP11:AP34">
    <cfRule type="cellIs" dxfId="47" priority="2" operator="greaterThan">
      <formula>99</formula>
    </cfRule>
  </conditionalFormatting>
  <conditionalFormatting sqref="AP11:AP34">
    <cfRule type="cellIs" dxfId="4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2:AY114"/>
  <sheetViews>
    <sheetView topLeftCell="A20" workbookViewId="0">
      <selection activeCell="B51" sqref="B51:B53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2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172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76" t="s">
        <v>10</v>
      </c>
      <c r="I7" s="175" t="s">
        <v>11</v>
      </c>
      <c r="J7" s="175" t="s">
        <v>12</v>
      </c>
      <c r="K7" s="175" t="s">
        <v>13</v>
      </c>
      <c r="L7" s="14"/>
      <c r="M7" s="14"/>
      <c r="N7" s="14"/>
      <c r="O7" s="176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75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75" t="s">
        <v>22</v>
      </c>
      <c r="AG7" s="175" t="s">
        <v>23</v>
      </c>
      <c r="AH7" s="175" t="s">
        <v>24</v>
      </c>
      <c r="AI7" s="175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75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42188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25568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75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73" t="s">
        <v>51</v>
      </c>
      <c r="V9" s="173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171" t="s">
        <v>55</v>
      </c>
      <c r="AG9" s="171" t="s">
        <v>56</v>
      </c>
      <c r="AH9" s="264" t="s">
        <v>57</v>
      </c>
      <c r="AI9" s="278" t="s">
        <v>58</v>
      </c>
      <c r="AJ9" s="173" t="s">
        <v>59</v>
      </c>
      <c r="AK9" s="173" t="s">
        <v>60</v>
      </c>
      <c r="AL9" s="173" t="s">
        <v>61</v>
      </c>
      <c r="AM9" s="173" t="s">
        <v>62</v>
      </c>
      <c r="AN9" s="173" t="s">
        <v>63</v>
      </c>
      <c r="AO9" s="173" t="s">
        <v>64</v>
      </c>
      <c r="AP9" s="173" t="s">
        <v>65</v>
      </c>
      <c r="AQ9" s="262" t="s">
        <v>66</v>
      </c>
      <c r="AR9" s="173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73" t="s">
        <v>72</v>
      </c>
      <c r="C10" s="173" t="s">
        <v>73</v>
      </c>
      <c r="D10" s="173" t="s">
        <v>74</v>
      </c>
      <c r="E10" s="173" t="s">
        <v>75</v>
      </c>
      <c r="F10" s="173" t="s">
        <v>74</v>
      </c>
      <c r="G10" s="173" t="s">
        <v>75</v>
      </c>
      <c r="H10" s="261"/>
      <c r="I10" s="173" t="s">
        <v>75</v>
      </c>
      <c r="J10" s="173" t="s">
        <v>75</v>
      </c>
      <c r="K10" s="173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2'!Q34</f>
        <v>42609542</v>
      </c>
      <c r="R10" s="272"/>
      <c r="S10" s="273"/>
      <c r="T10" s="274"/>
      <c r="U10" s="173" t="s">
        <v>75</v>
      </c>
      <c r="V10" s="173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2'!AG34</f>
        <v>38371044</v>
      </c>
      <c r="AH10" s="264"/>
      <c r="AI10" s="279"/>
      <c r="AJ10" s="173" t="s">
        <v>84</v>
      </c>
      <c r="AK10" s="173" t="s">
        <v>84</v>
      </c>
      <c r="AL10" s="173" t="s">
        <v>84</v>
      </c>
      <c r="AM10" s="173" t="s">
        <v>84</v>
      </c>
      <c r="AN10" s="173" t="s">
        <v>84</v>
      </c>
      <c r="AO10" s="173" t="s">
        <v>84</v>
      </c>
      <c r="AP10" s="3">
        <f>'JULY 2'!AP34</f>
        <v>8660774</v>
      </c>
      <c r="AQ10" s="263"/>
      <c r="AR10" s="174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123</v>
      </c>
      <c r="P11" s="166">
        <v>96</v>
      </c>
      <c r="Q11" s="166">
        <v>42612621</v>
      </c>
      <c r="R11" s="49">
        <f>Q11-Q10</f>
        <v>3079</v>
      </c>
      <c r="S11" s="50">
        <f>R11*24/1000</f>
        <v>73.896000000000001</v>
      </c>
      <c r="T11" s="50">
        <f>R11/1000</f>
        <v>3.0790000000000002</v>
      </c>
      <c r="U11" s="167">
        <v>6.2</v>
      </c>
      <c r="V11" s="167">
        <f t="shared" ref="V11:V34" si="0">U11</f>
        <v>6.2</v>
      </c>
      <c r="W11" s="168" t="s">
        <v>125</v>
      </c>
      <c r="X11" s="170">
        <v>0</v>
      </c>
      <c r="Y11" s="170">
        <v>0</v>
      </c>
      <c r="Z11" s="170">
        <v>1107</v>
      </c>
      <c r="AA11" s="170">
        <v>0</v>
      </c>
      <c r="AB11" s="170">
        <v>1107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38371783</v>
      </c>
      <c r="AH11" s="52">
        <f>IF(ISBLANK(AG11),"-",AG11-AG10)</f>
        <v>739</v>
      </c>
      <c r="AI11" s="53">
        <f>AH11/T11</f>
        <v>240.01299123091911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0.65</v>
      </c>
      <c r="AP11" s="170">
        <v>8661774</v>
      </c>
      <c r="AQ11" s="170">
        <f t="shared" ref="AQ11:AQ34" si="1">AP11-AP10</f>
        <v>1000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9</v>
      </c>
      <c r="E12" s="43">
        <f t="shared" ref="E12:E34" si="2">D12/1.42</f>
        <v>6.3380281690140849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120</v>
      </c>
      <c r="P12" s="166">
        <v>93</v>
      </c>
      <c r="Q12" s="166">
        <v>42615704</v>
      </c>
      <c r="R12" s="49">
        <f t="shared" ref="R12:R34" si="5">Q12-Q11</f>
        <v>3083</v>
      </c>
      <c r="S12" s="50">
        <f t="shared" ref="S12:S34" si="6">R12*24/1000</f>
        <v>73.992000000000004</v>
      </c>
      <c r="T12" s="50">
        <f t="shared" ref="T12:T34" si="7">R12/1000</f>
        <v>3.0830000000000002</v>
      </c>
      <c r="U12" s="167">
        <v>7.4</v>
      </c>
      <c r="V12" s="167">
        <f t="shared" si="0"/>
        <v>7.4</v>
      </c>
      <c r="W12" s="168" t="s">
        <v>125</v>
      </c>
      <c r="X12" s="170">
        <v>0</v>
      </c>
      <c r="Y12" s="170">
        <v>0</v>
      </c>
      <c r="Z12" s="170">
        <v>1107</v>
      </c>
      <c r="AA12" s="170">
        <v>0</v>
      </c>
      <c r="AB12" s="170">
        <v>1107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38372493</v>
      </c>
      <c r="AH12" s="52">
        <f>IF(ISBLANK(AG12),"-",AG12-AG11)</f>
        <v>710</v>
      </c>
      <c r="AI12" s="53">
        <f t="shared" ref="AI12:AI34" si="8">AH12/T12</f>
        <v>230.29516704508595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0.65</v>
      </c>
      <c r="AP12" s="170">
        <v>8662722</v>
      </c>
      <c r="AQ12" s="170">
        <f t="shared" si="1"/>
        <v>948</v>
      </c>
      <c r="AR12" s="56">
        <v>0.87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2"/>
        <v>7.042253521126761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121</v>
      </c>
      <c r="P13" s="166">
        <v>97</v>
      </c>
      <c r="Q13" s="166">
        <v>42618799</v>
      </c>
      <c r="R13" s="49">
        <f t="shared" si="5"/>
        <v>3095</v>
      </c>
      <c r="S13" s="50">
        <f t="shared" si="6"/>
        <v>74.28</v>
      </c>
      <c r="T13" s="50">
        <f t="shared" si="7"/>
        <v>3.0950000000000002</v>
      </c>
      <c r="U13" s="167">
        <v>8.1999999999999993</v>
      </c>
      <c r="V13" s="167">
        <f t="shared" si="0"/>
        <v>8.1999999999999993</v>
      </c>
      <c r="W13" s="168" t="s">
        <v>125</v>
      </c>
      <c r="X13" s="170">
        <v>0</v>
      </c>
      <c r="Y13" s="170">
        <v>0</v>
      </c>
      <c r="Z13" s="170">
        <v>1107</v>
      </c>
      <c r="AA13" s="170">
        <v>0</v>
      </c>
      <c r="AB13" s="170">
        <v>1107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38373241</v>
      </c>
      <c r="AH13" s="52">
        <f>IF(ISBLANK(AG13),"-",AG13-AG12)</f>
        <v>748</v>
      </c>
      <c r="AI13" s="53">
        <f t="shared" si="8"/>
        <v>241.68012924071081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0.65</v>
      </c>
      <c r="AP13" s="170">
        <v>8663690</v>
      </c>
      <c r="AQ13" s="170">
        <f t="shared" si="1"/>
        <v>968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10</v>
      </c>
      <c r="E14" s="43">
        <f t="shared" si="2"/>
        <v>7.042253521126761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117</v>
      </c>
      <c r="P14" s="166">
        <v>103</v>
      </c>
      <c r="Q14" s="166">
        <v>42621879</v>
      </c>
      <c r="R14" s="49">
        <f t="shared" si="5"/>
        <v>3080</v>
      </c>
      <c r="S14" s="50">
        <f t="shared" si="6"/>
        <v>73.92</v>
      </c>
      <c r="T14" s="50">
        <f t="shared" si="7"/>
        <v>3.08</v>
      </c>
      <c r="U14" s="167">
        <v>9.1</v>
      </c>
      <c r="V14" s="167">
        <f t="shared" si="0"/>
        <v>9.1</v>
      </c>
      <c r="W14" s="168" t="s">
        <v>125</v>
      </c>
      <c r="X14" s="170">
        <v>0</v>
      </c>
      <c r="Y14" s="170">
        <v>0</v>
      </c>
      <c r="Z14" s="170">
        <v>1107</v>
      </c>
      <c r="AA14" s="170">
        <v>0</v>
      </c>
      <c r="AB14" s="170">
        <v>1107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38374000</v>
      </c>
      <c r="AH14" s="52">
        <f t="shared" ref="AH14:AH34" si="9">IF(ISBLANK(AG14),"-",AG14-AG13)</f>
        <v>759</v>
      </c>
      <c r="AI14" s="53">
        <f t="shared" si="8"/>
        <v>246.42857142857142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0.65</v>
      </c>
      <c r="AP14" s="170">
        <v>8664663</v>
      </c>
      <c r="AQ14" s="170">
        <f t="shared" si="1"/>
        <v>973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14</v>
      </c>
      <c r="E15" s="43">
        <f t="shared" si="2"/>
        <v>9.8591549295774659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116</v>
      </c>
      <c r="P15" s="166">
        <v>111</v>
      </c>
      <c r="Q15" s="166">
        <v>42625228</v>
      </c>
      <c r="R15" s="49">
        <f t="shared" si="5"/>
        <v>3349</v>
      </c>
      <c r="S15" s="50">
        <f t="shared" si="6"/>
        <v>80.376000000000005</v>
      </c>
      <c r="T15" s="50">
        <f t="shared" si="7"/>
        <v>3.3490000000000002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1107</v>
      </c>
      <c r="AA15" s="170">
        <v>0</v>
      </c>
      <c r="AB15" s="170">
        <v>1107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38374756</v>
      </c>
      <c r="AH15" s="52">
        <f t="shared" si="9"/>
        <v>756</v>
      </c>
      <c r="AI15" s="53">
        <f t="shared" si="8"/>
        <v>225.73902657509703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8664663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10</v>
      </c>
      <c r="E16" s="43">
        <f t="shared" si="2"/>
        <v>7.042253521126761</v>
      </c>
      <c r="F16" s="15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120</v>
      </c>
      <c r="P16" s="166">
        <v>121</v>
      </c>
      <c r="Q16" s="166">
        <v>42628765</v>
      </c>
      <c r="R16" s="49">
        <f t="shared" si="5"/>
        <v>3537</v>
      </c>
      <c r="S16" s="50">
        <f t="shared" si="6"/>
        <v>84.888000000000005</v>
      </c>
      <c r="T16" s="50">
        <f t="shared" si="7"/>
        <v>3.5369999999999999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1108</v>
      </c>
      <c r="AA16" s="170"/>
      <c r="AB16" s="170">
        <v>1107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38375472</v>
      </c>
      <c r="AH16" s="52">
        <f t="shared" si="9"/>
        <v>716</v>
      </c>
      <c r="AI16" s="53">
        <f t="shared" si="8"/>
        <v>202.43143907266045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8664663</v>
      </c>
      <c r="AQ16" s="170">
        <f t="shared" si="1"/>
        <v>0</v>
      </c>
      <c r="AR16" s="56">
        <v>0.98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9</v>
      </c>
      <c r="E17" s="43">
        <f t="shared" si="2"/>
        <v>6.3380281690140849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124</v>
      </c>
      <c r="P17" s="166">
        <v>147</v>
      </c>
      <c r="Q17" s="166">
        <v>42633628</v>
      </c>
      <c r="R17" s="49">
        <f t="shared" si="5"/>
        <v>4863</v>
      </c>
      <c r="S17" s="50">
        <f t="shared" si="6"/>
        <v>116.712</v>
      </c>
      <c r="T17" s="50">
        <f t="shared" si="7"/>
        <v>4.8630000000000004</v>
      </c>
      <c r="U17" s="167">
        <v>8.8000000000000007</v>
      </c>
      <c r="V17" s="167">
        <f t="shared" si="0"/>
        <v>8.8000000000000007</v>
      </c>
      <c r="W17" s="168" t="s">
        <v>137</v>
      </c>
      <c r="X17" s="170">
        <v>0</v>
      </c>
      <c r="Y17" s="170">
        <v>1027</v>
      </c>
      <c r="Z17" s="170">
        <v>1107</v>
      </c>
      <c r="AA17" s="170">
        <v>1185</v>
      </c>
      <c r="AB17" s="170">
        <v>1107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38376668</v>
      </c>
      <c r="AH17" s="52">
        <f t="shared" si="9"/>
        <v>1196</v>
      </c>
      <c r="AI17" s="53">
        <f t="shared" si="8"/>
        <v>245.93872095414352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8664663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9</v>
      </c>
      <c r="E18" s="43">
        <f t="shared" si="2"/>
        <v>6.3380281690140849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134</v>
      </c>
      <c r="P18" s="166">
        <v>147</v>
      </c>
      <c r="Q18" s="166">
        <v>42638174</v>
      </c>
      <c r="R18" s="49">
        <f t="shared" si="5"/>
        <v>4546</v>
      </c>
      <c r="S18" s="50">
        <f t="shared" si="6"/>
        <v>109.104</v>
      </c>
      <c r="T18" s="50">
        <f t="shared" si="7"/>
        <v>4.5460000000000003</v>
      </c>
      <c r="U18" s="167">
        <v>8.1999999999999993</v>
      </c>
      <c r="V18" s="167">
        <f t="shared" si="0"/>
        <v>8.1999999999999993</v>
      </c>
      <c r="W18" s="168" t="s">
        <v>137</v>
      </c>
      <c r="X18" s="170">
        <v>0</v>
      </c>
      <c r="Y18" s="170">
        <v>1138</v>
      </c>
      <c r="Z18" s="170">
        <v>1107</v>
      </c>
      <c r="AA18" s="170">
        <v>1185</v>
      </c>
      <c r="AB18" s="170">
        <v>1107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38377892</v>
      </c>
      <c r="AH18" s="52">
        <f t="shared" si="9"/>
        <v>1224</v>
      </c>
      <c r="AI18" s="53">
        <f t="shared" si="8"/>
        <v>269.24769027716673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8664663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9</v>
      </c>
      <c r="E19" s="43">
        <f t="shared" si="2"/>
        <v>6.3380281690140849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136</v>
      </c>
      <c r="P19" s="166">
        <v>134</v>
      </c>
      <c r="Q19" s="166">
        <v>42642970</v>
      </c>
      <c r="R19" s="49">
        <f t="shared" si="5"/>
        <v>4796</v>
      </c>
      <c r="S19" s="50">
        <f t="shared" si="6"/>
        <v>115.104</v>
      </c>
      <c r="T19" s="50">
        <f t="shared" si="7"/>
        <v>4.7960000000000003</v>
      </c>
      <c r="U19" s="167">
        <v>7.6</v>
      </c>
      <c r="V19" s="167">
        <f t="shared" si="0"/>
        <v>7.6</v>
      </c>
      <c r="W19" s="168" t="s">
        <v>137</v>
      </c>
      <c r="X19" s="170">
        <v>0</v>
      </c>
      <c r="Y19" s="170">
        <v>1016</v>
      </c>
      <c r="Z19" s="170">
        <v>1106</v>
      </c>
      <c r="AA19" s="170">
        <v>1185</v>
      </c>
      <c r="AB19" s="170">
        <v>1106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38379128</v>
      </c>
      <c r="AH19" s="52">
        <f t="shared" si="9"/>
        <v>1236</v>
      </c>
      <c r="AI19" s="53">
        <f t="shared" si="8"/>
        <v>257.71476230191826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8664663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10</v>
      </c>
      <c r="E20" s="43">
        <f t="shared" si="2"/>
        <v>7.042253521126761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137</v>
      </c>
      <c r="P20" s="166">
        <v>141</v>
      </c>
      <c r="Q20" s="166">
        <v>42647702</v>
      </c>
      <c r="R20" s="49">
        <f t="shared" si="5"/>
        <v>4732</v>
      </c>
      <c r="S20" s="50">
        <f t="shared" si="6"/>
        <v>113.568</v>
      </c>
      <c r="T20" s="50">
        <f t="shared" si="7"/>
        <v>4.7320000000000002</v>
      </c>
      <c r="U20" s="167">
        <v>7</v>
      </c>
      <c r="V20" s="167">
        <v>7</v>
      </c>
      <c r="W20" s="168" t="s">
        <v>137</v>
      </c>
      <c r="X20" s="170">
        <v>0</v>
      </c>
      <c r="Y20" s="170">
        <v>1006</v>
      </c>
      <c r="Z20" s="170">
        <v>1107</v>
      </c>
      <c r="AA20" s="170">
        <v>1185</v>
      </c>
      <c r="AB20" s="170">
        <v>1107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38380356</v>
      </c>
      <c r="AH20" s="52">
        <f t="shared" si="9"/>
        <v>1228</v>
      </c>
      <c r="AI20" s="53">
        <f t="shared" si="8"/>
        <v>259.5097210481826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8664663</v>
      </c>
      <c r="AQ20" s="170">
        <f t="shared" si="1"/>
        <v>0</v>
      </c>
      <c r="AR20" s="56">
        <v>0.69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9</v>
      </c>
      <c r="E21" s="43">
        <f t="shared" si="2"/>
        <v>6.3380281690140849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136</v>
      </c>
      <c r="P21" s="166">
        <v>134</v>
      </c>
      <c r="Q21" s="166">
        <v>42652767</v>
      </c>
      <c r="R21" s="49">
        <f>Q21-Q20</f>
        <v>5065</v>
      </c>
      <c r="S21" s="50">
        <f t="shared" si="6"/>
        <v>121.56</v>
      </c>
      <c r="T21" s="50">
        <f t="shared" si="7"/>
        <v>5.0650000000000004</v>
      </c>
      <c r="U21" s="167">
        <v>6.5</v>
      </c>
      <c r="V21" s="167">
        <v>6.5</v>
      </c>
      <c r="W21" s="168" t="s">
        <v>137</v>
      </c>
      <c r="X21" s="170">
        <v>0</v>
      </c>
      <c r="Y21" s="170">
        <v>1007</v>
      </c>
      <c r="Z21" s="170">
        <v>1107</v>
      </c>
      <c r="AA21" s="170">
        <v>1185</v>
      </c>
      <c r="AB21" s="170">
        <v>1107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38381572</v>
      </c>
      <c r="AH21" s="52">
        <f t="shared" si="9"/>
        <v>1216</v>
      </c>
      <c r="AI21" s="53">
        <f t="shared" si="8"/>
        <v>240.07897334649553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8664663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11</v>
      </c>
      <c r="E22" s="43">
        <f t="shared" si="2"/>
        <v>7.746478873239437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137</v>
      </c>
      <c r="P22" s="166">
        <v>145</v>
      </c>
      <c r="Q22" s="166">
        <v>42657256</v>
      </c>
      <c r="R22" s="49">
        <f t="shared" si="5"/>
        <v>4489</v>
      </c>
      <c r="S22" s="50">
        <f t="shared" si="6"/>
        <v>107.736</v>
      </c>
      <c r="T22" s="50">
        <f t="shared" si="7"/>
        <v>4.4889999999999999</v>
      </c>
      <c r="U22" s="167">
        <v>6.1</v>
      </c>
      <c r="V22" s="167">
        <f t="shared" si="0"/>
        <v>6.1</v>
      </c>
      <c r="W22" s="168" t="s">
        <v>137</v>
      </c>
      <c r="X22" s="170">
        <v>0</v>
      </c>
      <c r="Y22" s="170">
        <v>1005</v>
      </c>
      <c r="Z22" s="170">
        <v>1106</v>
      </c>
      <c r="AA22" s="170">
        <v>1185</v>
      </c>
      <c r="AB22" s="170">
        <v>1107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38382776</v>
      </c>
      <c r="AH22" s="52">
        <f t="shared" si="9"/>
        <v>1204</v>
      </c>
      <c r="AI22" s="53">
        <f t="shared" si="8"/>
        <v>268.21118289151258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8664663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8</v>
      </c>
      <c r="E23" s="43">
        <f t="shared" si="2"/>
        <v>5.6338028169014089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133</v>
      </c>
      <c r="P23" s="166">
        <v>122</v>
      </c>
      <c r="Q23" s="166">
        <v>42661608</v>
      </c>
      <c r="R23" s="49">
        <f t="shared" si="5"/>
        <v>4352</v>
      </c>
      <c r="S23" s="50">
        <f t="shared" si="6"/>
        <v>104.44799999999999</v>
      </c>
      <c r="T23" s="50">
        <f t="shared" si="7"/>
        <v>4.3520000000000003</v>
      </c>
      <c r="U23" s="167">
        <v>5.6</v>
      </c>
      <c r="V23" s="167">
        <f t="shared" si="0"/>
        <v>5.6</v>
      </c>
      <c r="W23" s="168" t="s">
        <v>137</v>
      </c>
      <c r="X23" s="170">
        <v>0</v>
      </c>
      <c r="Y23" s="170">
        <v>1005</v>
      </c>
      <c r="Z23" s="170">
        <v>1107</v>
      </c>
      <c r="AA23" s="170">
        <v>1185</v>
      </c>
      <c r="AB23" s="170">
        <v>1107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38383980</v>
      </c>
      <c r="AH23" s="52">
        <f t="shared" si="9"/>
        <v>1204</v>
      </c>
      <c r="AI23" s="53">
        <f t="shared" si="8"/>
        <v>276.65441176470586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8664663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7</v>
      </c>
      <c r="E24" s="43">
        <f t="shared" si="2"/>
        <v>4.9295774647887329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128</v>
      </c>
      <c r="P24" s="166">
        <v>109</v>
      </c>
      <c r="Q24" s="166">
        <v>42666377</v>
      </c>
      <c r="R24" s="49">
        <f t="shared" si="5"/>
        <v>4769</v>
      </c>
      <c r="S24" s="50">
        <f t="shared" si="6"/>
        <v>114.456</v>
      </c>
      <c r="T24" s="50">
        <f t="shared" si="7"/>
        <v>4.7690000000000001</v>
      </c>
      <c r="U24" s="167">
        <v>5.2</v>
      </c>
      <c r="V24" s="167">
        <f t="shared" si="0"/>
        <v>5.2</v>
      </c>
      <c r="W24" s="168" t="s">
        <v>137</v>
      </c>
      <c r="X24" s="170">
        <v>0</v>
      </c>
      <c r="Y24" s="170">
        <v>1016</v>
      </c>
      <c r="Z24" s="170">
        <v>1106</v>
      </c>
      <c r="AA24" s="170">
        <v>1185</v>
      </c>
      <c r="AB24" s="170">
        <v>1107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38385204</v>
      </c>
      <c r="AH24" s="52">
        <f t="shared" si="9"/>
        <v>1224</v>
      </c>
      <c r="AI24" s="53">
        <f t="shared" si="8"/>
        <v>256.65758020549379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8664663</v>
      </c>
      <c r="AQ24" s="170">
        <f t="shared" si="1"/>
        <v>0</v>
      </c>
      <c r="AR24" s="56">
        <v>0.82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6</v>
      </c>
      <c r="E25" s="43">
        <f t="shared" si="2"/>
        <v>4.2253521126760569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140</v>
      </c>
      <c r="P25" s="166">
        <v>130</v>
      </c>
      <c r="Q25" s="166">
        <v>42670198</v>
      </c>
      <c r="R25" s="49">
        <f t="shared" si="5"/>
        <v>3821</v>
      </c>
      <c r="S25" s="50">
        <f t="shared" si="6"/>
        <v>91.703999999999994</v>
      </c>
      <c r="T25" s="50">
        <f t="shared" si="7"/>
        <v>3.8210000000000002</v>
      </c>
      <c r="U25" s="167">
        <v>4.8</v>
      </c>
      <c r="V25" s="167">
        <f t="shared" si="0"/>
        <v>4.8</v>
      </c>
      <c r="W25" s="168" t="s">
        <v>137</v>
      </c>
      <c r="X25" s="170">
        <v>0</v>
      </c>
      <c r="Y25" s="170">
        <v>1004</v>
      </c>
      <c r="Z25" s="170">
        <v>1187</v>
      </c>
      <c r="AA25" s="170">
        <v>1185</v>
      </c>
      <c r="AB25" s="170">
        <v>1188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38386472</v>
      </c>
      <c r="AH25" s="52">
        <f t="shared" si="9"/>
        <v>1268</v>
      </c>
      <c r="AI25" s="53">
        <f t="shared" si="8"/>
        <v>331.85030096833287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8664663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6</v>
      </c>
      <c r="E26" s="43">
        <f t="shared" si="2"/>
        <v>4.2253521126760569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138</v>
      </c>
      <c r="P26" s="166">
        <v>104</v>
      </c>
      <c r="Q26" s="166">
        <v>42675236</v>
      </c>
      <c r="R26" s="49">
        <f t="shared" si="5"/>
        <v>5038</v>
      </c>
      <c r="S26" s="50">
        <f t="shared" si="6"/>
        <v>120.91200000000001</v>
      </c>
      <c r="T26" s="50">
        <f t="shared" si="7"/>
        <v>5.0380000000000003</v>
      </c>
      <c r="U26" s="167">
        <v>4.7</v>
      </c>
      <c r="V26" s="167">
        <f t="shared" si="0"/>
        <v>4.7</v>
      </c>
      <c r="W26" s="168" t="s">
        <v>137</v>
      </c>
      <c r="X26" s="170">
        <v>0</v>
      </c>
      <c r="Y26" s="170">
        <v>1004</v>
      </c>
      <c r="Z26" s="170">
        <v>1187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38387760</v>
      </c>
      <c r="AH26" s="52">
        <f t="shared" si="9"/>
        <v>1288</v>
      </c>
      <c r="AI26" s="53">
        <f t="shared" si="8"/>
        <v>255.65700674870979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8664663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140</v>
      </c>
      <c r="P27" s="166">
        <v>121</v>
      </c>
      <c r="Q27" s="166">
        <v>42680055</v>
      </c>
      <c r="R27" s="49">
        <f t="shared" si="5"/>
        <v>4819</v>
      </c>
      <c r="S27" s="50">
        <f t="shared" si="6"/>
        <v>115.65600000000001</v>
      </c>
      <c r="T27" s="50">
        <f t="shared" si="7"/>
        <v>4.819</v>
      </c>
      <c r="U27" s="167">
        <v>4.5</v>
      </c>
      <c r="V27" s="167">
        <f t="shared" si="0"/>
        <v>4.5</v>
      </c>
      <c r="W27" s="168" t="s">
        <v>137</v>
      </c>
      <c r="X27" s="170">
        <v>0</v>
      </c>
      <c r="Y27" s="170">
        <v>1005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38389108</v>
      </c>
      <c r="AH27" s="52">
        <f t="shared" si="9"/>
        <v>1348</v>
      </c>
      <c r="AI27" s="53">
        <f t="shared" si="8"/>
        <v>279.72608424984435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8664663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5</v>
      </c>
      <c r="E28" s="43">
        <f t="shared" si="2"/>
        <v>3.5211267605633805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142</v>
      </c>
      <c r="P28" s="166">
        <v>143</v>
      </c>
      <c r="Q28" s="166">
        <v>42684333</v>
      </c>
      <c r="R28" s="49">
        <f t="shared" si="5"/>
        <v>4278</v>
      </c>
      <c r="S28" s="50">
        <f t="shared" si="6"/>
        <v>102.672</v>
      </c>
      <c r="T28" s="50">
        <f t="shared" si="7"/>
        <v>4.2779999999999996</v>
      </c>
      <c r="U28" s="167">
        <v>4.2</v>
      </c>
      <c r="V28" s="167">
        <f t="shared" si="0"/>
        <v>4.2</v>
      </c>
      <c r="W28" s="168" t="s">
        <v>137</v>
      </c>
      <c r="X28" s="170">
        <v>0</v>
      </c>
      <c r="Y28" s="170">
        <v>1005</v>
      </c>
      <c r="Z28" s="170">
        <v>1186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38390372</v>
      </c>
      <c r="AH28" s="52">
        <f t="shared" si="9"/>
        <v>1264</v>
      </c>
      <c r="AI28" s="53">
        <f t="shared" si="8"/>
        <v>295.46517064048624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8664663</v>
      </c>
      <c r="AQ28" s="170">
        <f t="shared" si="1"/>
        <v>0</v>
      </c>
      <c r="AR28" s="56">
        <v>1.02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6</v>
      </c>
      <c r="E29" s="43">
        <f t="shared" si="2"/>
        <v>4.2253521126760569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142</v>
      </c>
      <c r="P29" s="166">
        <v>133</v>
      </c>
      <c r="Q29" s="166">
        <v>42688860</v>
      </c>
      <c r="R29" s="49">
        <f t="shared" si="5"/>
        <v>4527</v>
      </c>
      <c r="S29" s="50">
        <f t="shared" si="6"/>
        <v>108.648</v>
      </c>
      <c r="T29" s="50">
        <f t="shared" si="7"/>
        <v>4.5270000000000001</v>
      </c>
      <c r="U29" s="167">
        <v>4</v>
      </c>
      <c r="V29" s="167">
        <f t="shared" si="0"/>
        <v>4</v>
      </c>
      <c r="W29" s="168" t="s">
        <v>137</v>
      </c>
      <c r="X29" s="170">
        <v>0</v>
      </c>
      <c r="Y29" s="170">
        <v>1004</v>
      </c>
      <c r="Z29" s="170">
        <v>1186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38391748</v>
      </c>
      <c r="AH29" s="52">
        <f t="shared" si="9"/>
        <v>1376</v>
      </c>
      <c r="AI29" s="53">
        <f t="shared" si="8"/>
        <v>303.95405345703557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8664663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10</v>
      </c>
      <c r="E30" s="43">
        <f t="shared" si="2"/>
        <v>7.042253521126761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124</v>
      </c>
      <c r="P30" s="166">
        <v>123</v>
      </c>
      <c r="Q30" s="166">
        <v>42692969</v>
      </c>
      <c r="R30" s="49">
        <f t="shared" si="5"/>
        <v>4109</v>
      </c>
      <c r="S30" s="50">
        <f t="shared" si="6"/>
        <v>98.616</v>
      </c>
      <c r="T30" s="50">
        <f t="shared" si="7"/>
        <v>4.109</v>
      </c>
      <c r="U30" s="167">
        <v>3.5</v>
      </c>
      <c r="V30" s="167">
        <f t="shared" si="0"/>
        <v>3.5</v>
      </c>
      <c r="W30" s="168" t="s">
        <v>148</v>
      </c>
      <c r="X30" s="170">
        <v>0</v>
      </c>
      <c r="Y30" s="170">
        <v>1006</v>
      </c>
      <c r="Z30" s="170">
        <v>1187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38392788</v>
      </c>
      <c r="AH30" s="52">
        <f t="shared" si="9"/>
        <v>1040</v>
      </c>
      <c r="AI30" s="53">
        <f t="shared" si="8"/>
        <v>253.10294475541494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8664663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10</v>
      </c>
      <c r="E31" s="43">
        <f t="shared" si="2"/>
        <v>7.042253521126761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122</v>
      </c>
      <c r="P31" s="166">
        <v>131</v>
      </c>
      <c r="Q31" s="166">
        <v>42696966</v>
      </c>
      <c r="R31" s="49">
        <f t="shared" si="5"/>
        <v>3997</v>
      </c>
      <c r="S31" s="50">
        <f t="shared" si="6"/>
        <v>95.927999999999997</v>
      </c>
      <c r="T31" s="50">
        <f t="shared" si="7"/>
        <v>3.9969999999999999</v>
      </c>
      <c r="U31" s="167">
        <v>3.1</v>
      </c>
      <c r="V31" s="167">
        <f t="shared" si="0"/>
        <v>3.1</v>
      </c>
      <c r="W31" s="168" t="s">
        <v>148</v>
      </c>
      <c r="X31" s="170">
        <v>0</v>
      </c>
      <c r="Y31" s="170">
        <v>1006</v>
      </c>
      <c r="Z31" s="170">
        <v>1187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38393828</v>
      </c>
      <c r="AH31" s="52">
        <f t="shared" si="9"/>
        <v>1040</v>
      </c>
      <c r="AI31" s="53">
        <f t="shared" si="8"/>
        <v>260.19514635976981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8664663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8</v>
      </c>
      <c r="E32" s="43">
        <f t="shared" si="2"/>
        <v>5.6338028169014089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121</v>
      </c>
      <c r="P32" s="166">
        <v>127</v>
      </c>
      <c r="Q32" s="166">
        <v>42700852</v>
      </c>
      <c r="R32" s="49">
        <f>Q32-Q31</f>
        <v>3886</v>
      </c>
      <c r="S32" s="50">
        <f t="shared" si="6"/>
        <v>93.263999999999996</v>
      </c>
      <c r="T32" s="50">
        <f t="shared" si="7"/>
        <v>3.8860000000000001</v>
      </c>
      <c r="U32" s="167">
        <v>2.7</v>
      </c>
      <c r="V32" s="167">
        <f t="shared" si="0"/>
        <v>2.7</v>
      </c>
      <c r="W32" s="168" t="s">
        <v>148</v>
      </c>
      <c r="X32" s="170">
        <v>0</v>
      </c>
      <c r="Y32" s="170">
        <v>1006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38394876</v>
      </c>
      <c r="AH32" s="52">
        <f t="shared" si="9"/>
        <v>1048</v>
      </c>
      <c r="AI32" s="53">
        <f t="shared" si="8"/>
        <v>269.68605249614001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8664663</v>
      </c>
      <c r="AQ32" s="170">
        <f t="shared" si="1"/>
        <v>0</v>
      </c>
      <c r="AR32" s="56">
        <v>0.93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5</v>
      </c>
      <c r="E33" s="43">
        <f t="shared" si="2"/>
        <v>3.5211267605633805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137</v>
      </c>
      <c r="P33" s="166">
        <v>121</v>
      </c>
      <c r="Q33" s="166">
        <v>42704420</v>
      </c>
      <c r="R33" s="49">
        <f t="shared" si="5"/>
        <v>3568</v>
      </c>
      <c r="S33" s="50">
        <f t="shared" si="6"/>
        <v>85.632000000000005</v>
      </c>
      <c r="T33" s="50">
        <f t="shared" si="7"/>
        <v>3.5680000000000001</v>
      </c>
      <c r="U33" s="167">
        <v>3.7</v>
      </c>
      <c r="V33" s="167">
        <f t="shared" si="0"/>
        <v>3.7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38395800</v>
      </c>
      <c r="AH33" s="52">
        <f t="shared" si="9"/>
        <v>924</v>
      </c>
      <c r="AI33" s="53">
        <f t="shared" si="8"/>
        <v>258.96860986547085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0.65</v>
      </c>
      <c r="AP33" s="170">
        <v>8665769</v>
      </c>
      <c r="AQ33" s="170">
        <f t="shared" si="1"/>
        <v>1106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7</v>
      </c>
      <c r="E34" s="43">
        <f t="shared" si="2"/>
        <v>4.9295774647887329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121</v>
      </c>
      <c r="P34" s="166">
        <v>108</v>
      </c>
      <c r="Q34" s="166">
        <v>42707664</v>
      </c>
      <c r="R34" s="49">
        <f t="shared" si="5"/>
        <v>3244</v>
      </c>
      <c r="S34" s="50">
        <f t="shared" si="6"/>
        <v>77.855999999999995</v>
      </c>
      <c r="T34" s="50">
        <f t="shared" si="7"/>
        <v>3.2440000000000002</v>
      </c>
      <c r="U34" s="167">
        <v>4.9000000000000004</v>
      </c>
      <c r="V34" s="167">
        <f t="shared" si="0"/>
        <v>4.9000000000000004</v>
      </c>
      <c r="W34" s="168" t="s">
        <v>125</v>
      </c>
      <c r="X34" s="170">
        <v>0</v>
      </c>
      <c r="Y34" s="170">
        <v>0</v>
      </c>
      <c r="Z34" s="170">
        <v>1117</v>
      </c>
      <c r="AA34" s="170">
        <v>0</v>
      </c>
      <c r="AB34" s="170">
        <v>1117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38396612</v>
      </c>
      <c r="AH34" s="52">
        <f t="shared" si="9"/>
        <v>812</v>
      </c>
      <c r="AI34" s="53">
        <f t="shared" si="8"/>
        <v>250.308261405672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0.65</v>
      </c>
      <c r="AP34" s="170">
        <v>8666873</v>
      </c>
      <c r="AQ34" s="170">
        <f t="shared" si="1"/>
        <v>1104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122.54166666666667</v>
      </c>
      <c r="Q35" s="67">
        <f>Q34-Q10</f>
        <v>98122</v>
      </c>
      <c r="R35" s="68">
        <f>SUM(R11:R34)</f>
        <v>98122</v>
      </c>
      <c r="S35" s="69">
        <f>AVERAGE(S11:S34)</f>
        <v>98.122</v>
      </c>
      <c r="T35" s="69">
        <f>SUM(T11:T34)</f>
        <v>98.122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25568</v>
      </c>
      <c r="AH35" s="71">
        <f>SUM(AH11:AH34)</f>
        <v>25568</v>
      </c>
      <c r="AI35" s="72">
        <f>$AH$35/$T35</f>
        <v>260.57357167607671</v>
      </c>
      <c r="AJ35" s="138"/>
      <c r="AK35" s="139"/>
      <c r="AL35" s="139"/>
      <c r="AM35" s="139"/>
      <c r="AN35" s="140"/>
      <c r="AO35" s="73"/>
      <c r="AP35" s="74">
        <f>AP34-AP10</f>
        <v>6099</v>
      </c>
      <c r="AQ35" s="75">
        <f>SUM(AQ11:AQ34)</f>
        <v>6099</v>
      </c>
      <c r="AR35" s="76">
        <f>AVERAGE(AR11:AR34)</f>
        <v>0.8849999999999999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155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154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156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95" t="s">
        <v>129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147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57"/>
      <c r="C54" s="158"/>
      <c r="D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162"/>
      <c r="V54" s="162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4"/>
      <c r="C55" s="164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4"/>
      <c r="C56" s="160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64"/>
      <c r="C57" s="160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96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95"/>
      <c r="C58" s="160"/>
      <c r="D58" s="158"/>
      <c r="E58" s="158"/>
      <c r="F58" s="158"/>
      <c r="G58" s="158"/>
      <c r="H58" s="158"/>
      <c r="I58" s="102"/>
      <c r="J58" s="159"/>
      <c r="K58" s="159"/>
      <c r="L58" s="159"/>
      <c r="M58" s="159"/>
      <c r="N58" s="159"/>
      <c r="O58" s="159"/>
      <c r="P58" s="159"/>
      <c r="Q58" s="159"/>
      <c r="R58" s="159"/>
      <c r="S58" s="96"/>
      <c r="T58" s="96"/>
      <c r="U58" s="96"/>
      <c r="V58" s="96"/>
      <c r="W58" s="96"/>
      <c r="X58" s="96"/>
      <c r="Y58" s="96"/>
      <c r="Z58" s="85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153"/>
      <c r="AW58" s="146"/>
      <c r="AX58" s="146"/>
      <c r="AY58" s="146"/>
    </row>
    <row r="59" spans="2:51" x14ac:dyDescent="0.25">
      <c r="B59" s="116"/>
      <c r="C59" s="157"/>
      <c r="D59" s="158"/>
      <c r="E59" s="158"/>
      <c r="F59" s="158"/>
      <c r="G59" s="158"/>
      <c r="H59" s="158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85"/>
      <c r="X59" s="85"/>
      <c r="Y59" s="85"/>
      <c r="Z59" s="154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153"/>
      <c r="AW59" s="146"/>
      <c r="AX59" s="146"/>
      <c r="AY59" s="146"/>
    </row>
    <row r="60" spans="2:51" x14ac:dyDescent="0.25">
      <c r="B60" s="116"/>
      <c r="C60" s="157"/>
      <c r="D60" s="102"/>
      <c r="E60" s="158"/>
      <c r="F60" s="158"/>
      <c r="G60" s="158"/>
      <c r="H60" s="158"/>
      <c r="I60" s="158"/>
      <c r="J60" s="96"/>
      <c r="K60" s="96"/>
      <c r="L60" s="96"/>
      <c r="M60" s="96"/>
      <c r="N60" s="96"/>
      <c r="O60" s="96"/>
      <c r="P60" s="96"/>
      <c r="Q60" s="96"/>
      <c r="R60" s="96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4"/>
      <c r="D61" s="102"/>
      <c r="E61" s="158"/>
      <c r="F61" s="158"/>
      <c r="G61" s="158"/>
      <c r="H61" s="158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4"/>
      <c r="D62" s="158"/>
      <c r="E62" s="102"/>
      <c r="F62" s="158"/>
      <c r="G62" s="102"/>
      <c r="H62" s="102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0"/>
      <c r="D63" s="158"/>
      <c r="E63" s="102"/>
      <c r="F63" s="102"/>
      <c r="G63" s="102"/>
      <c r="H63" s="102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0"/>
      <c r="D64" s="158"/>
      <c r="E64" s="158"/>
      <c r="F64" s="102"/>
      <c r="G64" s="158"/>
      <c r="H64" s="158"/>
      <c r="I64" s="96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96"/>
      <c r="D65" s="158"/>
      <c r="E65" s="158"/>
      <c r="F65" s="158"/>
      <c r="G65" s="158"/>
      <c r="H65" s="158"/>
      <c r="I65" s="96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U65" s="146"/>
      <c r="AV65" s="153"/>
      <c r="AW65" s="146"/>
      <c r="AX65" s="146"/>
      <c r="AY65" s="146"/>
    </row>
    <row r="66" spans="1:51" x14ac:dyDescent="0.25">
      <c r="B66" s="116"/>
      <c r="C66" s="164"/>
      <c r="D66" s="96"/>
      <c r="E66" s="158"/>
      <c r="F66" s="158"/>
      <c r="G66" s="158"/>
      <c r="H66" s="158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U66" s="146"/>
      <c r="AV66" s="153"/>
      <c r="AW66" s="146"/>
      <c r="AX66" s="146"/>
      <c r="AY66" s="146"/>
    </row>
    <row r="67" spans="1:51" x14ac:dyDescent="0.25">
      <c r="A67" s="154"/>
      <c r="B67" s="116"/>
      <c r="C67" s="160"/>
      <c r="D67" s="96"/>
      <c r="E67" s="158"/>
      <c r="F67" s="158"/>
      <c r="G67" s="158"/>
      <c r="H67" s="158"/>
      <c r="I67" s="155"/>
      <c r="J67" s="155"/>
      <c r="K67" s="155"/>
      <c r="L67" s="155"/>
      <c r="M67" s="155"/>
      <c r="N67" s="155"/>
      <c r="O67" s="156"/>
      <c r="P67" s="150"/>
      <c r="R67" s="153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116"/>
      <c r="C68" s="164"/>
      <c r="D68" s="158"/>
      <c r="E68" s="96"/>
      <c r="F68" s="158"/>
      <c r="G68" s="96"/>
      <c r="H68" s="96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116"/>
      <c r="C69" s="94"/>
      <c r="D69" s="158"/>
      <c r="E69" s="96"/>
      <c r="F69" s="96"/>
      <c r="G69" s="96"/>
      <c r="H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85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B75" s="83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B76" s="96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83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50"/>
      <c r="Q99" s="150"/>
      <c r="R99" s="150"/>
      <c r="S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Q101" s="150"/>
      <c r="R101" s="150"/>
      <c r="S101" s="150"/>
      <c r="T101" s="150"/>
      <c r="U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T102" s="150"/>
      <c r="U102" s="150"/>
      <c r="AS102" s="146"/>
      <c r="AT102" s="146"/>
      <c r="AU102" s="146"/>
      <c r="AV102" s="146"/>
      <c r="AW102" s="146"/>
      <c r="AX102" s="146"/>
      <c r="AY102" s="146"/>
    </row>
    <row r="114" spans="45:51" x14ac:dyDescent="0.25">
      <c r="AS114" s="146"/>
      <c r="AT114" s="146"/>
      <c r="AU114" s="146"/>
      <c r="AV114" s="146"/>
      <c r="AW114" s="146"/>
      <c r="AX114" s="146"/>
      <c r="AY114" s="146"/>
    </row>
  </sheetData>
  <protectedRanges>
    <protectedRange sqref="N58:R58 B78 S60:T66 B70:B75 N61:R66 T42 T53:T54 S55:T57" name="Range2_12_5_1_1"/>
    <protectedRange sqref="N10 L10 L6 D6 D8 AD8 AF8 O8:U8 AJ8:AR8 AF10 AR11:AR34 L24:N31 N12:N23 N32:N34 N11:AG11 E11:E34 G11:G34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76:B77 J59:R60 D66:D67 I64:I65 Z57:Z58 S58:Y59 AA58:AU59 E68:E69 G68:H69 F69" name="Range2_2_1_10_1_1_1_2"/>
    <protectedRange sqref="C65" name="Range2_2_1_10_2_1_1_1"/>
    <protectedRange sqref="G64:H64 D62 F65 E64 N55:R57" name="Range2_12_1_6_1_1"/>
    <protectedRange sqref="D57:D58 I60:I62 I57:M57 G65:H66 G58:H60 E65:E66 F66:F67 F59:F61 E58:E60 J55:M56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7:B69" name="Range2_12_5_1_1_2"/>
    <protectedRange sqref="B66" name="Range2_12_5_1_1_2_1_4_1_1_1_2_1_1_1_1_1_1_1"/>
    <protectedRange sqref="B64:B65" name="Range2_12_5_1_1_2_1"/>
    <protectedRange sqref="B63" name="Range2_12_5_1_1_2_1_2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6:H56" name="Range2_2_12_1_3_1_2_1_1_1_2_1_1_1_1_1_1_2_1_1_1_1_1_1_1_1"/>
    <protectedRange sqref="F56 G55:H55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5 F53" name="Range2_2_12_1_3_1_2_1_1_1_3_1_1_1_1_1_3_1_1_1_1_1_1_1_1"/>
    <protectedRange sqref="F54:H54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5:E55" name="Range2_2_12_1_3_1_2_1_1_1_3_1_1_1_1_1_1_1_2_1_1_1_1_1_1"/>
    <protectedRange sqref="D54:E54" name="Range2_2_12_1_3_1_2_1_1_1_2_1_1_1_1_3_1_1_1_1_1_1_1_1_1"/>
    <protectedRange sqref="B62" name="Range2_12_5_1_1_2_1_2_2"/>
    <protectedRange sqref="B61" name="Range2_12_5_1_1_2_1_4_1_1_1_2_1_1_1_1_1_1_1_1_1_2"/>
    <protectedRange sqref="B59" name="Range2_12_5_1_1_2_1_4_1_1_1_2_1_1_1_1_1_1_1_1_1_2_1_1_1"/>
    <protectedRange sqref="B60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7" name="Range2_12_5_1_1_1_2_1_1_1_1_1_1_1_1_1_1_1_2_1_2_1_1_1_1_1_1_1_1_1_2_1_1_1_1_1_1_1_1_1_1_1_1"/>
    <protectedRange sqref="B46" name="Range2_12_5_1_1_1_2_2_1_1_1_1_1_1_1_1_1_1_1_2_1_1_1_2_1_1_1_2_1_1_1_3_1_1_1_1_1_1_1_1_1_1_1_1_1_1_1_1_1_1_1_1_1_1_1_1_1_1_1_1"/>
    <protectedRange sqref="F11:F34" name="Range1_16_3_1_1_2"/>
    <protectedRange sqref="B49" name="Range2_12_5_1_1_1_1_1_2_1_1_2_1_1_1_1_1_1_1_1_1_1_1_1_1_1_1"/>
    <protectedRange sqref="B50" name="Range2_12_5_1_1_1_2_2_1_1_1_1_1_1_1_1_1_1_1_2_1_1_1_2_1_1_1_1_1_1_1_1_1_1_1_1_1_1"/>
    <protectedRange sqref="B48" name="Range2_12_5_1_1_1_1_1_2_1_1_1_1_1_1_1_1_1_1_1_1_1_1_1_1_1_1"/>
    <protectedRange sqref="B52" name="Range2_12_5_1_1_1_2_2_1_1_1_1_1_1_1_1_1_1_1_2_1_1_1_1_1_1_1_1_1_3_1_3_1_2_1_1_1_1_1_1_1_1_1_1_1_1_1_2_1_1_1"/>
    <protectedRange sqref="B51" name="Range2_12_5_1_1_1_1_1_2_1_2_1_1_1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66" priority="5" operator="containsText" text="N/A">
      <formula>NOT(ISERROR(SEARCH("N/A",X11)))</formula>
    </cfRule>
    <cfRule type="cellIs" dxfId="665" priority="23" operator="equal">
      <formula>0</formula>
    </cfRule>
  </conditionalFormatting>
  <conditionalFormatting sqref="X11:AE34">
    <cfRule type="cellIs" dxfId="664" priority="22" operator="greaterThanOrEqual">
      <formula>1185</formula>
    </cfRule>
  </conditionalFormatting>
  <conditionalFormatting sqref="X11:AE34">
    <cfRule type="cellIs" dxfId="663" priority="21" operator="between">
      <formula>0.1</formula>
      <formula>1184</formula>
    </cfRule>
  </conditionalFormatting>
  <conditionalFormatting sqref="X8 AO24:AO32 AJ11:AO23 AJ24:AN34">
    <cfRule type="cellIs" dxfId="662" priority="20" operator="equal">
      <formula>0</formula>
    </cfRule>
  </conditionalFormatting>
  <conditionalFormatting sqref="X8 AO24:AO32 AJ11:AO23 AJ24:AN34">
    <cfRule type="cellIs" dxfId="661" priority="19" operator="greaterThan">
      <formula>1179</formula>
    </cfRule>
  </conditionalFormatting>
  <conditionalFormatting sqref="X8 AO24:AO32 AJ11:AO23 AJ24:AN34">
    <cfRule type="cellIs" dxfId="660" priority="18" operator="greaterThan">
      <formula>99</formula>
    </cfRule>
  </conditionalFormatting>
  <conditionalFormatting sqref="X8 AO24:AO32 AJ11:AO23 AJ24:AN34">
    <cfRule type="cellIs" dxfId="659" priority="17" operator="greaterThan">
      <formula>0.99</formula>
    </cfRule>
  </conditionalFormatting>
  <conditionalFormatting sqref="AB8">
    <cfRule type="cellIs" dxfId="658" priority="16" operator="equal">
      <formula>0</formula>
    </cfRule>
  </conditionalFormatting>
  <conditionalFormatting sqref="AB8">
    <cfRule type="cellIs" dxfId="657" priority="15" operator="greaterThan">
      <formula>1179</formula>
    </cfRule>
  </conditionalFormatting>
  <conditionalFormatting sqref="AB8">
    <cfRule type="cellIs" dxfId="656" priority="14" operator="greaterThan">
      <formula>99</formula>
    </cfRule>
  </conditionalFormatting>
  <conditionalFormatting sqref="AB8">
    <cfRule type="cellIs" dxfId="655" priority="13" operator="greaterThan">
      <formula>0.99</formula>
    </cfRule>
  </conditionalFormatting>
  <conditionalFormatting sqref="AQ11:AQ34 AO33:AO34">
    <cfRule type="cellIs" dxfId="654" priority="12" operator="equal">
      <formula>0</formula>
    </cfRule>
  </conditionalFormatting>
  <conditionalFormatting sqref="AQ11:AQ34 AO33:AO34">
    <cfRule type="cellIs" dxfId="653" priority="11" operator="greaterThan">
      <formula>1179</formula>
    </cfRule>
  </conditionalFormatting>
  <conditionalFormatting sqref="AQ11:AQ34 AO33:AO34">
    <cfRule type="cellIs" dxfId="652" priority="10" operator="greaterThan">
      <formula>99</formula>
    </cfRule>
  </conditionalFormatting>
  <conditionalFormatting sqref="AQ11:AQ34 AO33:AO34">
    <cfRule type="cellIs" dxfId="651" priority="9" operator="greaterThan">
      <formula>0.99</formula>
    </cfRule>
  </conditionalFormatting>
  <conditionalFormatting sqref="AI11:AI34">
    <cfRule type="cellIs" dxfId="650" priority="8" operator="greaterThan">
      <formula>$AI$8</formula>
    </cfRule>
  </conditionalFormatting>
  <conditionalFormatting sqref="AH11:AH34">
    <cfRule type="cellIs" dxfId="649" priority="6" operator="greaterThan">
      <formula>$AH$8</formula>
    </cfRule>
    <cfRule type="cellIs" dxfId="648" priority="7" operator="greaterThan">
      <formula>$AH$8</formula>
    </cfRule>
  </conditionalFormatting>
  <conditionalFormatting sqref="AP11:AP34">
    <cfRule type="cellIs" dxfId="647" priority="4" operator="equal">
      <formula>0</formula>
    </cfRule>
  </conditionalFormatting>
  <conditionalFormatting sqref="AP11:AP34">
    <cfRule type="cellIs" dxfId="646" priority="3" operator="greaterThan">
      <formula>1179</formula>
    </cfRule>
  </conditionalFormatting>
  <conditionalFormatting sqref="AP11:AP34">
    <cfRule type="cellIs" dxfId="645" priority="2" operator="greaterThan">
      <formula>99</formula>
    </cfRule>
  </conditionalFormatting>
  <conditionalFormatting sqref="AP11:AP34">
    <cfRule type="cellIs" dxfId="64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4" workbookViewId="0">
      <selection activeCell="F11" sqref="F11:F34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133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42215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27177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29'!Q34</f>
        <v>45844962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29'!AG34</f>
        <v>39096588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29'!AP34</f>
        <v>8843113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7</v>
      </c>
      <c r="E11" s="43">
        <f>D11/1.42</f>
        <v>4.9295774647887329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131</v>
      </c>
      <c r="P11" s="166">
        <v>103</v>
      </c>
      <c r="Q11" s="166">
        <v>45849077</v>
      </c>
      <c r="R11" s="49">
        <f>IF(ISBLANK(Q11),"-",Q11-Q10)</f>
        <v>4115</v>
      </c>
      <c r="S11" s="50">
        <f>R11*24/1000</f>
        <v>98.76</v>
      </c>
      <c r="T11" s="50">
        <f>R11/1000</f>
        <v>4.1150000000000002</v>
      </c>
      <c r="U11" s="167">
        <v>5.8</v>
      </c>
      <c r="V11" s="167">
        <f t="shared" ref="V11:V34" si="0">U11</f>
        <v>5.8</v>
      </c>
      <c r="W11" s="168" t="s">
        <v>125</v>
      </c>
      <c r="X11" s="170">
        <v>0</v>
      </c>
      <c r="Y11" s="170">
        <v>0</v>
      </c>
      <c r="Z11" s="170">
        <v>1117</v>
      </c>
      <c r="AA11" s="170">
        <v>0</v>
      </c>
      <c r="AB11" s="170">
        <v>1117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39097328</v>
      </c>
      <c r="AH11" s="52">
        <f>IF(ISBLANK(AG11),"-",AG11-AG10)</f>
        <v>740</v>
      </c>
      <c r="AI11" s="53">
        <f>AH11/T11</f>
        <v>179.82989064398541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0.7</v>
      </c>
      <c r="AP11" s="170">
        <v>8844119</v>
      </c>
      <c r="AQ11" s="170">
        <f t="shared" ref="AQ11:AQ34" si="1">AP11-AP10</f>
        <v>1006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7</v>
      </c>
      <c r="E12" s="43">
        <f t="shared" ref="E12:E34" si="2">D12/1.42</f>
        <v>4.9295774647887329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130</v>
      </c>
      <c r="P12" s="166">
        <v>106</v>
      </c>
      <c r="Q12" s="166">
        <v>45853182</v>
      </c>
      <c r="R12" s="49">
        <f t="shared" ref="R12:R34" si="5">IF(ISBLANK(Q12),"-",Q12-Q11)</f>
        <v>4105</v>
      </c>
      <c r="S12" s="50">
        <f t="shared" ref="S12:S34" si="6">R12*24/1000</f>
        <v>98.52</v>
      </c>
      <c r="T12" s="50">
        <f t="shared" ref="T12:T34" si="7">R12/1000</f>
        <v>4.1050000000000004</v>
      </c>
      <c r="U12" s="167">
        <v>6.7</v>
      </c>
      <c r="V12" s="167">
        <f t="shared" si="0"/>
        <v>6.7</v>
      </c>
      <c r="W12" s="168" t="s">
        <v>125</v>
      </c>
      <c r="X12" s="170">
        <v>0</v>
      </c>
      <c r="Y12" s="170">
        <v>0</v>
      </c>
      <c r="Z12" s="170">
        <v>1117</v>
      </c>
      <c r="AA12" s="170">
        <v>0</v>
      </c>
      <c r="AB12" s="170">
        <v>1117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39098065</v>
      </c>
      <c r="AH12" s="52">
        <f>IF(ISBLANK(AG12),"-",AG12-AG11)</f>
        <v>737</v>
      </c>
      <c r="AI12" s="53">
        <f t="shared" ref="AI12:AI34" si="8">AH12/T12</f>
        <v>179.53714981729595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0.7</v>
      </c>
      <c r="AP12" s="170">
        <v>8845126</v>
      </c>
      <c r="AQ12" s="170">
        <f t="shared" si="1"/>
        <v>1007</v>
      </c>
      <c r="AR12" s="56">
        <v>0.96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9</v>
      </c>
      <c r="E13" s="43">
        <f t="shared" si="2"/>
        <v>6.3380281690140849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129</v>
      </c>
      <c r="P13" s="166">
        <v>100</v>
      </c>
      <c r="Q13" s="166">
        <v>45857293</v>
      </c>
      <c r="R13" s="49">
        <f t="shared" si="5"/>
        <v>4111</v>
      </c>
      <c r="S13" s="50">
        <f t="shared" si="6"/>
        <v>98.664000000000001</v>
      </c>
      <c r="T13" s="50">
        <f t="shared" si="7"/>
        <v>4.1109999999999998</v>
      </c>
      <c r="U13" s="167">
        <v>7.6</v>
      </c>
      <c r="V13" s="167">
        <f t="shared" si="0"/>
        <v>7.6</v>
      </c>
      <c r="W13" s="168" t="s">
        <v>125</v>
      </c>
      <c r="X13" s="170">
        <v>0</v>
      </c>
      <c r="Y13" s="170">
        <v>0</v>
      </c>
      <c r="Z13" s="170">
        <v>1117</v>
      </c>
      <c r="AA13" s="170">
        <v>0</v>
      </c>
      <c r="AB13" s="170">
        <v>1117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39098812</v>
      </c>
      <c r="AH13" s="52">
        <f>IF(ISBLANK(AG13),"-",AG13-AG12)</f>
        <v>747</v>
      </c>
      <c r="AI13" s="53">
        <f t="shared" si="8"/>
        <v>181.70761371928972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0.7</v>
      </c>
      <c r="AP13" s="170">
        <v>8846135</v>
      </c>
      <c r="AQ13" s="170">
        <f t="shared" si="1"/>
        <v>1009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10</v>
      </c>
      <c r="E14" s="43">
        <f t="shared" si="2"/>
        <v>7.042253521126761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127</v>
      </c>
      <c r="P14" s="166">
        <v>102</v>
      </c>
      <c r="Q14" s="166">
        <v>45861481</v>
      </c>
      <c r="R14" s="49">
        <f t="shared" si="5"/>
        <v>4188</v>
      </c>
      <c r="S14" s="50">
        <f t="shared" si="6"/>
        <v>100.512</v>
      </c>
      <c r="T14" s="50">
        <f t="shared" si="7"/>
        <v>4.1879999999999997</v>
      </c>
      <c r="U14" s="167">
        <v>8.8000000000000007</v>
      </c>
      <c r="V14" s="167">
        <f t="shared" si="0"/>
        <v>8.8000000000000007</v>
      </c>
      <c r="W14" s="168" t="s">
        <v>125</v>
      </c>
      <c r="X14" s="170">
        <v>0</v>
      </c>
      <c r="Y14" s="170">
        <v>0</v>
      </c>
      <c r="Z14" s="170">
        <v>1117</v>
      </c>
      <c r="AA14" s="170">
        <v>0</v>
      </c>
      <c r="AB14" s="170">
        <v>1117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39099640</v>
      </c>
      <c r="AH14" s="52">
        <f t="shared" ref="AH14:AH34" si="9">IF(ISBLANK(AG14),"-",AG14-AG13)</f>
        <v>828</v>
      </c>
      <c r="AI14" s="53">
        <f t="shared" si="8"/>
        <v>197.70773638968484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0.7</v>
      </c>
      <c r="AP14" s="170">
        <v>8847036</v>
      </c>
      <c r="AQ14" s="170">
        <f t="shared" si="1"/>
        <v>901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12</v>
      </c>
      <c r="E15" s="43">
        <f t="shared" si="2"/>
        <v>8.4507042253521139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128</v>
      </c>
      <c r="P15" s="166">
        <v>111</v>
      </c>
      <c r="Q15" s="166">
        <v>45865670</v>
      </c>
      <c r="R15" s="49">
        <f t="shared" si="5"/>
        <v>4189</v>
      </c>
      <c r="S15" s="50">
        <f t="shared" si="6"/>
        <v>100.536</v>
      </c>
      <c r="T15" s="50">
        <f t="shared" si="7"/>
        <v>4.1890000000000001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1117</v>
      </c>
      <c r="AA15" s="170">
        <v>0</v>
      </c>
      <c r="AB15" s="170">
        <v>1117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39100468</v>
      </c>
      <c r="AH15" s="52">
        <f t="shared" si="9"/>
        <v>828</v>
      </c>
      <c r="AI15" s="53">
        <f t="shared" si="8"/>
        <v>197.66053950823584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0.7</v>
      </c>
      <c r="AP15" s="170">
        <v>8847938</v>
      </c>
      <c r="AQ15" s="170">
        <f t="shared" si="1"/>
        <v>902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7</v>
      </c>
      <c r="E16" s="43">
        <f t="shared" si="2"/>
        <v>4.9295774647887329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126</v>
      </c>
      <c r="P16" s="166">
        <v>110</v>
      </c>
      <c r="Q16" s="166">
        <v>45870650</v>
      </c>
      <c r="R16" s="49">
        <f t="shared" si="5"/>
        <v>4980</v>
      </c>
      <c r="S16" s="50">
        <f t="shared" si="6"/>
        <v>119.52</v>
      </c>
      <c r="T16" s="50">
        <f t="shared" si="7"/>
        <v>4.9800000000000004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1187</v>
      </c>
      <c r="AA16" s="170">
        <v>0</v>
      </c>
      <c r="AB16" s="170">
        <v>1188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39101268</v>
      </c>
      <c r="AH16" s="52">
        <f t="shared" si="9"/>
        <v>800</v>
      </c>
      <c r="AI16" s="53">
        <f t="shared" si="8"/>
        <v>160.64257028112448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8847938</v>
      </c>
      <c r="AQ16" s="170">
        <f t="shared" si="1"/>
        <v>0</v>
      </c>
      <c r="AR16" s="56">
        <v>1.03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7</v>
      </c>
      <c r="E17" s="43">
        <f t="shared" si="2"/>
        <v>4.9295774647887329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137</v>
      </c>
      <c r="P17" s="166">
        <v>141</v>
      </c>
      <c r="Q17" s="166">
        <v>45876807</v>
      </c>
      <c r="R17" s="49">
        <f t="shared" si="5"/>
        <v>6157</v>
      </c>
      <c r="S17" s="50">
        <f t="shared" si="6"/>
        <v>147.768</v>
      </c>
      <c r="T17" s="50">
        <f t="shared" si="7"/>
        <v>6.157</v>
      </c>
      <c r="U17" s="167">
        <v>9.1</v>
      </c>
      <c r="V17" s="167">
        <f t="shared" si="0"/>
        <v>9.1</v>
      </c>
      <c r="W17" s="168" t="s">
        <v>137</v>
      </c>
      <c r="X17" s="170">
        <v>0</v>
      </c>
      <c r="Y17" s="170">
        <v>1046</v>
      </c>
      <c r="Z17" s="170">
        <v>1187</v>
      </c>
      <c r="AA17" s="170">
        <v>1185</v>
      </c>
      <c r="AB17" s="170">
        <v>1188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39102676</v>
      </c>
      <c r="AH17" s="52">
        <f t="shared" si="9"/>
        <v>1408</v>
      </c>
      <c r="AI17" s="53">
        <f t="shared" si="8"/>
        <v>228.6828000649667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8847938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7</v>
      </c>
      <c r="E18" s="43">
        <f t="shared" si="2"/>
        <v>4.9295774647887329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139</v>
      </c>
      <c r="P18" s="166">
        <v>141</v>
      </c>
      <c r="Q18" s="166">
        <v>45882703</v>
      </c>
      <c r="R18" s="49">
        <f t="shared" si="5"/>
        <v>5896</v>
      </c>
      <c r="S18" s="50">
        <f t="shared" si="6"/>
        <v>141.50399999999999</v>
      </c>
      <c r="T18" s="50">
        <f t="shared" si="7"/>
        <v>5.8959999999999999</v>
      </c>
      <c r="U18" s="167">
        <v>8.5</v>
      </c>
      <c r="V18" s="167">
        <f t="shared" si="0"/>
        <v>8.5</v>
      </c>
      <c r="W18" s="168" t="s">
        <v>137</v>
      </c>
      <c r="X18" s="170">
        <v>0</v>
      </c>
      <c r="Y18" s="170">
        <v>1026</v>
      </c>
      <c r="Z18" s="170">
        <v>1187</v>
      </c>
      <c r="AA18" s="170">
        <v>1185</v>
      </c>
      <c r="AB18" s="170">
        <v>1188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39104028</v>
      </c>
      <c r="AH18" s="52">
        <f t="shared" si="9"/>
        <v>1352</v>
      </c>
      <c r="AI18" s="53">
        <f t="shared" si="8"/>
        <v>229.3080054274084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8847938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7</v>
      </c>
      <c r="E19" s="43">
        <f t="shared" si="2"/>
        <v>4.9295774647887329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140</v>
      </c>
      <c r="P19" s="166">
        <v>145</v>
      </c>
      <c r="Q19" s="166">
        <v>45888712</v>
      </c>
      <c r="R19" s="49">
        <f t="shared" si="5"/>
        <v>6009</v>
      </c>
      <c r="S19" s="50">
        <f t="shared" si="6"/>
        <v>144.21600000000001</v>
      </c>
      <c r="T19" s="50">
        <f t="shared" si="7"/>
        <v>6.0090000000000003</v>
      </c>
      <c r="U19" s="167">
        <v>8</v>
      </c>
      <c r="V19" s="167">
        <f t="shared" si="0"/>
        <v>8</v>
      </c>
      <c r="W19" s="168" t="s">
        <v>137</v>
      </c>
      <c r="X19" s="170">
        <v>0</v>
      </c>
      <c r="Y19" s="170">
        <v>1026</v>
      </c>
      <c r="Z19" s="170">
        <v>1187</v>
      </c>
      <c r="AA19" s="170">
        <v>1185</v>
      </c>
      <c r="AB19" s="170">
        <v>1188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39105341</v>
      </c>
      <c r="AH19" s="52">
        <f t="shared" si="9"/>
        <v>1313</v>
      </c>
      <c r="AI19" s="53">
        <f t="shared" si="8"/>
        <v>218.50557497087701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8847938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141</v>
      </c>
      <c r="P20" s="166">
        <v>148</v>
      </c>
      <c r="Q20" s="166">
        <v>45894830</v>
      </c>
      <c r="R20" s="49">
        <f t="shared" si="5"/>
        <v>6118</v>
      </c>
      <c r="S20" s="50">
        <f t="shared" si="6"/>
        <v>146.83199999999999</v>
      </c>
      <c r="T20" s="50">
        <f t="shared" si="7"/>
        <v>6.1180000000000003</v>
      </c>
      <c r="U20" s="167">
        <v>7.5</v>
      </c>
      <c r="V20" s="167">
        <v>8.5</v>
      </c>
      <c r="W20" s="168" t="s">
        <v>137</v>
      </c>
      <c r="X20" s="170">
        <v>0</v>
      </c>
      <c r="Y20" s="170">
        <v>1024</v>
      </c>
      <c r="Z20" s="170">
        <v>1187</v>
      </c>
      <c r="AA20" s="170">
        <v>1185</v>
      </c>
      <c r="AB20" s="170">
        <v>1188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39106756</v>
      </c>
      <c r="AH20" s="52">
        <f t="shared" si="9"/>
        <v>1415</v>
      </c>
      <c r="AI20" s="53">
        <f t="shared" si="8"/>
        <v>231.28473357306308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8847938</v>
      </c>
      <c r="AQ20" s="170">
        <f t="shared" si="1"/>
        <v>0</v>
      </c>
      <c r="AR20" s="56">
        <v>1.1200000000000001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9</v>
      </c>
      <c r="E21" s="43">
        <f t="shared" si="2"/>
        <v>6.3380281690140849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141</v>
      </c>
      <c r="P21" s="166">
        <v>139</v>
      </c>
      <c r="Q21" s="166">
        <v>45900861</v>
      </c>
      <c r="R21" s="49">
        <f t="shared" si="5"/>
        <v>6031</v>
      </c>
      <c r="S21" s="50">
        <f t="shared" si="6"/>
        <v>144.744</v>
      </c>
      <c r="T21" s="50">
        <f t="shared" si="7"/>
        <v>6.0309999999999997</v>
      </c>
      <c r="U21" s="167">
        <v>7.1</v>
      </c>
      <c r="V21" s="167">
        <v>8.1</v>
      </c>
      <c r="W21" s="168" t="s">
        <v>137</v>
      </c>
      <c r="X21" s="170">
        <v>0</v>
      </c>
      <c r="Y21" s="170">
        <v>1024</v>
      </c>
      <c r="Z21" s="170">
        <v>1187</v>
      </c>
      <c r="AA21" s="170">
        <v>1185</v>
      </c>
      <c r="AB21" s="170">
        <v>1188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39108116</v>
      </c>
      <c r="AH21" s="52">
        <f t="shared" si="9"/>
        <v>1360</v>
      </c>
      <c r="AI21" s="53">
        <f t="shared" si="8"/>
        <v>225.50157519482673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8847938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10</v>
      </c>
      <c r="E22" s="43">
        <f t="shared" si="2"/>
        <v>7.042253521126761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135</v>
      </c>
      <c r="P22" s="166">
        <v>136</v>
      </c>
      <c r="Q22" s="166">
        <v>45906831</v>
      </c>
      <c r="R22" s="49">
        <f t="shared" si="5"/>
        <v>5970</v>
      </c>
      <c r="S22" s="50">
        <f t="shared" si="6"/>
        <v>143.28</v>
      </c>
      <c r="T22" s="50">
        <f t="shared" si="7"/>
        <v>5.97</v>
      </c>
      <c r="U22" s="167">
        <v>6.8</v>
      </c>
      <c r="V22" s="167">
        <f t="shared" si="0"/>
        <v>6.8</v>
      </c>
      <c r="W22" s="168" t="s">
        <v>137</v>
      </c>
      <c r="X22" s="170">
        <v>0</v>
      </c>
      <c r="Y22" s="170">
        <v>1024</v>
      </c>
      <c r="Z22" s="170">
        <v>1187</v>
      </c>
      <c r="AA22" s="170">
        <v>1185</v>
      </c>
      <c r="AB22" s="170">
        <v>1188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39109464</v>
      </c>
      <c r="AH22" s="52">
        <f t="shared" si="9"/>
        <v>1348</v>
      </c>
      <c r="AI22" s="53">
        <f t="shared" si="8"/>
        <v>225.79564489112229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8847938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6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134</v>
      </c>
      <c r="P23" s="166">
        <v>135</v>
      </c>
      <c r="Q23" s="166">
        <v>45912612</v>
      </c>
      <c r="R23" s="49">
        <f t="shared" si="5"/>
        <v>5781</v>
      </c>
      <c r="S23" s="50">
        <f t="shared" si="6"/>
        <v>138.744</v>
      </c>
      <c r="T23" s="50">
        <f t="shared" si="7"/>
        <v>5.7809999999999997</v>
      </c>
      <c r="U23" s="167">
        <v>6.5</v>
      </c>
      <c r="V23" s="167">
        <f t="shared" si="0"/>
        <v>6.5</v>
      </c>
      <c r="W23" s="168" t="s">
        <v>137</v>
      </c>
      <c r="X23" s="170">
        <v>0</v>
      </c>
      <c r="Y23" s="170">
        <v>1004</v>
      </c>
      <c r="Z23" s="170">
        <v>1187</v>
      </c>
      <c r="AA23" s="170">
        <v>1185</v>
      </c>
      <c r="AB23" s="170">
        <v>1188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39110812</v>
      </c>
      <c r="AH23" s="52">
        <f t="shared" si="9"/>
        <v>1348</v>
      </c>
      <c r="AI23" s="53">
        <f t="shared" si="8"/>
        <v>233.17765092544545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8847938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9</v>
      </c>
      <c r="E24" s="43">
        <f t="shared" si="2"/>
        <v>6.3380281690140849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135</v>
      </c>
      <c r="P24" s="166">
        <v>136</v>
      </c>
      <c r="Q24" s="166">
        <v>45918293</v>
      </c>
      <c r="R24" s="49">
        <f t="shared" si="5"/>
        <v>5681</v>
      </c>
      <c r="S24" s="50">
        <f t="shared" si="6"/>
        <v>136.34399999999999</v>
      </c>
      <c r="T24" s="50">
        <f t="shared" si="7"/>
        <v>5.681</v>
      </c>
      <c r="U24" s="167">
        <v>6.1</v>
      </c>
      <c r="V24" s="167">
        <f t="shared" si="0"/>
        <v>6.1</v>
      </c>
      <c r="W24" s="168" t="s">
        <v>137</v>
      </c>
      <c r="X24" s="170">
        <v>0</v>
      </c>
      <c r="Y24" s="170">
        <v>1005</v>
      </c>
      <c r="Z24" s="170">
        <v>1187</v>
      </c>
      <c r="AA24" s="170">
        <v>1185</v>
      </c>
      <c r="AB24" s="170">
        <v>1186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39112128</v>
      </c>
      <c r="AH24" s="52">
        <f t="shared" si="9"/>
        <v>1316</v>
      </c>
      <c r="AI24" s="53">
        <f t="shared" si="8"/>
        <v>231.64935750748108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8847938</v>
      </c>
      <c r="AQ24" s="170">
        <f t="shared" si="1"/>
        <v>0</v>
      </c>
      <c r="AR24" s="56">
        <v>1.26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8</v>
      </c>
      <c r="E25" s="43">
        <f t="shared" si="2"/>
        <v>5.6338028169014089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135</v>
      </c>
      <c r="P25" s="166">
        <v>135</v>
      </c>
      <c r="Q25" s="166">
        <v>45923826</v>
      </c>
      <c r="R25" s="49">
        <f t="shared" si="5"/>
        <v>5533</v>
      </c>
      <c r="S25" s="50">
        <f t="shared" si="6"/>
        <v>132.792</v>
      </c>
      <c r="T25" s="50">
        <f t="shared" si="7"/>
        <v>5.5330000000000004</v>
      </c>
      <c r="U25" s="167">
        <v>5.9</v>
      </c>
      <c r="V25" s="167">
        <f t="shared" si="0"/>
        <v>5.9</v>
      </c>
      <c r="W25" s="168" t="s">
        <v>137</v>
      </c>
      <c r="X25" s="170">
        <v>0</v>
      </c>
      <c r="Y25" s="170">
        <v>1004</v>
      </c>
      <c r="Z25" s="170">
        <v>1187</v>
      </c>
      <c r="AA25" s="170">
        <v>1185</v>
      </c>
      <c r="AB25" s="170">
        <v>1188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39113436</v>
      </c>
      <c r="AH25" s="52">
        <f t="shared" si="9"/>
        <v>1308</v>
      </c>
      <c r="AI25" s="53">
        <f t="shared" si="8"/>
        <v>236.39978311946501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8847938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8</v>
      </c>
      <c r="E26" s="43">
        <f t="shared" si="2"/>
        <v>5.6338028169014089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134</v>
      </c>
      <c r="P26" s="166">
        <v>133</v>
      </c>
      <c r="Q26" s="166">
        <v>45929502</v>
      </c>
      <c r="R26" s="49">
        <f t="shared" si="5"/>
        <v>5676</v>
      </c>
      <c r="S26" s="50">
        <f t="shared" si="6"/>
        <v>136.22399999999999</v>
      </c>
      <c r="T26" s="50">
        <f t="shared" si="7"/>
        <v>5.6760000000000002</v>
      </c>
      <c r="U26" s="167">
        <v>5.7</v>
      </c>
      <c r="V26" s="167">
        <f t="shared" si="0"/>
        <v>5.7</v>
      </c>
      <c r="W26" s="168" t="s">
        <v>137</v>
      </c>
      <c r="X26" s="170">
        <v>0</v>
      </c>
      <c r="Y26" s="170">
        <v>1005</v>
      </c>
      <c r="Z26" s="170">
        <v>1187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39114776</v>
      </c>
      <c r="AH26" s="52">
        <f t="shared" si="9"/>
        <v>1340</v>
      </c>
      <c r="AI26" s="53">
        <f t="shared" si="8"/>
        <v>236.08174770965468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8847938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6</v>
      </c>
      <c r="E27" s="43">
        <f t="shared" si="2"/>
        <v>4.2253521126760569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136</v>
      </c>
      <c r="P27" s="166">
        <v>139</v>
      </c>
      <c r="Q27" s="166">
        <v>45935228</v>
      </c>
      <c r="R27" s="49">
        <f t="shared" si="5"/>
        <v>5726</v>
      </c>
      <c r="S27" s="50">
        <f t="shared" si="6"/>
        <v>137.42400000000001</v>
      </c>
      <c r="T27" s="50">
        <f t="shared" si="7"/>
        <v>5.726</v>
      </c>
      <c r="U27" s="167">
        <v>5.3</v>
      </c>
      <c r="V27" s="167">
        <f t="shared" si="0"/>
        <v>5.3</v>
      </c>
      <c r="W27" s="168" t="s">
        <v>137</v>
      </c>
      <c r="X27" s="170">
        <v>0</v>
      </c>
      <c r="Y27" s="170">
        <v>1005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39116116</v>
      </c>
      <c r="AH27" s="52">
        <f t="shared" si="9"/>
        <v>1340</v>
      </c>
      <c r="AI27" s="53">
        <f t="shared" si="8"/>
        <v>234.02025847013621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8847938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7</v>
      </c>
      <c r="E28" s="43">
        <f t="shared" si="2"/>
        <v>4.9295774647887329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135</v>
      </c>
      <c r="P28" s="166">
        <v>136</v>
      </c>
      <c r="Q28" s="166">
        <v>45940605</v>
      </c>
      <c r="R28" s="49">
        <f t="shared" si="5"/>
        <v>5377</v>
      </c>
      <c r="S28" s="50">
        <f t="shared" si="6"/>
        <v>129.048</v>
      </c>
      <c r="T28" s="50">
        <f t="shared" si="7"/>
        <v>5.3769999999999998</v>
      </c>
      <c r="U28" s="167">
        <v>5.0999999999999996</v>
      </c>
      <c r="V28" s="167">
        <f t="shared" si="0"/>
        <v>5.0999999999999996</v>
      </c>
      <c r="W28" s="168" t="s">
        <v>137</v>
      </c>
      <c r="X28" s="170">
        <v>0</v>
      </c>
      <c r="Y28" s="170">
        <v>1005</v>
      </c>
      <c r="Z28" s="170">
        <v>1186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39117372</v>
      </c>
      <c r="AH28" s="52">
        <f t="shared" si="9"/>
        <v>1256</v>
      </c>
      <c r="AI28" s="53">
        <f t="shared" si="8"/>
        <v>233.58750232471638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8847938</v>
      </c>
      <c r="AQ28" s="170">
        <f t="shared" si="1"/>
        <v>0</v>
      </c>
      <c r="AR28" s="56">
        <v>1.25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6</v>
      </c>
      <c r="E29" s="43">
        <f t="shared" si="2"/>
        <v>4.2253521126760569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133</v>
      </c>
      <c r="P29" s="166">
        <v>131</v>
      </c>
      <c r="Q29" s="166">
        <v>45946243</v>
      </c>
      <c r="R29" s="49">
        <f t="shared" si="5"/>
        <v>5638</v>
      </c>
      <c r="S29" s="50">
        <f t="shared" si="6"/>
        <v>135.31200000000001</v>
      </c>
      <c r="T29" s="50">
        <f t="shared" si="7"/>
        <v>5.6379999999999999</v>
      </c>
      <c r="U29" s="167">
        <v>4.9000000000000004</v>
      </c>
      <c r="V29" s="167">
        <f t="shared" si="0"/>
        <v>4.9000000000000004</v>
      </c>
      <c r="W29" s="168" t="s">
        <v>137</v>
      </c>
      <c r="X29" s="170">
        <v>0</v>
      </c>
      <c r="Y29" s="170">
        <v>1005</v>
      </c>
      <c r="Z29" s="170">
        <v>1187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39118690</v>
      </c>
      <c r="AH29" s="52">
        <f t="shared" si="9"/>
        <v>1318</v>
      </c>
      <c r="AI29" s="53">
        <f t="shared" si="8"/>
        <v>233.77084072366088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8847938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11</v>
      </c>
      <c r="E30" s="43">
        <f t="shared" si="2"/>
        <v>7.746478873239437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114</v>
      </c>
      <c r="P30" s="166">
        <v>124</v>
      </c>
      <c r="Q30" s="166">
        <v>45951588</v>
      </c>
      <c r="R30" s="49">
        <f t="shared" si="5"/>
        <v>5345</v>
      </c>
      <c r="S30" s="50">
        <f t="shared" si="6"/>
        <v>128.28</v>
      </c>
      <c r="T30" s="50">
        <f t="shared" si="7"/>
        <v>5.3449999999999998</v>
      </c>
      <c r="U30" s="167">
        <v>4.0999999999999996</v>
      </c>
      <c r="V30" s="167">
        <f t="shared" si="0"/>
        <v>4.0999999999999996</v>
      </c>
      <c r="W30" s="168" t="s">
        <v>148</v>
      </c>
      <c r="X30" s="170">
        <v>0</v>
      </c>
      <c r="Y30" s="170">
        <v>1086</v>
      </c>
      <c r="Z30" s="170">
        <v>1187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39119820</v>
      </c>
      <c r="AH30" s="52">
        <f t="shared" si="9"/>
        <v>1130</v>
      </c>
      <c r="AI30" s="53">
        <f t="shared" si="8"/>
        <v>211.41253507951356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8847938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13</v>
      </c>
      <c r="E31" s="43">
        <f t="shared" si="2"/>
        <v>9.1549295774647899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112</v>
      </c>
      <c r="P31" s="166">
        <v>131</v>
      </c>
      <c r="Q31" s="166">
        <v>45956847</v>
      </c>
      <c r="R31" s="49">
        <f t="shared" si="5"/>
        <v>5259</v>
      </c>
      <c r="S31" s="50">
        <f t="shared" si="6"/>
        <v>126.21599999999999</v>
      </c>
      <c r="T31" s="50">
        <f t="shared" si="7"/>
        <v>5.2590000000000003</v>
      </c>
      <c r="U31" s="167">
        <v>3.3</v>
      </c>
      <c r="V31" s="167">
        <f t="shared" si="0"/>
        <v>3.3</v>
      </c>
      <c r="W31" s="168" t="s">
        <v>148</v>
      </c>
      <c r="X31" s="170">
        <v>0</v>
      </c>
      <c r="Y31" s="170">
        <v>1086</v>
      </c>
      <c r="Z31" s="170">
        <v>1187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39120900</v>
      </c>
      <c r="AH31" s="52">
        <f t="shared" si="9"/>
        <v>1080</v>
      </c>
      <c r="AI31" s="53">
        <f t="shared" si="8"/>
        <v>205.36223616657159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8847938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10</v>
      </c>
      <c r="E32" s="43">
        <f t="shared" si="2"/>
        <v>7.042253521126761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118</v>
      </c>
      <c r="P32" s="166">
        <v>119</v>
      </c>
      <c r="Q32" s="166">
        <v>45961958</v>
      </c>
      <c r="R32" s="49">
        <f t="shared" si="5"/>
        <v>5111</v>
      </c>
      <c r="S32" s="50">
        <f t="shared" si="6"/>
        <v>122.664</v>
      </c>
      <c r="T32" s="50">
        <f t="shared" si="7"/>
        <v>5.1109999999999998</v>
      </c>
      <c r="U32" s="167">
        <v>2.6</v>
      </c>
      <c r="V32" s="167">
        <f t="shared" si="0"/>
        <v>2.6</v>
      </c>
      <c r="W32" s="168" t="s">
        <v>148</v>
      </c>
      <c r="X32" s="170">
        <v>0</v>
      </c>
      <c r="Y32" s="170">
        <v>954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39121964</v>
      </c>
      <c r="AH32" s="52">
        <f t="shared" si="9"/>
        <v>1064</v>
      </c>
      <c r="AI32" s="53">
        <f t="shared" si="8"/>
        <v>208.17843866171006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8847938</v>
      </c>
      <c r="AQ32" s="170">
        <f t="shared" si="1"/>
        <v>0</v>
      </c>
      <c r="AR32" s="56">
        <v>1.0900000000000001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6</v>
      </c>
      <c r="E33" s="43">
        <f t="shared" si="2"/>
        <v>4.2253521126760569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136</v>
      </c>
      <c r="P33" s="166">
        <v>109</v>
      </c>
      <c r="Q33" s="166">
        <v>45966510</v>
      </c>
      <c r="R33" s="49">
        <f t="shared" si="5"/>
        <v>4552</v>
      </c>
      <c r="S33" s="50">
        <f t="shared" si="6"/>
        <v>109.248</v>
      </c>
      <c r="T33" s="50">
        <f t="shared" si="7"/>
        <v>4.5519999999999996</v>
      </c>
      <c r="U33" s="167">
        <v>3.6</v>
      </c>
      <c r="V33" s="167">
        <f t="shared" si="0"/>
        <v>3.6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39122884</v>
      </c>
      <c r="AH33" s="52">
        <f t="shared" si="9"/>
        <v>920</v>
      </c>
      <c r="AI33" s="53">
        <f t="shared" si="8"/>
        <v>202.10896309314589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</v>
      </c>
      <c r="AP33" s="170">
        <v>8848867</v>
      </c>
      <c r="AQ33" s="170">
        <f t="shared" si="1"/>
        <v>929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7</v>
      </c>
      <c r="E34" s="43">
        <f t="shared" si="2"/>
        <v>4.9295774647887329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123</v>
      </c>
      <c r="P34" s="166">
        <v>99</v>
      </c>
      <c r="Q34" s="166">
        <v>45970970</v>
      </c>
      <c r="R34" s="49">
        <f t="shared" si="5"/>
        <v>4460</v>
      </c>
      <c r="S34" s="50">
        <f t="shared" si="6"/>
        <v>107.04</v>
      </c>
      <c r="T34" s="50">
        <f t="shared" si="7"/>
        <v>4.46</v>
      </c>
      <c r="U34" s="167">
        <v>5.2</v>
      </c>
      <c r="V34" s="167">
        <f t="shared" si="0"/>
        <v>5.2</v>
      </c>
      <c r="W34" s="168" t="s">
        <v>125</v>
      </c>
      <c r="X34" s="170">
        <v>0</v>
      </c>
      <c r="Y34" s="170">
        <v>0</v>
      </c>
      <c r="Z34" s="170">
        <v>1108</v>
      </c>
      <c r="AA34" s="170">
        <v>0</v>
      </c>
      <c r="AB34" s="170">
        <v>1108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39123765</v>
      </c>
      <c r="AH34" s="52">
        <f t="shared" si="9"/>
        <v>881</v>
      </c>
      <c r="AI34" s="53">
        <f t="shared" si="8"/>
        <v>197.53363228699553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</v>
      </c>
      <c r="AP34" s="170">
        <v>8849970</v>
      </c>
      <c r="AQ34" s="170">
        <f t="shared" si="1"/>
        <v>1103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125.375</v>
      </c>
      <c r="Q35" s="67">
        <f>Q34-Q10</f>
        <v>126008</v>
      </c>
      <c r="R35" s="68">
        <f>SUM(R11:R34)</f>
        <v>126008</v>
      </c>
      <c r="S35" s="69">
        <f>AVERAGE(S11:S34)</f>
        <v>126.008</v>
      </c>
      <c r="T35" s="69">
        <f>SUM(T11:T34)</f>
        <v>126.008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27177</v>
      </c>
      <c r="AH35" s="71">
        <f>SUM(AH11:AH34)</f>
        <v>27177</v>
      </c>
      <c r="AI35" s="72">
        <f>$AH$35/$T35</f>
        <v>215.6767824265126</v>
      </c>
      <c r="AJ35" s="138"/>
      <c r="AK35" s="139"/>
      <c r="AL35" s="139"/>
      <c r="AM35" s="139"/>
      <c r="AN35" s="140"/>
      <c r="AO35" s="73"/>
      <c r="AP35" s="74">
        <f>AP34-AP10</f>
        <v>6857</v>
      </c>
      <c r="AQ35" s="75">
        <f>SUM(AQ11:AQ34)</f>
        <v>6857</v>
      </c>
      <c r="AR35" s="76">
        <f>AVERAGE(AR11:AR34)</f>
        <v>1.1183333333333334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254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256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245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257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95" t="s">
        <v>129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169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16"/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16"/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16"/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116"/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B57" name="Range2_12_5_1_1_2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56" name="Range2_12_5_1_1_2_1_2_2"/>
    <protectedRange sqref="B55" name="Range2_12_5_1_1_2_1_4_1_1_1_2_1_1_1_1_1_1_1_1_1_2"/>
    <protectedRange sqref="B54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B47" name="Range2_12_5_1_1_1_2_1_1_1_1_1_1_1_1_1_1_1_2_1_2_1_1_1_1_1_1_1_1_1_2_1_1_1_1_1_1_1_1_1_1_1_1"/>
    <protectedRange sqref="F11:F22" name="Range1_16_3_1_1_2_1_1_1_2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5" priority="5" operator="containsText" text="N/A">
      <formula>NOT(ISERROR(SEARCH("N/A",X11)))</formula>
    </cfRule>
    <cfRule type="cellIs" dxfId="44" priority="23" operator="equal">
      <formula>0</formula>
    </cfRule>
  </conditionalFormatting>
  <conditionalFormatting sqref="X11:AE34">
    <cfRule type="cellIs" dxfId="43" priority="22" operator="greaterThanOrEqual">
      <formula>1185</formula>
    </cfRule>
  </conditionalFormatting>
  <conditionalFormatting sqref="X11:AE34">
    <cfRule type="cellIs" dxfId="42" priority="21" operator="between">
      <formula>0.1</formula>
      <formula>1184</formula>
    </cfRule>
  </conditionalFormatting>
  <conditionalFormatting sqref="X8 AO18:AO32 AJ11:AO17 AJ18:AN34">
    <cfRule type="cellIs" dxfId="41" priority="20" operator="equal">
      <formula>0</formula>
    </cfRule>
  </conditionalFormatting>
  <conditionalFormatting sqref="X8 AO18:AO32 AJ11:AO17 AJ18:AN34">
    <cfRule type="cellIs" dxfId="40" priority="19" operator="greaterThan">
      <formula>1179</formula>
    </cfRule>
  </conditionalFormatting>
  <conditionalFormatting sqref="X8 AO18:AO32 AJ11:AO17 AJ18:AN34">
    <cfRule type="cellIs" dxfId="39" priority="18" operator="greaterThan">
      <formula>99</formula>
    </cfRule>
  </conditionalFormatting>
  <conditionalFormatting sqref="X8 AO18:AO32 AJ11:AO17 AJ18:AN34">
    <cfRule type="cellIs" dxfId="38" priority="17" operator="greaterThan">
      <formula>0.99</formula>
    </cfRule>
  </conditionalFormatting>
  <conditionalFormatting sqref="AB8">
    <cfRule type="cellIs" dxfId="37" priority="16" operator="equal">
      <formula>0</formula>
    </cfRule>
  </conditionalFormatting>
  <conditionalFormatting sqref="AB8">
    <cfRule type="cellIs" dxfId="36" priority="15" operator="greaterThan">
      <formula>1179</formula>
    </cfRule>
  </conditionalFormatting>
  <conditionalFormatting sqref="AB8">
    <cfRule type="cellIs" dxfId="35" priority="14" operator="greaterThan">
      <formula>99</formula>
    </cfRule>
  </conditionalFormatting>
  <conditionalFormatting sqref="AB8">
    <cfRule type="cellIs" dxfId="34" priority="13" operator="greaterThan">
      <formula>0.99</formula>
    </cfRule>
  </conditionalFormatting>
  <conditionalFormatting sqref="AQ11:AQ34 AO33:AO34">
    <cfRule type="cellIs" dxfId="33" priority="12" operator="equal">
      <formula>0</formula>
    </cfRule>
  </conditionalFormatting>
  <conditionalFormatting sqref="AQ11:AQ34 AO33:AO34">
    <cfRule type="cellIs" dxfId="32" priority="11" operator="greaterThan">
      <formula>1179</formula>
    </cfRule>
  </conditionalFormatting>
  <conditionalFormatting sqref="AQ11:AQ34 AO33:AO34">
    <cfRule type="cellIs" dxfId="31" priority="10" operator="greaterThan">
      <formula>99</formula>
    </cfRule>
  </conditionalFormatting>
  <conditionalFormatting sqref="AQ11:AQ34 AO33:AO34">
    <cfRule type="cellIs" dxfId="30" priority="9" operator="greaterThan">
      <formula>0.99</formula>
    </cfRule>
  </conditionalFormatting>
  <conditionalFormatting sqref="AI11:AI34">
    <cfRule type="cellIs" dxfId="29" priority="8" operator="greaterThan">
      <formula>$AI$8</formula>
    </cfRule>
  </conditionalFormatting>
  <conditionalFormatting sqref="AH11:AH34">
    <cfRule type="cellIs" dxfId="28" priority="6" operator="greaterThan">
      <formula>$AH$8</formula>
    </cfRule>
    <cfRule type="cellIs" dxfId="27" priority="7" operator="greaterThan">
      <formula>$AH$8</formula>
    </cfRule>
  </conditionalFormatting>
  <conditionalFormatting sqref="AP11:AP34">
    <cfRule type="cellIs" dxfId="26" priority="4" operator="equal">
      <formula>0</formula>
    </cfRule>
  </conditionalFormatting>
  <conditionalFormatting sqref="AP11:AP34">
    <cfRule type="cellIs" dxfId="25" priority="3" operator="greaterThan">
      <formula>1179</formula>
    </cfRule>
  </conditionalFormatting>
  <conditionalFormatting sqref="AP11:AP34">
    <cfRule type="cellIs" dxfId="24" priority="2" operator="greaterThan">
      <formula>99</formula>
    </cfRule>
  </conditionalFormatting>
  <conditionalFormatting sqref="AP11:AP34">
    <cfRule type="cellIs" dxfId="23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abSelected="1" topLeftCell="P1" workbookViewId="0">
      <selection activeCell="AH29" sqref="AH29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227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231" t="s">
        <v>10</v>
      </c>
      <c r="I7" s="230" t="s">
        <v>11</v>
      </c>
      <c r="J7" s="230" t="s">
        <v>12</v>
      </c>
      <c r="K7" s="230" t="s">
        <v>13</v>
      </c>
      <c r="L7" s="14"/>
      <c r="M7" s="14"/>
      <c r="N7" s="14"/>
      <c r="O7" s="231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230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230" t="s">
        <v>22</v>
      </c>
      <c r="AG7" s="230" t="s">
        <v>23</v>
      </c>
      <c r="AH7" s="230" t="s">
        <v>24</v>
      </c>
      <c r="AI7" s="230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23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42216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26919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230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228" t="s">
        <v>51</v>
      </c>
      <c r="V9" s="228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226" t="s">
        <v>55</v>
      </c>
      <c r="AG9" s="226" t="s">
        <v>56</v>
      </c>
      <c r="AH9" s="264" t="s">
        <v>57</v>
      </c>
      <c r="AI9" s="278" t="s">
        <v>58</v>
      </c>
      <c r="AJ9" s="228" t="s">
        <v>59</v>
      </c>
      <c r="AK9" s="228" t="s">
        <v>60</v>
      </c>
      <c r="AL9" s="228" t="s">
        <v>61</v>
      </c>
      <c r="AM9" s="228" t="s">
        <v>62</v>
      </c>
      <c r="AN9" s="228" t="s">
        <v>63</v>
      </c>
      <c r="AO9" s="228" t="s">
        <v>64</v>
      </c>
      <c r="AP9" s="228" t="s">
        <v>65</v>
      </c>
      <c r="AQ9" s="262" t="s">
        <v>66</v>
      </c>
      <c r="AR9" s="228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74</v>
      </c>
      <c r="G10" s="228" t="s">
        <v>75</v>
      </c>
      <c r="H10" s="261"/>
      <c r="I10" s="228" t="s">
        <v>75</v>
      </c>
      <c r="J10" s="228" t="s">
        <v>75</v>
      </c>
      <c r="K10" s="228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30'!Q34</f>
        <v>45970970</v>
      </c>
      <c r="R10" s="272"/>
      <c r="S10" s="273"/>
      <c r="T10" s="274"/>
      <c r="U10" s="228" t="s">
        <v>75</v>
      </c>
      <c r="V10" s="228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30'!AG34</f>
        <v>39123765</v>
      </c>
      <c r="AH10" s="264"/>
      <c r="AI10" s="279"/>
      <c r="AJ10" s="228" t="s">
        <v>84</v>
      </c>
      <c r="AK10" s="228" t="s">
        <v>84</v>
      </c>
      <c r="AL10" s="228" t="s">
        <v>84</v>
      </c>
      <c r="AM10" s="228" t="s">
        <v>84</v>
      </c>
      <c r="AN10" s="228" t="s">
        <v>84</v>
      </c>
      <c r="AO10" s="228" t="s">
        <v>84</v>
      </c>
      <c r="AP10" s="3">
        <f>'JULY 30'!AP34</f>
        <v>8849970</v>
      </c>
      <c r="AQ10" s="263"/>
      <c r="AR10" s="229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8</v>
      </c>
      <c r="E11" s="43">
        <f>D11/1.42</f>
        <v>5.6338028169014089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129</v>
      </c>
      <c r="P11" s="166">
        <v>112</v>
      </c>
      <c r="Q11" s="166">
        <v>45975051</v>
      </c>
      <c r="R11" s="49">
        <f>IF(ISBLANK(Q11),"-",Q11-Q10)</f>
        <v>4081</v>
      </c>
      <c r="S11" s="50">
        <f>R11*24/1000</f>
        <v>97.944000000000003</v>
      </c>
      <c r="T11" s="50">
        <f>R11/1000</f>
        <v>4.0810000000000004</v>
      </c>
      <c r="U11" s="167">
        <v>6.5</v>
      </c>
      <c r="V11" s="167">
        <f t="shared" ref="V11:V34" si="0">U11</f>
        <v>6.5</v>
      </c>
      <c r="W11" s="168" t="s">
        <v>125</v>
      </c>
      <c r="X11" s="170">
        <v>0</v>
      </c>
      <c r="Y11" s="170">
        <v>0</v>
      </c>
      <c r="Z11" s="170">
        <v>1107</v>
      </c>
      <c r="AA11" s="170">
        <v>0</v>
      </c>
      <c r="AB11" s="170">
        <v>1107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39124486</v>
      </c>
      <c r="AH11" s="52">
        <f>IF(ISBLANK(AG11),"-",AG11-AG10)</f>
        <v>721</v>
      </c>
      <c r="AI11" s="53">
        <f>AH11/T11</f>
        <v>176.672384219554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0.6</v>
      </c>
      <c r="AP11" s="170">
        <v>8851091</v>
      </c>
      <c r="AQ11" s="170">
        <f t="shared" ref="AQ11:AQ34" si="1">AP11-AP10</f>
        <v>1121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9</v>
      </c>
      <c r="E12" s="43">
        <f t="shared" ref="E12:E34" si="2">D12/1.42</f>
        <v>6.3380281690140849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130</v>
      </c>
      <c r="P12" s="166">
        <v>109</v>
      </c>
      <c r="Q12" s="166">
        <v>45979127</v>
      </c>
      <c r="R12" s="49">
        <f t="shared" ref="R12:R34" si="5">IF(ISBLANK(Q12),"-",Q12-Q11)</f>
        <v>4076</v>
      </c>
      <c r="S12" s="50">
        <f t="shared" ref="S12:S34" si="6">R12*24/1000</f>
        <v>97.823999999999998</v>
      </c>
      <c r="T12" s="50">
        <f t="shared" ref="T12:T34" si="7">R12/1000</f>
        <v>4.0759999999999996</v>
      </c>
      <c r="U12" s="167">
        <v>7.3</v>
      </c>
      <c r="V12" s="167">
        <f t="shared" si="0"/>
        <v>7.3</v>
      </c>
      <c r="W12" s="168" t="s">
        <v>125</v>
      </c>
      <c r="X12" s="170">
        <v>0</v>
      </c>
      <c r="Y12" s="170">
        <v>0</v>
      </c>
      <c r="Z12" s="170">
        <v>1107</v>
      </c>
      <c r="AA12" s="170">
        <v>0</v>
      </c>
      <c r="AB12" s="170">
        <v>1107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39125211</v>
      </c>
      <c r="AH12" s="52">
        <f>IF(ISBLANK(AG12),"-",AG12-AG11)</f>
        <v>725</v>
      </c>
      <c r="AI12" s="53">
        <f t="shared" ref="AI12:AI34" si="8">AH12/T12</f>
        <v>177.8704612365064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0.6</v>
      </c>
      <c r="AP12" s="170">
        <v>8852220</v>
      </c>
      <c r="AQ12" s="170">
        <f t="shared" si="1"/>
        <v>1129</v>
      </c>
      <c r="AR12" s="56">
        <v>0.95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2"/>
        <v>7.042253521126761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126</v>
      </c>
      <c r="P13" s="166">
        <v>105</v>
      </c>
      <c r="Q13" s="166">
        <v>45983214</v>
      </c>
      <c r="R13" s="49">
        <f t="shared" si="5"/>
        <v>4087</v>
      </c>
      <c r="S13" s="50">
        <f t="shared" si="6"/>
        <v>98.087999999999994</v>
      </c>
      <c r="T13" s="50">
        <f t="shared" si="7"/>
        <v>4.0869999999999997</v>
      </c>
      <c r="U13" s="167">
        <v>8.4</v>
      </c>
      <c r="V13" s="167">
        <f t="shared" si="0"/>
        <v>8.4</v>
      </c>
      <c r="W13" s="168" t="s">
        <v>125</v>
      </c>
      <c r="X13" s="170">
        <v>0</v>
      </c>
      <c r="Y13" s="170">
        <v>0</v>
      </c>
      <c r="Z13" s="170">
        <v>1107</v>
      </c>
      <c r="AA13" s="170">
        <v>0</v>
      </c>
      <c r="AB13" s="170">
        <v>1107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39125927</v>
      </c>
      <c r="AH13" s="52">
        <f>IF(ISBLANK(AG13),"-",AG13-AG12)</f>
        <v>716</v>
      </c>
      <c r="AI13" s="53">
        <f t="shared" si="8"/>
        <v>175.18962564228042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0.6</v>
      </c>
      <c r="AP13" s="170">
        <v>8853336</v>
      </c>
      <c r="AQ13" s="170">
        <f t="shared" si="1"/>
        <v>1116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11</v>
      </c>
      <c r="E14" s="43">
        <f t="shared" si="2"/>
        <v>7.746478873239437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135</v>
      </c>
      <c r="P14" s="166">
        <v>109</v>
      </c>
      <c r="Q14" s="166">
        <v>45987294</v>
      </c>
      <c r="R14" s="49">
        <f t="shared" si="5"/>
        <v>4080</v>
      </c>
      <c r="S14" s="50">
        <f t="shared" si="6"/>
        <v>97.92</v>
      </c>
      <c r="T14" s="50">
        <f t="shared" si="7"/>
        <v>4.08</v>
      </c>
      <c r="U14" s="167">
        <v>9.1</v>
      </c>
      <c r="V14" s="167">
        <f t="shared" si="0"/>
        <v>9.1</v>
      </c>
      <c r="W14" s="168" t="s">
        <v>125</v>
      </c>
      <c r="X14" s="170">
        <v>0</v>
      </c>
      <c r="Y14" s="170">
        <v>0</v>
      </c>
      <c r="Z14" s="170">
        <v>1107</v>
      </c>
      <c r="AA14" s="170">
        <v>0</v>
      </c>
      <c r="AB14" s="170">
        <v>1107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39126652</v>
      </c>
      <c r="AH14" s="52">
        <f t="shared" ref="AH14:AH34" si="9">IF(ISBLANK(AG14),"-",AG14-AG13)</f>
        <v>725</v>
      </c>
      <c r="AI14" s="53">
        <f t="shared" si="8"/>
        <v>177.69607843137254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0.68</v>
      </c>
      <c r="AP14" s="170">
        <v>8854454</v>
      </c>
      <c r="AQ14" s="170">
        <f t="shared" si="1"/>
        <v>1118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16</v>
      </c>
      <c r="E15" s="43">
        <f t="shared" si="2"/>
        <v>11.267605633802818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114</v>
      </c>
      <c r="P15" s="166">
        <v>107</v>
      </c>
      <c r="Q15" s="166">
        <v>45991609</v>
      </c>
      <c r="R15" s="49">
        <f t="shared" si="5"/>
        <v>4315</v>
      </c>
      <c r="S15" s="50">
        <f t="shared" si="6"/>
        <v>103.56</v>
      </c>
      <c r="T15" s="50">
        <f t="shared" si="7"/>
        <v>4.3150000000000004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1107</v>
      </c>
      <c r="AA15" s="170">
        <v>0</v>
      </c>
      <c r="AB15" s="170">
        <v>1107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39127396</v>
      </c>
      <c r="AH15" s="52">
        <f t="shared" si="9"/>
        <v>744</v>
      </c>
      <c r="AI15" s="53">
        <f t="shared" si="8"/>
        <v>172.42178447276939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8854454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8</v>
      </c>
      <c r="E16" s="43">
        <f t="shared" si="2"/>
        <v>5.6338028169014089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125</v>
      </c>
      <c r="P16" s="166">
        <v>121</v>
      </c>
      <c r="Q16" s="166">
        <v>45996456</v>
      </c>
      <c r="R16" s="49">
        <f t="shared" si="5"/>
        <v>4847</v>
      </c>
      <c r="S16" s="50">
        <f t="shared" si="6"/>
        <v>116.328</v>
      </c>
      <c r="T16" s="50">
        <f t="shared" si="7"/>
        <v>4.8470000000000004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1188</v>
      </c>
      <c r="AA16" s="170">
        <v>0</v>
      </c>
      <c r="AB16" s="170">
        <v>1188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39128248</v>
      </c>
      <c r="AH16" s="52">
        <f t="shared" si="9"/>
        <v>852</v>
      </c>
      <c r="AI16" s="53">
        <f t="shared" si="8"/>
        <v>175.77883226738186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8854454</v>
      </c>
      <c r="AQ16" s="170">
        <f t="shared" si="1"/>
        <v>0</v>
      </c>
      <c r="AR16" s="56">
        <v>0.65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7</v>
      </c>
      <c r="E17" s="43">
        <f t="shared" si="2"/>
        <v>4.9295774647887329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136</v>
      </c>
      <c r="P17" s="166">
        <v>145</v>
      </c>
      <c r="Q17" s="166">
        <v>46002183</v>
      </c>
      <c r="R17" s="49">
        <f t="shared" si="5"/>
        <v>5727</v>
      </c>
      <c r="S17" s="50">
        <f t="shared" si="6"/>
        <v>137.44800000000001</v>
      </c>
      <c r="T17" s="50">
        <f t="shared" si="7"/>
        <v>5.7270000000000003</v>
      </c>
      <c r="U17" s="167">
        <v>9.3000000000000007</v>
      </c>
      <c r="V17" s="167">
        <f t="shared" si="0"/>
        <v>9.3000000000000007</v>
      </c>
      <c r="W17" s="168" t="s">
        <v>137</v>
      </c>
      <c r="X17" s="170">
        <v>0</v>
      </c>
      <c r="Y17" s="170">
        <v>1055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39129528</v>
      </c>
      <c r="AH17" s="52">
        <f t="shared" si="9"/>
        <v>1280</v>
      </c>
      <c r="AI17" s="53">
        <f t="shared" si="8"/>
        <v>223.50270647808625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8854454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7</v>
      </c>
      <c r="E18" s="43">
        <f t="shared" si="2"/>
        <v>4.9295774647887329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135</v>
      </c>
      <c r="P18" s="166">
        <v>144</v>
      </c>
      <c r="Q18" s="166">
        <v>46008575</v>
      </c>
      <c r="R18" s="49">
        <f t="shared" si="5"/>
        <v>6392</v>
      </c>
      <c r="S18" s="50">
        <f t="shared" si="6"/>
        <v>153.40799999999999</v>
      </c>
      <c r="T18" s="50">
        <f t="shared" si="7"/>
        <v>6.3920000000000003</v>
      </c>
      <c r="U18" s="167">
        <v>8.6</v>
      </c>
      <c r="V18" s="167">
        <f t="shared" si="0"/>
        <v>8.6</v>
      </c>
      <c r="W18" s="168" t="s">
        <v>137</v>
      </c>
      <c r="X18" s="170">
        <v>0</v>
      </c>
      <c r="Y18" s="170">
        <v>1055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39130972</v>
      </c>
      <c r="AH18" s="52">
        <f t="shared" si="9"/>
        <v>1444</v>
      </c>
      <c r="AI18" s="53">
        <f t="shared" si="8"/>
        <v>225.90738423028785</v>
      </c>
      <c r="AJ18" s="149">
        <v>0</v>
      </c>
      <c r="AK18" s="149">
        <v>1</v>
      </c>
      <c r="AL18" s="149">
        <v>1</v>
      </c>
      <c r="AM18" s="149">
        <v>10</v>
      </c>
      <c r="AN18" s="149">
        <v>1</v>
      </c>
      <c r="AO18" s="149">
        <v>0</v>
      </c>
      <c r="AP18" s="170">
        <v>8854454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7</v>
      </c>
      <c r="E19" s="43">
        <f t="shared" si="2"/>
        <v>4.9295774647887329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137</v>
      </c>
      <c r="P19" s="166">
        <v>145</v>
      </c>
      <c r="Q19" s="166">
        <v>46014442</v>
      </c>
      <c r="R19" s="49">
        <f t="shared" si="5"/>
        <v>5867</v>
      </c>
      <c r="S19" s="50">
        <f t="shared" si="6"/>
        <v>140.80799999999999</v>
      </c>
      <c r="T19" s="50">
        <f t="shared" si="7"/>
        <v>5.867</v>
      </c>
      <c r="U19" s="167">
        <v>8</v>
      </c>
      <c r="V19" s="167">
        <f t="shared" si="0"/>
        <v>8</v>
      </c>
      <c r="W19" s="168" t="s">
        <v>137</v>
      </c>
      <c r="X19" s="170">
        <v>0</v>
      </c>
      <c r="Y19" s="170">
        <v>1055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39132257</v>
      </c>
      <c r="AH19" s="52">
        <f t="shared" si="9"/>
        <v>1285</v>
      </c>
      <c r="AI19" s="53">
        <f t="shared" si="8"/>
        <v>219.02164649735809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8854454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139</v>
      </c>
      <c r="P20" s="166">
        <v>147</v>
      </c>
      <c r="Q20" s="166">
        <v>46020609</v>
      </c>
      <c r="R20" s="49">
        <f t="shared" si="5"/>
        <v>6167</v>
      </c>
      <c r="S20" s="50">
        <f t="shared" si="6"/>
        <v>148.00800000000001</v>
      </c>
      <c r="T20" s="50">
        <f t="shared" si="7"/>
        <v>6.1669999999999998</v>
      </c>
      <c r="U20" s="167">
        <v>7.3</v>
      </c>
      <c r="V20" s="167">
        <v>7.3</v>
      </c>
      <c r="W20" s="168" t="s">
        <v>137</v>
      </c>
      <c r="X20" s="170">
        <v>0</v>
      </c>
      <c r="Y20" s="170">
        <v>1057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39133700</v>
      </c>
      <c r="AH20" s="52">
        <f t="shared" si="9"/>
        <v>1443</v>
      </c>
      <c r="AI20" s="53">
        <f t="shared" si="8"/>
        <v>233.98735203502514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8854454</v>
      </c>
      <c r="AQ20" s="170">
        <f t="shared" si="1"/>
        <v>0</v>
      </c>
      <c r="AR20" s="56">
        <v>0.93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9</v>
      </c>
      <c r="E21" s="43">
        <f t="shared" si="2"/>
        <v>6.3380281690140849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140</v>
      </c>
      <c r="P21" s="166">
        <v>157</v>
      </c>
      <c r="Q21" s="166">
        <v>46026650</v>
      </c>
      <c r="R21" s="49">
        <f t="shared" si="5"/>
        <v>6041</v>
      </c>
      <c r="S21" s="50">
        <f t="shared" si="6"/>
        <v>144.98400000000001</v>
      </c>
      <c r="T21" s="50">
        <f t="shared" si="7"/>
        <v>6.0410000000000004</v>
      </c>
      <c r="U21" s="167">
        <v>6.8</v>
      </c>
      <c r="V21" s="167">
        <v>6.8</v>
      </c>
      <c r="W21" s="168" t="s">
        <v>137</v>
      </c>
      <c r="X21" s="170">
        <v>0</v>
      </c>
      <c r="Y21" s="170">
        <v>1057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39135068</v>
      </c>
      <c r="AH21" s="52">
        <f t="shared" si="9"/>
        <v>1368</v>
      </c>
      <c r="AI21" s="53">
        <f t="shared" si="8"/>
        <v>226.45257407713953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8854454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10</v>
      </c>
      <c r="E22" s="43">
        <f t="shared" si="2"/>
        <v>7.042253521126761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135</v>
      </c>
      <c r="P22" s="166">
        <v>141</v>
      </c>
      <c r="Q22" s="166">
        <v>46032579</v>
      </c>
      <c r="R22" s="49">
        <f t="shared" si="5"/>
        <v>5929</v>
      </c>
      <c r="S22" s="50">
        <f t="shared" si="6"/>
        <v>142.29599999999999</v>
      </c>
      <c r="T22" s="50">
        <f t="shared" si="7"/>
        <v>5.9290000000000003</v>
      </c>
      <c r="U22" s="167">
        <v>6.3</v>
      </c>
      <c r="V22" s="167">
        <f t="shared" si="0"/>
        <v>6.3</v>
      </c>
      <c r="W22" s="168" t="s">
        <v>137</v>
      </c>
      <c r="X22" s="170">
        <v>0</v>
      </c>
      <c r="Y22" s="170">
        <v>1055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39136432</v>
      </c>
      <c r="AH22" s="52">
        <f t="shared" si="9"/>
        <v>1364</v>
      </c>
      <c r="AI22" s="53">
        <f t="shared" si="8"/>
        <v>230.05565862708718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8854454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5</v>
      </c>
      <c r="E23" s="43">
        <v>8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133</v>
      </c>
      <c r="P23" s="166">
        <v>133</v>
      </c>
      <c r="Q23" s="166">
        <v>46038447</v>
      </c>
      <c r="R23" s="49">
        <f t="shared" si="5"/>
        <v>5868</v>
      </c>
      <c r="S23" s="50">
        <f t="shared" si="6"/>
        <v>140.83199999999999</v>
      </c>
      <c r="T23" s="50">
        <f t="shared" si="7"/>
        <v>5.8680000000000003</v>
      </c>
      <c r="U23" s="167">
        <v>5.8</v>
      </c>
      <c r="V23" s="167">
        <f t="shared" si="0"/>
        <v>5.8</v>
      </c>
      <c r="W23" s="168" t="s">
        <v>137</v>
      </c>
      <c r="X23" s="170">
        <v>0</v>
      </c>
      <c r="Y23" s="170">
        <v>1036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39137792</v>
      </c>
      <c r="AH23" s="52">
        <f t="shared" si="9"/>
        <v>1360</v>
      </c>
      <c r="AI23" s="53">
        <f t="shared" si="8"/>
        <v>231.76550783912745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8854454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6</v>
      </c>
      <c r="E24" s="43">
        <f t="shared" si="2"/>
        <v>4.2253521126760569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132</v>
      </c>
      <c r="P24" s="166">
        <v>134</v>
      </c>
      <c r="Q24" s="166">
        <v>46044309</v>
      </c>
      <c r="R24" s="49">
        <f t="shared" si="5"/>
        <v>5862</v>
      </c>
      <c r="S24" s="50">
        <f t="shared" si="6"/>
        <v>140.68799999999999</v>
      </c>
      <c r="T24" s="50">
        <f t="shared" si="7"/>
        <v>5.8620000000000001</v>
      </c>
      <c r="U24" s="167">
        <v>5.4</v>
      </c>
      <c r="V24" s="167">
        <f t="shared" si="0"/>
        <v>5.4</v>
      </c>
      <c r="W24" s="168" t="s">
        <v>137</v>
      </c>
      <c r="X24" s="170">
        <v>0</v>
      </c>
      <c r="Y24" s="170">
        <v>1036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39139144</v>
      </c>
      <c r="AH24" s="52">
        <f t="shared" si="9"/>
        <v>1352</v>
      </c>
      <c r="AI24" s="53">
        <f t="shared" si="8"/>
        <v>230.63800750597065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8854454</v>
      </c>
      <c r="AQ24" s="170">
        <f t="shared" si="1"/>
        <v>0</v>
      </c>
      <c r="AR24" s="56">
        <v>1.26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6</v>
      </c>
      <c r="E25" s="43">
        <f t="shared" si="2"/>
        <v>4.2253521126760569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132</v>
      </c>
      <c r="P25" s="166">
        <v>131</v>
      </c>
      <c r="Q25" s="166">
        <v>46050056</v>
      </c>
      <c r="R25" s="49">
        <f t="shared" si="5"/>
        <v>5747</v>
      </c>
      <c r="S25" s="50">
        <f t="shared" si="6"/>
        <v>137.928</v>
      </c>
      <c r="T25" s="50">
        <f t="shared" si="7"/>
        <v>5.7469999999999999</v>
      </c>
      <c r="U25" s="167">
        <v>5</v>
      </c>
      <c r="V25" s="167">
        <f t="shared" si="0"/>
        <v>5</v>
      </c>
      <c r="W25" s="168" t="s">
        <v>137</v>
      </c>
      <c r="X25" s="170">
        <v>0</v>
      </c>
      <c r="Y25" s="170">
        <v>1035</v>
      </c>
      <c r="Z25" s="170">
        <v>1186</v>
      </c>
      <c r="AA25" s="170">
        <v>1185</v>
      </c>
      <c r="AB25" s="170">
        <v>1186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39140528</v>
      </c>
      <c r="AH25" s="52">
        <f t="shared" si="9"/>
        <v>1384</v>
      </c>
      <c r="AI25" s="53">
        <f t="shared" si="8"/>
        <v>240.82129806855752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8854454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132</v>
      </c>
      <c r="P26" s="166">
        <v>137</v>
      </c>
      <c r="Q26" s="166">
        <v>46055693</v>
      </c>
      <c r="R26" s="49">
        <f t="shared" si="5"/>
        <v>5637</v>
      </c>
      <c r="S26" s="50">
        <f t="shared" si="6"/>
        <v>135.28800000000001</v>
      </c>
      <c r="T26" s="50">
        <f t="shared" si="7"/>
        <v>5.6369999999999996</v>
      </c>
      <c r="U26" s="167">
        <v>4.5999999999999996</v>
      </c>
      <c r="V26" s="167">
        <f t="shared" si="0"/>
        <v>4.5999999999999996</v>
      </c>
      <c r="W26" s="168" t="s">
        <v>137</v>
      </c>
      <c r="X26" s="170">
        <v>0</v>
      </c>
      <c r="Y26" s="170">
        <v>1035</v>
      </c>
      <c r="Z26" s="170">
        <v>1188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39141884</v>
      </c>
      <c r="AH26" s="52">
        <f t="shared" si="9"/>
        <v>1356</v>
      </c>
      <c r="AI26" s="53">
        <f t="shared" si="8"/>
        <v>240.55348589675361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8854454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4</v>
      </c>
      <c r="E27" s="43">
        <f t="shared" si="2"/>
        <v>2.8169014084507045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132</v>
      </c>
      <c r="P27" s="166">
        <v>138</v>
      </c>
      <c r="Q27" s="166">
        <v>46061267</v>
      </c>
      <c r="R27" s="49">
        <f t="shared" si="5"/>
        <v>5574</v>
      </c>
      <c r="S27" s="50">
        <f t="shared" si="6"/>
        <v>133.77600000000001</v>
      </c>
      <c r="T27" s="50">
        <f t="shared" si="7"/>
        <v>5.5739999999999998</v>
      </c>
      <c r="U27" s="167">
        <v>4.2</v>
      </c>
      <c r="V27" s="167">
        <f t="shared" si="0"/>
        <v>4.2</v>
      </c>
      <c r="W27" s="168" t="s">
        <v>137</v>
      </c>
      <c r="X27" s="170">
        <v>0</v>
      </c>
      <c r="Y27" s="170">
        <v>1035</v>
      </c>
      <c r="Z27" s="170">
        <v>1186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39143196</v>
      </c>
      <c r="AH27" s="52">
        <f t="shared" si="9"/>
        <v>1312</v>
      </c>
      <c r="AI27" s="53">
        <f t="shared" si="8"/>
        <v>235.37854323645499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8854454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133</v>
      </c>
      <c r="P28" s="166">
        <v>134</v>
      </c>
      <c r="Q28" s="166">
        <v>46066854</v>
      </c>
      <c r="R28" s="49">
        <f t="shared" si="5"/>
        <v>5587</v>
      </c>
      <c r="S28" s="50">
        <f t="shared" si="6"/>
        <v>134.08799999999999</v>
      </c>
      <c r="T28" s="50">
        <f t="shared" si="7"/>
        <v>5.5869999999999997</v>
      </c>
      <c r="U28" s="167">
        <v>3.7</v>
      </c>
      <c r="V28" s="167">
        <f t="shared" si="0"/>
        <v>3.7</v>
      </c>
      <c r="W28" s="168" t="s">
        <v>137</v>
      </c>
      <c r="X28" s="170">
        <v>0</v>
      </c>
      <c r="Y28" s="170">
        <v>1036</v>
      </c>
      <c r="Z28" s="170">
        <v>1188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39144516</v>
      </c>
      <c r="AH28" s="52">
        <f t="shared" si="9"/>
        <v>1320</v>
      </c>
      <c r="AI28" s="53">
        <f t="shared" si="8"/>
        <v>236.26275281904421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8854454</v>
      </c>
      <c r="AQ28" s="170">
        <f t="shared" si="1"/>
        <v>0</v>
      </c>
      <c r="AR28" s="56">
        <v>1.31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3</v>
      </c>
      <c r="E29" s="43">
        <f t="shared" si="2"/>
        <v>2.1126760563380285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132</v>
      </c>
      <c r="P29" s="166">
        <v>131</v>
      </c>
      <c r="Q29" s="166">
        <v>46072325</v>
      </c>
      <c r="R29" s="49">
        <f t="shared" si="5"/>
        <v>5471</v>
      </c>
      <c r="S29" s="50">
        <f t="shared" si="6"/>
        <v>131.304</v>
      </c>
      <c r="T29" s="50">
        <f t="shared" si="7"/>
        <v>5.4710000000000001</v>
      </c>
      <c r="U29" s="167">
        <v>3.4</v>
      </c>
      <c r="V29" s="167">
        <f t="shared" si="0"/>
        <v>3.4</v>
      </c>
      <c r="W29" s="168" t="s">
        <v>137</v>
      </c>
      <c r="X29" s="170">
        <v>0</v>
      </c>
      <c r="Y29" s="170">
        <v>1015</v>
      </c>
      <c r="Z29" s="170">
        <v>1187</v>
      </c>
      <c r="AA29" s="170">
        <v>1185</v>
      </c>
      <c r="AB29" s="170">
        <v>1186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39145820</v>
      </c>
      <c r="AH29" s="52">
        <f t="shared" si="9"/>
        <v>1304</v>
      </c>
      <c r="AI29" s="53">
        <f t="shared" si="8"/>
        <v>238.34765125205629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8854454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9</v>
      </c>
      <c r="E30" s="43">
        <f t="shared" si="2"/>
        <v>6.3380281690140849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115</v>
      </c>
      <c r="P30" s="166">
        <v>122</v>
      </c>
      <c r="Q30" s="166">
        <v>46077602</v>
      </c>
      <c r="R30" s="49">
        <f t="shared" si="5"/>
        <v>5277</v>
      </c>
      <c r="S30" s="50">
        <f t="shared" si="6"/>
        <v>126.648</v>
      </c>
      <c r="T30" s="50">
        <f t="shared" si="7"/>
        <v>5.2770000000000001</v>
      </c>
      <c r="U30" s="167">
        <v>2.8</v>
      </c>
      <c r="V30" s="167">
        <f t="shared" si="0"/>
        <v>2.8</v>
      </c>
      <c r="W30" s="168" t="s">
        <v>148</v>
      </c>
      <c r="X30" s="170">
        <v>0</v>
      </c>
      <c r="Y30" s="170">
        <v>1047</v>
      </c>
      <c r="Z30" s="170">
        <v>1188</v>
      </c>
      <c r="AA30" s="170">
        <v>0</v>
      </c>
      <c r="AB30" s="170">
        <v>1187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39146924</v>
      </c>
      <c r="AH30" s="52">
        <f t="shared" si="9"/>
        <v>1104</v>
      </c>
      <c r="AI30" s="53">
        <f t="shared" si="8"/>
        <v>209.20977828311541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8854454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9</v>
      </c>
      <c r="E31" s="43">
        <f t="shared" si="2"/>
        <v>6.3380281690140849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115</v>
      </c>
      <c r="P31" s="166">
        <v>125</v>
      </c>
      <c r="Q31" s="166">
        <v>46082771</v>
      </c>
      <c r="R31" s="49">
        <f t="shared" si="5"/>
        <v>5169</v>
      </c>
      <c r="S31" s="50">
        <f t="shared" si="6"/>
        <v>124.056</v>
      </c>
      <c r="T31" s="50">
        <f t="shared" si="7"/>
        <v>5.1689999999999996</v>
      </c>
      <c r="U31" s="167">
        <v>2.2000000000000002</v>
      </c>
      <c r="V31" s="167">
        <f t="shared" si="0"/>
        <v>2.2000000000000002</v>
      </c>
      <c r="W31" s="168" t="s">
        <v>148</v>
      </c>
      <c r="X31" s="170">
        <v>0</v>
      </c>
      <c r="Y31" s="170">
        <v>1046</v>
      </c>
      <c r="Z31" s="170">
        <v>1188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39147964</v>
      </c>
      <c r="AH31" s="52">
        <f t="shared" si="9"/>
        <v>1040</v>
      </c>
      <c r="AI31" s="53">
        <f t="shared" si="8"/>
        <v>201.19945830915071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8854454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10</v>
      </c>
      <c r="E32" s="43">
        <f t="shared" si="2"/>
        <v>7.042253521126761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113</v>
      </c>
      <c r="P32" s="166">
        <v>117</v>
      </c>
      <c r="Q32" s="166">
        <v>46087770</v>
      </c>
      <c r="R32" s="49">
        <f t="shared" si="5"/>
        <v>4999</v>
      </c>
      <c r="S32" s="50">
        <f t="shared" si="6"/>
        <v>119.976</v>
      </c>
      <c r="T32" s="50">
        <f t="shared" si="7"/>
        <v>4.9989999999999997</v>
      </c>
      <c r="U32" s="167">
        <v>1.7</v>
      </c>
      <c r="V32" s="167">
        <f t="shared" si="0"/>
        <v>1.7</v>
      </c>
      <c r="W32" s="168" t="s">
        <v>148</v>
      </c>
      <c r="X32" s="170">
        <v>0</v>
      </c>
      <c r="Y32" s="170">
        <v>1046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39149020</v>
      </c>
      <c r="AH32" s="52">
        <f t="shared" si="9"/>
        <v>1056</v>
      </c>
      <c r="AI32" s="53">
        <f t="shared" si="8"/>
        <v>211.24224844968995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8854454</v>
      </c>
      <c r="AQ32" s="170">
        <f t="shared" si="1"/>
        <v>0</v>
      </c>
      <c r="AR32" s="56">
        <v>0.93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5</v>
      </c>
      <c r="E33" s="43">
        <f t="shared" si="2"/>
        <v>3.5211267605633805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135</v>
      </c>
      <c r="P33" s="166">
        <v>103</v>
      </c>
      <c r="Q33" s="166">
        <v>46092162</v>
      </c>
      <c r="R33" s="49">
        <f t="shared" si="5"/>
        <v>4392</v>
      </c>
      <c r="S33" s="50">
        <f t="shared" si="6"/>
        <v>105.408</v>
      </c>
      <c r="T33" s="50">
        <f t="shared" si="7"/>
        <v>4.3920000000000003</v>
      </c>
      <c r="U33" s="167">
        <v>2.7</v>
      </c>
      <c r="V33" s="167">
        <f t="shared" si="0"/>
        <v>2.7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39149932</v>
      </c>
      <c r="AH33" s="52">
        <f t="shared" si="9"/>
        <v>912</v>
      </c>
      <c r="AI33" s="53">
        <f t="shared" si="8"/>
        <v>207.6502732240437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</v>
      </c>
      <c r="AP33" s="170">
        <v>8855421</v>
      </c>
      <c r="AQ33" s="170">
        <f t="shared" si="1"/>
        <v>967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6</v>
      </c>
      <c r="E34" s="43">
        <f t="shared" si="2"/>
        <v>4.2253521126760569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117</v>
      </c>
      <c r="P34" s="166">
        <v>92</v>
      </c>
      <c r="Q34" s="166">
        <v>46096168</v>
      </c>
      <c r="R34" s="49">
        <f t="shared" si="5"/>
        <v>4006</v>
      </c>
      <c r="S34" s="50">
        <f t="shared" si="6"/>
        <v>96.144000000000005</v>
      </c>
      <c r="T34" s="50">
        <f t="shared" si="7"/>
        <v>4.0060000000000002</v>
      </c>
      <c r="U34" s="167">
        <v>4.2</v>
      </c>
      <c r="V34" s="167">
        <f t="shared" si="0"/>
        <v>4.2</v>
      </c>
      <c r="W34" s="168" t="s">
        <v>125</v>
      </c>
      <c r="X34" s="170">
        <v>0</v>
      </c>
      <c r="Y34" s="170">
        <v>0</v>
      </c>
      <c r="Z34" s="170">
        <v>1107</v>
      </c>
      <c r="AA34" s="170">
        <v>0</v>
      </c>
      <c r="AB34" s="170">
        <v>1107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39150684</v>
      </c>
      <c r="AH34" s="52">
        <f t="shared" si="9"/>
        <v>752</v>
      </c>
      <c r="AI34" s="53">
        <f t="shared" si="8"/>
        <v>187.71842236645031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</v>
      </c>
      <c r="AP34" s="170">
        <v>8856740</v>
      </c>
      <c r="AQ34" s="170">
        <f t="shared" si="1"/>
        <v>1319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126.625</v>
      </c>
      <c r="Q35" s="67">
        <f>Q34-Q10</f>
        <v>125198</v>
      </c>
      <c r="R35" s="68">
        <f>SUM(R11:R34)</f>
        <v>125198</v>
      </c>
      <c r="S35" s="69">
        <f>AVERAGE(S11:S34)</f>
        <v>125.19800000000002</v>
      </c>
      <c r="T35" s="69">
        <f>SUM(T11:T34)</f>
        <v>125.19799999999999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26919</v>
      </c>
      <c r="AH35" s="71">
        <f>SUM(AH11:AH34)</f>
        <v>26919</v>
      </c>
      <c r="AI35" s="72">
        <f>$AH$35/$T35</f>
        <v>215.01142190769821</v>
      </c>
      <c r="AJ35" s="138"/>
      <c r="AK35" s="139"/>
      <c r="AL35" s="139"/>
      <c r="AM35" s="139"/>
      <c r="AN35" s="140"/>
      <c r="AO35" s="73"/>
      <c r="AP35" s="74">
        <f>AP34-AP10</f>
        <v>6770</v>
      </c>
      <c r="AQ35" s="75">
        <f>SUM(AQ11:AQ34)</f>
        <v>6770</v>
      </c>
      <c r="AR35" s="76">
        <f>AVERAGE(AR11:AR34)</f>
        <v>1.0049999999999999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232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219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221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259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258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222" t="s">
        <v>260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232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222" t="s">
        <v>210</v>
      </c>
      <c r="C49" s="223"/>
      <c r="D49" s="223"/>
      <c r="E49" s="223"/>
      <c r="F49" s="223"/>
      <c r="G49" s="223"/>
      <c r="H49" s="224"/>
      <c r="I49" s="159"/>
      <c r="J49" s="159"/>
      <c r="K49" s="159"/>
      <c r="L49" s="159"/>
      <c r="M49" s="159"/>
      <c r="N49" s="159"/>
      <c r="O49" s="159"/>
      <c r="P49" s="159"/>
      <c r="Q49" s="159"/>
      <c r="R49" s="162"/>
      <c r="S49" s="161"/>
      <c r="T49" s="161"/>
      <c r="U49" s="161"/>
      <c r="V49" s="154"/>
      <c r="W49" s="154"/>
      <c r="X49" s="154"/>
      <c r="Y49" s="154"/>
      <c r="Z49" s="154"/>
      <c r="AA49" s="154"/>
      <c r="AB49" s="154"/>
      <c r="AC49" s="154"/>
      <c r="AD49" s="154"/>
      <c r="AL49" s="155"/>
      <c r="AM49" s="155"/>
      <c r="AN49" s="155"/>
      <c r="AO49" s="155"/>
      <c r="AP49" s="155"/>
      <c r="AQ49" s="155"/>
      <c r="AR49" s="156"/>
      <c r="AS49" s="150"/>
      <c r="AU49" s="153"/>
      <c r="AV49" s="146"/>
      <c r="AW49" s="146"/>
      <c r="AX49" s="146"/>
      <c r="AY49" s="146"/>
    </row>
    <row r="50" spans="2:51" x14ac:dyDescent="0.25">
      <c r="B50" s="222" t="s">
        <v>211</v>
      </c>
      <c r="C50" s="223"/>
      <c r="D50" s="223"/>
      <c r="E50" s="223"/>
      <c r="F50" s="223"/>
      <c r="G50" s="223"/>
      <c r="H50" s="224"/>
      <c r="I50" s="159"/>
      <c r="J50" s="159"/>
      <c r="K50" s="159"/>
      <c r="L50" s="159"/>
      <c r="M50" s="159"/>
      <c r="N50" s="159"/>
      <c r="O50" s="159"/>
      <c r="P50" s="159"/>
      <c r="Q50" s="159"/>
      <c r="R50" s="162"/>
      <c r="S50" s="161"/>
      <c r="T50" s="161"/>
      <c r="U50" s="161"/>
      <c r="V50" s="154"/>
      <c r="W50" s="154"/>
      <c r="X50" s="154"/>
      <c r="Y50" s="154"/>
      <c r="Z50" s="154"/>
      <c r="AA50" s="154"/>
      <c r="AB50" s="154"/>
      <c r="AC50" s="154"/>
      <c r="AD50" s="154"/>
      <c r="AL50" s="155"/>
      <c r="AM50" s="155"/>
      <c r="AN50" s="155"/>
      <c r="AO50" s="155"/>
      <c r="AP50" s="155"/>
      <c r="AQ50" s="155"/>
      <c r="AR50" s="156"/>
      <c r="AS50" s="150"/>
      <c r="AU50" s="153"/>
      <c r="AV50" s="146"/>
      <c r="AW50" s="146"/>
      <c r="AX50" s="146"/>
      <c r="AY50" s="146"/>
    </row>
    <row r="51" spans="2:51" x14ac:dyDescent="0.25">
      <c r="B51" s="164" t="s">
        <v>143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95" t="s">
        <v>213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164" t="s">
        <v>144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95" t="s">
        <v>129</v>
      </c>
      <c r="C54" s="164"/>
      <c r="D54" s="158"/>
      <c r="E54" s="102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84"/>
      <c r="V54" s="84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4" t="s">
        <v>145</v>
      </c>
      <c r="C55" s="160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96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0" t="s">
        <v>146</v>
      </c>
      <c r="C56" s="160"/>
      <c r="D56" s="158"/>
      <c r="E56" s="158"/>
      <c r="F56" s="158"/>
      <c r="G56" s="158"/>
      <c r="H56" s="158"/>
      <c r="I56" s="102"/>
      <c r="J56" s="159"/>
      <c r="K56" s="159"/>
      <c r="L56" s="159"/>
      <c r="M56" s="159"/>
      <c r="N56" s="159"/>
      <c r="O56" s="159"/>
      <c r="P56" s="159"/>
      <c r="Q56" s="159"/>
      <c r="R56" s="159"/>
      <c r="S56" s="96"/>
      <c r="T56" s="96"/>
      <c r="U56" s="96"/>
      <c r="V56" s="96"/>
      <c r="W56" s="96"/>
      <c r="X56" s="96"/>
      <c r="Y56" s="96"/>
      <c r="Z56" s="8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153"/>
      <c r="AW56" s="146"/>
      <c r="AX56" s="146"/>
      <c r="AY56" s="146"/>
    </row>
    <row r="57" spans="2:51" x14ac:dyDescent="0.25">
      <c r="B57" s="95" t="s">
        <v>169</v>
      </c>
      <c r="C57" s="157"/>
      <c r="D57" s="158"/>
      <c r="E57" s="158"/>
      <c r="F57" s="158"/>
      <c r="G57" s="158"/>
      <c r="H57" s="158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5"/>
      <c r="X57" s="85"/>
      <c r="Y57" s="85"/>
      <c r="Z57" s="154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153"/>
      <c r="AW57" s="146"/>
      <c r="AX57" s="146"/>
      <c r="AY57" s="146"/>
    </row>
    <row r="58" spans="2:51" x14ac:dyDescent="0.25">
      <c r="B58" s="116"/>
      <c r="C58" s="157"/>
      <c r="D58" s="102"/>
      <c r="E58" s="158"/>
      <c r="F58" s="158"/>
      <c r="G58" s="158"/>
      <c r="H58" s="158"/>
      <c r="I58" s="158"/>
      <c r="J58" s="96"/>
      <c r="K58" s="96"/>
      <c r="L58" s="96"/>
      <c r="M58" s="96"/>
      <c r="N58" s="96"/>
      <c r="O58" s="96"/>
      <c r="P58" s="96"/>
      <c r="Q58" s="96"/>
      <c r="R58" s="96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16"/>
      <c r="C59" s="164"/>
      <c r="D59" s="102"/>
      <c r="E59" s="158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16"/>
      <c r="C60" s="164"/>
      <c r="D60" s="158"/>
      <c r="E60" s="102"/>
      <c r="F60" s="158"/>
      <c r="G60" s="102"/>
      <c r="H60" s="102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0"/>
      <c r="D61" s="158"/>
      <c r="E61" s="102"/>
      <c r="F61" s="102"/>
      <c r="G61" s="102"/>
      <c r="H61" s="102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0"/>
      <c r="D62" s="158"/>
      <c r="E62" s="158"/>
      <c r="F62" s="102"/>
      <c r="G62" s="158"/>
      <c r="H62" s="158"/>
      <c r="I62" s="96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96"/>
      <c r="D63" s="158"/>
      <c r="E63" s="158"/>
      <c r="F63" s="158"/>
      <c r="G63" s="158"/>
      <c r="H63" s="158"/>
      <c r="I63" s="96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U63" s="146"/>
      <c r="AV63" s="153"/>
      <c r="AW63" s="146"/>
      <c r="AX63" s="146"/>
      <c r="AY63" s="146"/>
    </row>
    <row r="64" spans="2:51" ht="229.5" customHeight="1" x14ac:dyDescent="0.25">
      <c r="B64" s="1"/>
      <c r="C64" s="164"/>
      <c r="D64" s="96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U64" s="146"/>
      <c r="AV64" s="153"/>
      <c r="AW64" s="146"/>
      <c r="AX64" s="146"/>
      <c r="AY64" s="146"/>
    </row>
    <row r="65" spans="1:51" x14ac:dyDescent="0.25">
      <c r="A65" s="154"/>
      <c r="B65" s="1"/>
      <c r="C65" s="160"/>
      <c r="D65" s="96"/>
      <c r="E65" s="158"/>
      <c r="F65" s="158"/>
      <c r="G65" s="158"/>
      <c r="H65" s="158"/>
      <c r="I65" s="155"/>
      <c r="J65" s="155"/>
      <c r="K65" s="155"/>
      <c r="L65" s="155"/>
      <c r="M65" s="155"/>
      <c r="N65" s="155"/>
      <c r="O65" s="156"/>
      <c r="P65" s="150"/>
      <c r="R65" s="153"/>
      <c r="AS65" s="146"/>
      <c r="AT65" s="146"/>
      <c r="AU65" s="146"/>
      <c r="AV65" s="146"/>
      <c r="AW65" s="146"/>
      <c r="AX65" s="146"/>
      <c r="AY65" s="146"/>
    </row>
    <row r="66" spans="1:51" x14ac:dyDescent="0.25">
      <c r="A66" s="154"/>
      <c r="B66" s="83"/>
      <c r="C66" s="164"/>
      <c r="D66" s="158"/>
      <c r="E66" s="96"/>
      <c r="F66" s="158"/>
      <c r="G66" s="96"/>
      <c r="H66" s="96"/>
      <c r="I66" s="155"/>
      <c r="J66" s="155"/>
      <c r="K66" s="155"/>
      <c r="L66" s="155"/>
      <c r="M66" s="155"/>
      <c r="N66" s="155"/>
      <c r="O66" s="156"/>
      <c r="P66" s="150"/>
      <c r="R66" s="150"/>
      <c r="AS66" s="146"/>
      <c r="AT66" s="146"/>
      <c r="AU66" s="146"/>
      <c r="AV66" s="146"/>
      <c r="AW66" s="146"/>
      <c r="AX66" s="146"/>
      <c r="AY66" s="146"/>
    </row>
    <row r="67" spans="1:51" x14ac:dyDescent="0.25">
      <c r="A67" s="154"/>
      <c r="B67" s="83"/>
      <c r="C67" s="94"/>
      <c r="D67" s="158"/>
      <c r="E67" s="96"/>
      <c r="F67" s="96"/>
      <c r="G67" s="96"/>
      <c r="H67" s="96"/>
      <c r="I67" s="155"/>
      <c r="J67" s="155"/>
      <c r="K67" s="155"/>
      <c r="L67" s="155"/>
      <c r="M67" s="155"/>
      <c r="N67" s="155"/>
      <c r="O67" s="156"/>
      <c r="P67" s="150"/>
      <c r="R67" s="150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83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83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9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96"/>
      <c r="I71" s="155"/>
      <c r="J71" s="155"/>
      <c r="K71" s="155"/>
      <c r="L71" s="155"/>
      <c r="M71" s="155"/>
      <c r="N71" s="155"/>
      <c r="O71" s="156"/>
      <c r="P71" s="150"/>
      <c r="R71" s="85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O73" s="156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O77" s="156"/>
      <c r="AS77" s="146"/>
      <c r="AT77" s="146"/>
      <c r="AU77" s="146"/>
      <c r="AV77" s="146"/>
      <c r="AW77" s="146"/>
      <c r="AX77" s="146"/>
      <c r="AY77" s="146"/>
    </row>
    <row r="78" spans="1:51" x14ac:dyDescent="0.25">
      <c r="O78" s="156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Q83" s="150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4"/>
      <c r="P84" s="150"/>
      <c r="Q84" s="150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4"/>
      <c r="P85" s="150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R93" s="150"/>
      <c r="S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R94" s="150"/>
      <c r="S94" s="150"/>
      <c r="T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T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50"/>
      <c r="Q97" s="150"/>
      <c r="R97" s="150"/>
      <c r="S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U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T100" s="150"/>
      <c r="U100" s="150"/>
      <c r="AS100" s="146"/>
      <c r="AT100" s="146"/>
      <c r="AU100" s="146"/>
      <c r="AV100" s="146"/>
      <c r="AW100" s="146"/>
      <c r="AX100" s="146"/>
      <c r="AY100" s="146"/>
    </row>
    <row r="112" spans="15:51" x14ac:dyDescent="0.25">
      <c r="AS112" s="146"/>
      <c r="AT112" s="146"/>
      <c r="AU112" s="146"/>
      <c r="AV112" s="146"/>
      <c r="AW112" s="146"/>
      <c r="AX112" s="146"/>
      <c r="AY112" s="146"/>
    </row>
  </sheetData>
  <protectedRanges>
    <protectedRange sqref="N56:R56 B72 S58:T64 B64:B69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70:B71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S49:S50 T47:T48 T51:T52" name="Range2_12_5_1_1_3"/>
    <protectedRange sqref="T45:T46" name="Range2_12_5_1_1_2_2"/>
    <protectedRange sqref="R49:R50 S45:S48 S51:S52" name="Range2_12_4_1_1_1_4_2_2_2"/>
    <protectedRange sqref="P49:Q50 Q45:R48 Q51:R52" name="Range2_12_1_6_1_1_1_2_3_2_1_1_3"/>
    <protectedRange sqref="M49:O50 N45:P48 N51:P52" name="Range2_12_1_2_3_1_1_1_2_3_2_1_1_3"/>
    <protectedRange sqref="J49:L50 K45:M48 K51:M52" name="Range2_2_12_1_4_3_1_1_1_3_3_2_1_1_3"/>
    <protectedRange sqref="I49:I50 J45:J48 J51:J52" name="Range2_2_12_1_4_3_1_1_1_3_2_1_2_2"/>
    <protectedRange sqref="F49:G49 G47:H48" name="Range2_2_12_1_3_1_2_1_1_1_2_1_1_1_1_1_1_2_1_1"/>
    <protectedRange sqref="C49:D49 D47:E48" name="Range2_2_12_1_3_1_2_1_1_1_2_1_1_1_1_3_1_1_1_1"/>
    <protectedRange sqref="E49 F47:F48" name="Range2_2_12_1_3_1_2_1_1_1_3_1_1_1_1_1_3_1_1_1_1"/>
    <protectedRange sqref="H49 I47: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1:B63" name="Range2_12_5_1_1_2"/>
    <protectedRange sqref="B60" name="Range2_12_5_1_1_2_1_4_1_1_1_2_1_1_1_1_1_1_1"/>
    <protectedRange sqref="B58:B59" name="Range2_12_5_1_1_2_1"/>
    <protectedRange sqref="I51" name="Range2_2_12_1_7_1_1_2_2"/>
    <protectedRange sqref="H50" name="Range2_2_12_1_4_3_1_1_1_3_3_1_1_3_1_1_1_1_1_1_2"/>
    <protectedRange sqref="D50:G50" name="Range2_2_12_1_3_1_2_1_1_1_1_2_1_1_1_1_1_1_2"/>
    <protectedRange sqref="C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F11:F22" name="Range1_16_3_1_1_2_1_1_1_2_1"/>
    <protectedRange sqref="B47" name="Range2_12_5_1_1_1_2_1_1_1_1_1_1_1_1_1_1_1_2_1_2_1_1_1_1_1_1_1_1_1_2_1_1_1_1_1_1_1_1_1_1_1_1_1"/>
    <protectedRange sqref="B48" name="Range2_12_5_1_1_1_1_1_2_1_1_1_1_1_1_1_1_1_1_1_1_1_1_1_1_1_1_1_1_1"/>
    <protectedRange sqref="B49" name="Range2_12_5_1_1_1_1_1_2_1_1_2_1_1_1_1_1_1_1_1_1_1_1_1_1_1_1_1_1_1"/>
    <protectedRange sqref="B50" name="Range2_12_5_1_1_1_2_2_1_1_1_1_1_1_1_1_1_1_1_2_1_1_1_2_1_1_1_1_1_1_1_1_1_1_1_1_1_1_1_1_1"/>
    <protectedRange sqref="B52" name="Range2_12_5_1_1_1_1_1_2_1_2_1_1_1_2_1_1_1_1_1_1_1_2_1_1_1_1_1"/>
    <protectedRange sqref="B51" name="Range2_12_5_1_1_1_1_1_2_1_1_1_1_1_1_1_1_1_1_1_1_1_1_1_1_1_1_1_1_2"/>
    <protectedRange sqref="B53" name="Range2_12_5_1_1_1_1_1_2_1_1_2_1_1_1_1_1_1_1_1_1_1_1_1_1_1_1_1_1_2"/>
    <protectedRange sqref="B54" name="Range2_12_5_1_1_1_2_2_1_1_1_1_1_1_1_1_1_1_1_2_1_1_1_2_1_1_1_1_1_1_1_1_1_1_1_1_1_1_1_1_2"/>
    <protectedRange sqref="B56" name="Range2_12_5_1_1_1_2_2_1_1_1_1_1_1_1_1_1_1_1_2_1_1_1_1_1_1_1_1_1_3_1_3_1_2_1_1_1_1_1_1_1_1_1_1_1_1_1_2_1_1_1_1_1_2"/>
    <protectedRange sqref="B55" name="Range2_12_5_1_1_1_1_1_2_1_2_1_1_1_2_1_1_1_1_1_1_1_1_1_1_2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2" priority="5" operator="containsText" text="N/A">
      <formula>NOT(ISERROR(SEARCH("N/A",X11)))</formula>
    </cfRule>
    <cfRule type="cellIs" dxfId="21" priority="23" operator="equal">
      <formula>0</formula>
    </cfRule>
  </conditionalFormatting>
  <conditionalFormatting sqref="X11:AE34">
    <cfRule type="cellIs" dxfId="20" priority="22" operator="greaterThanOrEqual">
      <formula>1185</formula>
    </cfRule>
  </conditionalFormatting>
  <conditionalFormatting sqref="X11:AE34">
    <cfRule type="cellIs" dxfId="19" priority="21" operator="between">
      <formula>0.1</formula>
      <formula>1184</formula>
    </cfRule>
  </conditionalFormatting>
  <conditionalFormatting sqref="X8 AO18:AO32 AJ11:AO17 AJ18:AN34">
    <cfRule type="cellIs" dxfId="18" priority="20" operator="equal">
      <formula>0</formula>
    </cfRule>
  </conditionalFormatting>
  <conditionalFormatting sqref="X8 AO18:AO32 AJ11:AO17 AJ18:AN34">
    <cfRule type="cellIs" dxfId="17" priority="19" operator="greaterThan">
      <formula>1179</formula>
    </cfRule>
  </conditionalFormatting>
  <conditionalFormatting sqref="X8 AO18:AO32 AJ11:AO17 AJ18:AN34">
    <cfRule type="cellIs" dxfId="16" priority="18" operator="greaterThan">
      <formula>99</formula>
    </cfRule>
  </conditionalFormatting>
  <conditionalFormatting sqref="X8 AO18:AO32 AJ11:AO17 AJ18:AN34">
    <cfRule type="cellIs" dxfId="15" priority="17" operator="greaterThan">
      <formula>0.99</formula>
    </cfRule>
  </conditionalFormatting>
  <conditionalFormatting sqref="AB8">
    <cfRule type="cellIs" dxfId="14" priority="16" operator="equal">
      <formula>0</formula>
    </cfRule>
  </conditionalFormatting>
  <conditionalFormatting sqref="AB8">
    <cfRule type="cellIs" dxfId="13" priority="15" operator="greaterThan">
      <formula>1179</formula>
    </cfRule>
  </conditionalFormatting>
  <conditionalFormatting sqref="AB8">
    <cfRule type="cellIs" dxfId="12" priority="14" operator="greaterThan">
      <formula>99</formula>
    </cfRule>
  </conditionalFormatting>
  <conditionalFormatting sqref="AB8">
    <cfRule type="cellIs" dxfId="11" priority="13" operator="greaterThan">
      <formula>0.99</formula>
    </cfRule>
  </conditionalFormatting>
  <conditionalFormatting sqref="AQ11:AQ34 AO33:AO34">
    <cfRule type="cellIs" dxfId="10" priority="12" operator="equal">
      <formula>0</formula>
    </cfRule>
  </conditionalFormatting>
  <conditionalFormatting sqref="AQ11:AQ34 AO33:AO34">
    <cfRule type="cellIs" dxfId="9" priority="11" operator="greaterThan">
      <formula>1179</formula>
    </cfRule>
  </conditionalFormatting>
  <conditionalFormatting sqref="AQ11:AQ34 AO33:AO34">
    <cfRule type="cellIs" dxfId="8" priority="10" operator="greaterThan">
      <formula>99</formula>
    </cfRule>
  </conditionalFormatting>
  <conditionalFormatting sqref="AQ11:AQ34 AO33:AO34">
    <cfRule type="cellIs" dxfId="7" priority="9" operator="greaterThan">
      <formula>0.99</formula>
    </cfRule>
  </conditionalFormatting>
  <conditionalFormatting sqref="AI11:AI34">
    <cfRule type="cellIs" dxfId="6" priority="8" operator="greaterThan">
      <formula>$AI$8</formula>
    </cfRule>
  </conditionalFormatting>
  <conditionalFormatting sqref="AH11:AH34">
    <cfRule type="cellIs" dxfId="5" priority="6" operator="greaterThan">
      <formula>$AH$8</formula>
    </cfRule>
    <cfRule type="cellIs" dxfId="4" priority="7" operator="greaterThan">
      <formula>$AH$8</formula>
    </cfRule>
  </conditionalFormatting>
  <conditionalFormatting sqref="AP11:AP34">
    <cfRule type="cellIs" dxfId="3" priority="4" operator="equal">
      <formula>0</formula>
    </cfRule>
  </conditionalFormatting>
  <conditionalFormatting sqref="AP11:AP34">
    <cfRule type="cellIs" dxfId="2" priority="3" operator="greaterThan">
      <formula>1179</formula>
    </cfRule>
  </conditionalFormatting>
  <conditionalFormatting sqref="AP11:AP34">
    <cfRule type="cellIs" dxfId="1" priority="2" operator="greaterThan">
      <formula>99</formula>
    </cfRule>
  </conditionalFormatting>
  <conditionalFormatting sqref="AP11:AP34">
    <cfRule type="cellIs" dxfId="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2:AY114"/>
  <sheetViews>
    <sheetView topLeftCell="O22" workbookViewId="0">
      <selection activeCell="O32" sqref="O32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2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133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179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83" t="s">
        <v>10</v>
      </c>
      <c r="I7" s="182" t="s">
        <v>11</v>
      </c>
      <c r="J7" s="182" t="s">
        <v>12</v>
      </c>
      <c r="K7" s="182" t="s">
        <v>13</v>
      </c>
      <c r="L7" s="14"/>
      <c r="M7" s="14"/>
      <c r="N7" s="14"/>
      <c r="O7" s="183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82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82" t="s">
        <v>22</v>
      </c>
      <c r="AG7" s="182" t="s">
        <v>23</v>
      </c>
      <c r="AH7" s="182" t="s">
        <v>24</v>
      </c>
      <c r="AI7" s="182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82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42189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26919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82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80" t="s">
        <v>51</v>
      </c>
      <c r="V9" s="180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178" t="s">
        <v>55</v>
      </c>
      <c r="AG9" s="178" t="s">
        <v>56</v>
      </c>
      <c r="AH9" s="264" t="s">
        <v>57</v>
      </c>
      <c r="AI9" s="278" t="s">
        <v>58</v>
      </c>
      <c r="AJ9" s="180" t="s">
        <v>59</v>
      </c>
      <c r="AK9" s="180" t="s">
        <v>60</v>
      </c>
      <c r="AL9" s="180" t="s">
        <v>61</v>
      </c>
      <c r="AM9" s="180" t="s">
        <v>62</v>
      </c>
      <c r="AN9" s="180" t="s">
        <v>63</v>
      </c>
      <c r="AO9" s="180" t="s">
        <v>64</v>
      </c>
      <c r="AP9" s="180" t="s">
        <v>65</v>
      </c>
      <c r="AQ9" s="262" t="s">
        <v>66</v>
      </c>
      <c r="AR9" s="180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80" t="s">
        <v>72</v>
      </c>
      <c r="C10" s="180" t="s">
        <v>73</v>
      </c>
      <c r="D10" s="180" t="s">
        <v>74</v>
      </c>
      <c r="E10" s="180" t="s">
        <v>75</v>
      </c>
      <c r="F10" s="180" t="s">
        <v>74</v>
      </c>
      <c r="G10" s="180" t="s">
        <v>75</v>
      </c>
      <c r="H10" s="261"/>
      <c r="I10" s="180" t="s">
        <v>75</v>
      </c>
      <c r="J10" s="180" t="s">
        <v>75</v>
      </c>
      <c r="K10" s="180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3'!Q34</f>
        <v>42707664</v>
      </c>
      <c r="R10" s="272"/>
      <c r="S10" s="273"/>
      <c r="T10" s="274"/>
      <c r="U10" s="180" t="s">
        <v>75</v>
      </c>
      <c r="V10" s="180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3'!AG34</f>
        <v>38396612</v>
      </c>
      <c r="AH10" s="264"/>
      <c r="AI10" s="279"/>
      <c r="AJ10" s="180" t="s">
        <v>84</v>
      </c>
      <c r="AK10" s="180" t="s">
        <v>84</v>
      </c>
      <c r="AL10" s="180" t="s">
        <v>84</v>
      </c>
      <c r="AM10" s="180" t="s">
        <v>84</v>
      </c>
      <c r="AN10" s="180" t="s">
        <v>84</v>
      </c>
      <c r="AO10" s="180" t="s">
        <v>84</v>
      </c>
      <c r="AP10" s="3">
        <f>'JULY 3'!AP34</f>
        <v>8666873</v>
      </c>
      <c r="AQ10" s="263"/>
      <c r="AR10" s="181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7</v>
      </c>
      <c r="E11" s="43">
        <f>D11/1.42</f>
        <v>4.9295774647887329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127</v>
      </c>
      <c r="P11" s="166">
        <v>102</v>
      </c>
      <c r="Q11" s="166">
        <v>42711007</v>
      </c>
      <c r="R11" s="49">
        <f>Q11-Q10</f>
        <v>3343</v>
      </c>
      <c r="S11" s="50">
        <f>R11*24/1000</f>
        <v>80.231999999999999</v>
      </c>
      <c r="T11" s="50">
        <f>R11/1000</f>
        <v>3.343</v>
      </c>
      <c r="U11" s="167">
        <v>5.9</v>
      </c>
      <c r="V11" s="167">
        <f t="shared" ref="V11:V34" si="0">U11</f>
        <v>5.9</v>
      </c>
      <c r="W11" s="168" t="s">
        <v>125</v>
      </c>
      <c r="X11" s="170">
        <v>0</v>
      </c>
      <c r="Y11" s="170">
        <v>0</v>
      </c>
      <c r="Z11" s="170">
        <v>1129</v>
      </c>
      <c r="AA11" s="170">
        <v>0</v>
      </c>
      <c r="AB11" s="170">
        <v>1129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38397384</v>
      </c>
      <c r="AH11" s="52">
        <f>IF(ISBLANK(AG11),"-",AG11-AG10)</f>
        <v>772</v>
      </c>
      <c r="AI11" s="53">
        <f>AH11/T11</f>
        <v>230.93030212384087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0.7</v>
      </c>
      <c r="AP11" s="170">
        <v>8667803</v>
      </c>
      <c r="AQ11" s="170">
        <f t="shared" ref="AQ11:AQ34" si="1">AP11-AP10</f>
        <v>930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9</v>
      </c>
      <c r="E12" s="43">
        <f t="shared" ref="E12:E34" si="2">D12/1.42</f>
        <v>6.3380281690140849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126</v>
      </c>
      <c r="P12" s="166">
        <v>97</v>
      </c>
      <c r="Q12" s="166">
        <v>42714102</v>
      </c>
      <c r="R12" s="49">
        <f t="shared" ref="R12:R34" si="5">Q12-Q11</f>
        <v>3095</v>
      </c>
      <c r="S12" s="50">
        <f t="shared" ref="S12:S34" si="6">R12*24/1000</f>
        <v>74.28</v>
      </c>
      <c r="T12" s="50">
        <f t="shared" ref="T12:T34" si="7">R12/1000</f>
        <v>3.0950000000000002</v>
      </c>
      <c r="U12" s="167">
        <v>7.3</v>
      </c>
      <c r="V12" s="167">
        <f t="shared" si="0"/>
        <v>7.3</v>
      </c>
      <c r="W12" s="168" t="s">
        <v>125</v>
      </c>
      <c r="X12" s="170">
        <v>0</v>
      </c>
      <c r="Y12" s="170">
        <v>0</v>
      </c>
      <c r="Z12" s="170">
        <v>1129</v>
      </c>
      <c r="AA12" s="170">
        <v>0</v>
      </c>
      <c r="AB12" s="170">
        <v>1129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38398118</v>
      </c>
      <c r="AH12" s="52">
        <f>IF(ISBLANK(AG12),"-",AG12-AG11)</f>
        <v>734</v>
      </c>
      <c r="AI12" s="53">
        <f t="shared" ref="AI12:AI34" si="8">AH12/T12</f>
        <v>237.15670436187398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0.7</v>
      </c>
      <c r="AP12" s="170">
        <v>8668759</v>
      </c>
      <c r="AQ12" s="170">
        <f t="shared" si="1"/>
        <v>956</v>
      </c>
      <c r="AR12" s="56">
        <v>0.96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2"/>
        <v>7.042253521126761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122</v>
      </c>
      <c r="P13" s="166">
        <v>99</v>
      </c>
      <c r="Q13" s="166">
        <v>42717173</v>
      </c>
      <c r="R13" s="49">
        <f t="shared" si="5"/>
        <v>3071</v>
      </c>
      <c r="S13" s="50">
        <f t="shared" si="6"/>
        <v>73.703999999999994</v>
      </c>
      <c r="T13" s="50">
        <f t="shared" si="7"/>
        <v>3.0710000000000002</v>
      </c>
      <c r="U13" s="167">
        <v>8</v>
      </c>
      <c r="V13" s="167">
        <f t="shared" si="0"/>
        <v>8</v>
      </c>
      <c r="W13" s="168" t="s">
        <v>125</v>
      </c>
      <c r="X13" s="170">
        <v>0</v>
      </c>
      <c r="Y13" s="170">
        <v>0</v>
      </c>
      <c r="Z13" s="170">
        <v>1119</v>
      </c>
      <c r="AA13" s="170">
        <v>0</v>
      </c>
      <c r="AB13" s="170">
        <v>1119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38398847</v>
      </c>
      <c r="AH13" s="52">
        <f>IF(ISBLANK(AG13),"-",AG13-AG12)</f>
        <v>729</v>
      </c>
      <c r="AI13" s="53">
        <f t="shared" si="8"/>
        <v>237.38196027352652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0.7</v>
      </c>
      <c r="AP13" s="170">
        <v>8669709</v>
      </c>
      <c r="AQ13" s="170">
        <f t="shared" si="1"/>
        <v>950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14</v>
      </c>
      <c r="E14" s="43">
        <f t="shared" si="2"/>
        <v>9.8591549295774659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119</v>
      </c>
      <c r="P14" s="166">
        <v>101</v>
      </c>
      <c r="Q14" s="166">
        <v>42720250</v>
      </c>
      <c r="R14" s="49">
        <f t="shared" si="5"/>
        <v>3077</v>
      </c>
      <c r="S14" s="50">
        <f t="shared" si="6"/>
        <v>73.847999999999999</v>
      </c>
      <c r="T14" s="50">
        <f t="shared" si="7"/>
        <v>3.077</v>
      </c>
      <c r="U14" s="167">
        <v>8.9</v>
      </c>
      <c r="V14" s="167">
        <f t="shared" si="0"/>
        <v>8.9</v>
      </c>
      <c r="W14" s="168" t="s">
        <v>125</v>
      </c>
      <c r="X14" s="170">
        <v>0</v>
      </c>
      <c r="Y14" s="170">
        <v>0</v>
      </c>
      <c r="Z14" s="170">
        <v>1097</v>
      </c>
      <c r="AA14" s="170">
        <v>0</v>
      </c>
      <c r="AB14" s="170">
        <v>1107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38399588</v>
      </c>
      <c r="AH14" s="52">
        <f t="shared" ref="AH14:AH34" si="9">IF(ISBLANK(AG14),"-",AG14-AG13)</f>
        <v>741</v>
      </c>
      <c r="AI14" s="53">
        <f t="shared" si="8"/>
        <v>240.81897952551188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0.7</v>
      </c>
      <c r="AP14" s="170">
        <v>8670671</v>
      </c>
      <c r="AQ14" s="170">
        <f t="shared" si="1"/>
        <v>962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17</v>
      </c>
      <c r="E15" s="43">
        <f t="shared" si="2"/>
        <v>11.971830985915494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112</v>
      </c>
      <c r="P15" s="166">
        <v>92</v>
      </c>
      <c r="Q15" s="166">
        <v>42723796</v>
      </c>
      <c r="R15" s="49">
        <f t="shared" si="5"/>
        <v>3546</v>
      </c>
      <c r="S15" s="50">
        <f t="shared" si="6"/>
        <v>85.103999999999999</v>
      </c>
      <c r="T15" s="50">
        <f t="shared" si="7"/>
        <v>3.5459999999999998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1097</v>
      </c>
      <c r="AA15" s="170">
        <v>0</v>
      </c>
      <c r="AB15" s="170">
        <v>1107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38400356</v>
      </c>
      <c r="AH15" s="52">
        <f t="shared" si="9"/>
        <v>768</v>
      </c>
      <c r="AI15" s="53">
        <f t="shared" si="8"/>
        <v>216.58206429780034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0.7</v>
      </c>
      <c r="AP15" s="170">
        <v>8671482</v>
      </c>
      <c r="AQ15" s="170">
        <f t="shared" si="1"/>
        <v>811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12</v>
      </c>
      <c r="E16" s="43">
        <f t="shared" si="2"/>
        <v>8.4507042253521139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127</v>
      </c>
      <c r="P16" s="166">
        <v>122</v>
      </c>
      <c r="Q16" s="166">
        <v>42727390</v>
      </c>
      <c r="R16" s="49">
        <f t="shared" si="5"/>
        <v>3594</v>
      </c>
      <c r="S16" s="50">
        <f t="shared" si="6"/>
        <v>86.256</v>
      </c>
      <c r="T16" s="50">
        <f t="shared" si="7"/>
        <v>3.5939999999999999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1187</v>
      </c>
      <c r="AA16" s="170">
        <v>0</v>
      </c>
      <c r="AB16" s="170">
        <v>1187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38401116</v>
      </c>
      <c r="AH16" s="52">
        <f t="shared" si="9"/>
        <v>760</v>
      </c>
      <c r="AI16" s="53">
        <f t="shared" si="8"/>
        <v>211.46355036171397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8671482</v>
      </c>
      <c r="AQ16" s="170">
        <f t="shared" si="1"/>
        <v>0</v>
      </c>
      <c r="AR16" s="56">
        <v>0.56999999999999995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11</v>
      </c>
      <c r="E17" s="43">
        <f t="shared" si="2"/>
        <v>7.746478873239437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151</v>
      </c>
      <c r="P17" s="166">
        <v>142</v>
      </c>
      <c r="Q17" s="166">
        <v>42731961</v>
      </c>
      <c r="R17" s="49">
        <f t="shared" si="5"/>
        <v>4571</v>
      </c>
      <c r="S17" s="50">
        <f t="shared" si="6"/>
        <v>109.70399999999999</v>
      </c>
      <c r="T17" s="50">
        <f t="shared" si="7"/>
        <v>4.5709999999999997</v>
      </c>
      <c r="U17" s="167">
        <v>9.5</v>
      </c>
      <c r="V17" s="167">
        <f t="shared" si="0"/>
        <v>9.5</v>
      </c>
      <c r="W17" s="168" t="s">
        <v>159</v>
      </c>
      <c r="X17" s="170">
        <v>0</v>
      </c>
      <c r="Y17" s="170">
        <v>0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38402356</v>
      </c>
      <c r="AH17" s="52">
        <f t="shared" si="9"/>
        <v>1240</v>
      </c>
      <c r="AI17" s="53">
        <f t="shared" si="8"/>
        <v>271.27543207175677</v>
      </c>
      <c r="AJ17" s="149">
        <v>0</v>
      </c>
      <c r="AK17" s="149">
        <v>0</v>
      </c>
      <c r="AL17" s="149">
        <v>1</v>
      </c>
      <c r="AM17" s="149">
        <v>1</v>
      </c>
      <c r="AN17" s="149">
        <v>1</v>
      </c>
      <c r="AO17" s="149">
        <v>0</v>
      </c>
      <c r="AP17" s="170">
        <v>8671482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9</v>
      </c>
      <c r="E18" s="43">
        <f t="shared" si="2"/>
        <v>6.3380281690140849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144</v>
      </c>
      <c r="P18" s="166">
        <v>121</v>
      </c>
      <c r="Q18" s="166">
        <v>42737020</v>
      </c>
      <c r="R18" s="49">
        <f t="shared" si="5"/>
        <v>5059</v>
      </c>
      <c r="S18" s="50">
        <f t="shared" si="6"/>
        <v>121.416</v>
      </c>
      <c r="T18" s="50">
        <f t="shared" si="7"/>
        <v>5.0590000000000002</v>
      </c>
      <c r="U18" s="167">
        <v>9.4</v>
      </c>
      <c r="V18" s="167">
        <f t="shared" si="0"/>
        <v>9.4</v>
      </c>
      <c r="W18" s="168" t="s">
        <v>137</v>
      </c>
      <c r="X18" s="170">
        <v>0</v>
      </c>
      <c r="Y18" s="170">
        <v>1016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38403708</v>
      </c>
      <c r="AH18" s="52">
        <f t="shared" si="9"/>
        <v>1352</v>
      </c>
      <c r="AI18" s="53">
        <f t="shared" si="8"/>
        <v>267.24649140146272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8671482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8</v>
      </c>
      <c r="E19" s="43">
        <f t="shared" si="2"/>
        <v>5.6338028169014089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145</v>
      </c>
      <c r="P19" s="166">
        <v>146</v>
      </c>
      <c r="Q19" s="166">
        <v>42742330</v>
      </c>
      <c r="R19" s="49">
        <f t="shared" si="5"/>
        <v>5310</v>
      </c>
      <c r="S19" s="50">
        <f t="shared" si="6"/>
        <v>127.44</v>
      </c>
      <c r="T19" s="50">
        <f t="shared" si="7"/>
        <v>5.31</v>
      </c>
      <c r="U19" s="167">
        <v>9</v>
      </c>
      <c r="V19" s="167">
        <f t="shared" si="0"/>
        <v>9</v>
      </c>
      <c r="W19" s="168" t="s">
        <v>137</v>
      </c>
      <c r="X19" s="170">
        <v>0</v>
      </c>
      <c r="Y19" s="170">
        <v>1016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38405108</v>
      </c>
      <c r="AH19" s="52">
        <f t="shared" si="9"/>
        <v>1400</v>
      </c>
      <c r="AI19" s="53">
        <f t="shared" si="8"/>
        <v>263.65348399246705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8671482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142</v>
      </c>
      <c r="P20" s="166">
        <v>134</v>
      </c>
      <c r="Q20" s="166">
        <v>42747182</v>
      </c>
      <c r="R20" s="49">
        <f t="shared" si="5"/>
        <v>4852</v>
      </c>
      <c r="S20" s="50">
        <f t="shared" si="6"/>
        <v>116.44799999999999</v>
      </c>
      <c r="T20" s="50">
        <f t="shared" si="7"/>
        <v>4.8520000000000003</v>
      </c>
      <c r="U20" s="167">
        <v>8.5</v>
      </c>
      <c r="V20" s="167">
        <v>8.5</v>
      </c>
      <c r="W20" s="168" t="s">
        <v>137</v>
      </c>
      <c r="X20" s="170">
        <v>0</v>
      </c>
      <c r="Y20" s="170">
        <v>1016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38406452</v>
      </c>
      <c r="AH20" s="52">
        <f t="shared" si="9"/>
        <v>1344</v>
      </c>
      <c r="AI20" s="53">
        <f t="shared" si="8"/>
        <v>276.99917559769165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8671482</v>
      </c>
      <c r="AQ20" s="170">
        <f t="shared" si="1"/>
        <v>0</v>
      </c>
      <c r="AR20" s="56">
        <v>0.64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9</v>
      </c>
      <c r="E21" s="43">
        <f t="shared" si="2"/>
        <v>6.3380281690140849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143</v>
      </c>
      <c r="P21" s="166">
        <v>142</v>
      </c>
      <c r="Q21" s="166">
        <v>42752650</v>
      </c>
      <c r="R21" s="49">
        <f>Q21-Q20</f>
        <v>5468</v>
      </c>
      <c r="S21" s="50">
        <f t="shared" si="6"/>
        <v>131.232</v>
      </c>
      <c r="T21" s="50">
        <f t="shared" si="7"/>
        <v>5.468</v>
      </c>
      <c r="U21" s="167">
        <v>8</v>
      </c>
      <c r="V21" s="167">
        <v>8</v>
      </c>
      <c r="W21" s="168" t="s">
        <v>137</v>
      </c>
      <c r="X21" s="170">
        <v>0</v>
      </c>
      <c r="Y21" s="170">
        <v>1026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38407856</v>
      </c>
      <c r="AH21" s="52">
        <f t="shared" si="9"/>
        <v>1404</v>
      </c>
      <c r="AI21" s="53">
        <f t="shared" si="8"/>
        <v>256.76664228237013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8671482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9</v>
      </c>
      <c r="E22" s="43">
        <f t="shared" si="2"/>
        <v>6.3380281690140849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143</v>
      </c>
      <c r="P22" s="166">
        <v>134</v>
      </c>
      <c r="Q22" s="166">
        <v>42757981</v>
      </c>
      <c r="R22" s="49">
        <f t="shared" si="5"/>
        <v>5331</v>
      </c>
      <c r="S22" s="50">
        <f t="shared" si="6"/>
        <v>127.944</v>
      </c>
      <c r="T22" s="50">
        <f t="shared" si="7"/>
        <v>5.3310000000000004</v>
      </c>
      <c r="U22" s="167">
        <v>7.6</v>
      </c>
      <c r="V22" s="167">
        <f t="shared" si="0"/>
        <v>7.6</v>
      </c>
      <c r="W22" s="168" t="s">
        <v>137</v>
      </c>
      <c r="X22" s="170">
        <v>0</v>
      </c>
      <c r="Y22" s="170">
        <v>1025</v>
      </c>
      <c r="Z22" s="170">
        <v>1186</v>
      </c>
      <c r="AA22" s="170">
        <v>1185</v>
      </c>
      <c r="AB22" s="170">
        <v>1188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38409196</v>
      </c>
      <c r="AH22" s="52">
        <f t="shared" si="9"/>
        <v>1340</v>
      </c>
      <c r="AI22" s="53">
        <f t="shared" si="8"/>
        <v>251.35996998686923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8671482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6</v>
      </c>
      <c r="E23" s="43">
        <f t="shared" si="2"/>
        <v>4.2253521126760569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136</v>
      </c>
      <c r="P23" s="166">
        <v>145</v>
      </c>
      <c r="Q23" s="166">
        <v>42762710</v>
      </c>
      <c r="R23" s="49">
        <f t="shared" si="5"/>
        <v>4729</v>
      </c>
      <c r="S23" s="50">
        <f t="shared" si="6"/>
        <v>113.496</v>
      </c>
      <c r="T23" s="50">
        <f t="shared" si="7"/>
        <v>4.7290000000000001</v>
      </c>
      <c r="U23" s="167">
        <v>7.1</v>
      </c>
      <c r="V23" s="167">
        <f t="shared" si="0"/>
        <v>7.1</v>
      </c>
      <c r="W23" s="168" t="s">
        <v>137</v>
      </c>
      <c r="X23" s="170">
        <v>0</v>
      </c>
      <c r="Y23" s="170">
        <v>1036</v>
      </c>
      <c r="Z23" s="170">
        <v>1187</v>
      </c>
      <c r="AA23" s="170">
        <v>1185</v>
      </c>
      <c r="AB23" s="170">
        <v>1188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38410580</v>
      </c>
      <c r="AH23" s="52">
        <f t="shared" si="9"/>
        <v>1384</v>
      </c>
      <c r="AI23" s="53">
        <f t="shared" si="8"/>
        <v>292.66229646859802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8671482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5</v>
      </c>
      <c r="E24" s="43">
        <f t="shared" si="2"/>
        <v>3.5211267605633805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134</v>
      </c>
      <c r="P24" s="166">
        <v>150</v>
      </c>
      <c r="Q24" s="166">
        <v>42767401</v>
      </c>
      <c r="R24" s="49">
        <f t="shared" si="5"/>
        <v>4691</v>
      </c>
      <c r="S24" s="50">
        <f t="shared" si="6"/>
        <v>112.584</v>
      </c>
      <c r="T24" s="50">
        <f t="shared" si="7"/>
        <v>4.6909999999999998</v>
      </c>
      <c r="U24" s="167">
        <v>6.5</v>
      </c>
      <c r="V24" s="167">
        <f t="shared" si="0"/>
        <v>6.5</v>
      </c>
      <c r="W24" s="168" t="s">
        <v>137</v>
      </c>
      <c r="X24" s="170">
        <v>0</v>
      </c>
      <c r="Y24" s="170">
        <v>1047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38411912</v>
      </c>
      <c r="AH24" s="52">
        <f t="shared" si="9"/>
        <v>1332</v>
      </c>
      <c r="AI24" s="53">
        <f t="shared" si="8"/>
        <v>283.94798550415692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8671482</v>
      </c>
      <c r="AQ24" s="170">
        <f t="shared" si="1"/>
        <v>0</v>
      </c>
      <c r="AR24" s="56">
        <v>0.7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5</v>
      </c>
      <c r="E25" s="43">
        <f t="shared" si="2"/>
        <v>3.5211267605633805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133</v>
      </c>
      <c r="P25" s="166">
        <v>145</v>
      </c>
      <c r="Q25" s="166">
        <v>42772082</v>
      </c>
      <c r="R25" s="49">
        <f t="shared" si="5"/>
        <v>4681</v>
      </c>
      <c r="S25" s="50">
        <f t="shared" si="6"/>
        <v>112.34399999999999</v>
      </c>
      <c r="T25" s="50">
        <f t="shared" si="7"/>
        <v>4.681</v>
      </c>
      <c r="U25" s="167">
        <v>5.8</v>
      </c>
      <c r="V25" s="167">
        <f t="shared" si="0"/>
        <v>5.8</v>
      </c>
      <c r="W25" s="168" t="s">
        <v>137</v>
      </c>
      <c r="X25" s="170">
        <v>0</v>
      </c>
      <c r="Y25" s="170">
        <v>1047</v>
      </c>
      <c r="Z25" s="170">
        <v>1187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38413278</v>
      </c>
      <c r="AH25" s="52">
        <f t="shared" si="9"/>
        <v>1366</v>
      </c>
      <c r="AI25" s="53">
        <f t="shared" si="8"/>
        <v>291.81798760948516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8671482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5</v>
      </c>
      <c r="E26" s="43">
        <f t="shared" si="2"/>
        <v>3.5211267605633805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132</v>
      </c>
      <c r="P26" s="166">
        <v>152</v>
      </c>
      <c r="Q26" s="166">
        <v>42776590</v>
      </c>
      <c r="R26" s="49">
        <f t="shared" si="5"/>
        <v>4508</v>
      </c>
      <c r="S26" s="50">
        <f t="shared" si="6"/>
        <v>108.19199999999999</v>
      </c>
      <c r="T26" s="50">
        <f t="shared" si="7"/>
        <v>4.508</v>
      </c>
      <c r="U26" s="167">
        <v>5.4</v>
      </c>
      <c r="V26" s="167">
        <f t="shared" si="0"/>
        <v>5.4</v>
      </c>
      <c r="W26" s="168" t="s">
        <v>137</v>
      </c>
      <c r="X26" s="170">
        <v>0</v>
      </c>
      <c r="Y26" s="170">
        <v>1025</v>
      </c>
      <c r="Z26" s="170">
        <v>1187</v>
      </c>
      <c r="AA26" s="170">
        <v>1185</v>
      </c>
      <c r="AB26" s="170">
        <v>1188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38414649</v>
      </c>
      <c r="AH26" s="52">
        <f t="shared" si="9"/>
        <v>1371</v>
      </c>
      <c r="AI26" s="53">
        <f t="shared" si="8"/>
        <v>304.12599822537709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8671482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3</v>
      </c>
      <c r="E27" s="43">
        <f t="shared" si="2"/>
        <v>2.1126760563380285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132</v>
      </c>
      <c r="P27" s="166">
        <v>139</v>
      </c>
      <c r="Q27" s="166">
        <v>42781142</v>
      </c>
      <c r="R27" s="49">
        <f t="shared" si="5"/>
        <v>4552</v>
      </c>
      <c r="S27" s="50">
        <f t="shared" si="6"/>
        <v>109.248</v>
      </c>
      <c r="T27" s="50">
        <f t="shared" si="7"/>
        <v>4.5519999999999996</v>
      </c>
      <c r="U27" s="167">
        <v>5</v>
      </c>
      <c r="V27" s="167">
        <f t="shared" si="0"/>
        <v>5</v>
      </c>
      <c r="W27" s="168" t="s">
        <v>137</v>
      </c>
      <c r="X27" s="170">
        <v>0</v>
      </c>
      <c r="Y27" s="170">
        <v>1025</v>
      </c>
      <c r="Z27" s="170">
        <v>1187</v>
      </c>
      <c r="AA27" s="170">
        <v>1185</v>
      </c>
      <c r="AB27" s="170">
        <v>1188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38415992</v>
      </c>
      <c r="AH27" s="52">
        <f t="shared" si="9"/>
        <v>1343</v>
      </c>
      <c r="AI27" s="53">
        <f t="shared" si="8"/>
        <v>295.03514938488581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8671482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4</v>
      </c>
      <c r="E28" s="43">
        <f t="shared" si="2"/>
        <v>2.8169014084507045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134</v>
      </c>
      <c r="P28" s="166">
        <v>109</v>
      </c>
      <c r="Q28" s="166">
        <v>42785829</v>
      </c>
      <c r="R28" s="49">
        <f t="shared" si="5"/>
        <v>4687</v>
      </c>
      <c r="S28" s="50">
        <f t="shared" si="6"/>
        <v>112.488</v>
      </c>
      <c r="T28" s="50">
        <f t="shared" si="7"/>
        <v>4.6870000000000003</v>
      </c>
      <c r="U28" s="167">
        <v>4.5999999999999996</v>
      </c>
      <c r="V28" s="167">
        <f t="shared" si="0"/>
        <v>4.5999999999999996</v>
      </c>
      <c r="W28" s="168" t="s">
        <v>137</v>
      </c>
      <c r="X28" s="170">
        <v>0</v>
      </c>
      <c r="Y28" s="170">
        <v>1025</v>
      </c>
      <c r="Z28" s="170">
        <v>1187</v>
      </c>
      <c r="AA28" s="170">
        <v>1185</v>
      </c>
      <c r="AB28" s="170">
        <v>1188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38417308</v>
      </c>
      <c r="AH28" s="52">
        <f t="shared" si="9"/>
        <v>1316</v>
      </c>
      <c r="AI28" s="53">
        <f t="shared" si="8"/>
        <v>280.7766161723917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8671482</v>
      </c>
      <c r="AQ28" s="170">
        <f t="shared" si="1"/>
        <v>0</v>
      </c>
      <c r="AR28" s="56">
        <v>1.02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5</v>
      </c>
      <c r="E29" s="43">
        <f t="shared" si="2"/>
        <v>3.5211267605633805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132</v>
      </c>
      <c r="P29" s="166">
        <v>138</v>
      </c>
      <c r="Q29" s="166">
        <v>42790145</v>
      </c>
      <c r="R29" s="49">
        <f t="shared" si="5"/>
        <v>4316</v>
      </c>
      <c r="S29" s="50">
        <f t="shared" si="6"/>
        <v>103.584</v>
      </c>
      <c r="T29" s="50">
        <f t="shared" si="7"/>
        <v>4.3159999999999998</v>
      </c>
      <c r="U29" s="167">
        <v>4.0999999999999996</v>
      </c>
      <c r="V29" s="167">
        <f t="shared" si="0"/>
        <v>4.0999999999999996</v>
      </c>
      <c r="W29" s="168" t="s">
        <v>137</v>
      </c>
      <c r="X29" s="170">
        <v>0</v>
      </c>
      <c r="Y29" s="170">
        <v>1025</v>
      </c>
      <c r="Z29" s="170">
        <v>1187</v>
      </c>
      <c r="AA29" s="170">
        <v>1185</v>
      </c>
      <c r="AB29" s="170">
        <v>1188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38418624</v>
      </c>
      <c r="AH29" s="52">
        <f t="shared" si="9"/>
        <v>1316</v>
      </c>
      <c r="AI29" s="53">
        <f t="shared" si="8"/>
        <v>304.91195551436516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8671482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10</v>
      </c>
      <c r="E30" s="43">
        <f t="shared" si="2"/>
        <v>7.042253521126761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117</v>
      </c>
      <c r="P30" s="166">
        <v>130</v>
      </c>
      <c r="Q30" s="166">
        <v>42794289</v>
      </c>
      <c r="R30" s="49">
        <f t="shared" si="5"/>
        <v>4144</v>
      </c>
      <c r="S30" s="50">
        <f t="shared" si="6"/>
        <v>99.456000000000003</v>
      </c>
      <c r="T30" s="50">
        <f t="shared" si="7"/>
        <v>4.1440000000000001</v>
      </c>
      <c r="U30" s="167">
        <v>3.4</v>
      </c>
      <c r="V30" s="167">
        <f t="shared" si="0"/>
        <v>3.4</v>
      </c>
      <c r="W30" s="168" t="s">
        <v>148</v>
      </c>
      <c r="X30" s="170">
        <v>0</v>
      </c>
      <c r="Y30" s="170">
        <v>1047</v>
      </c>
      <c r="Z30" s="170">
        <v>1187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38419704</v>
      </c>
      <c r="AH30" s="52">
        <f t="shared" si="9"/>
        <v>1080</v>
      </c>
      <c r="AI30" s="53">
        <f t="shared" si="8"/>
        <v>260.61776061776061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8671482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A31" s="146" t="s">
        <v>163</v>
      </c>
      <c r="B31" s="42">
        <v>2.8333333333333299</v>
      </c>
      <c r="C31" s="42">
        <v>0.875000000000004</v>
      </c>
      <c r="D31" s="165">
        <v>11</v>
      </c>
      <c r="E31" s="43">
        <f t="shared" si="2"/>
        <v>7.746478873239437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116</v>
      </c>
      <c r="P31" s="166">
        <v>124</v>
      </c>
      <c r="Q31" s="166">
        <v>42798276</v>
      </c>
      <c r="R31" s="49">
        <f t="shared" si="5"/>
        <v>3987</v>
      </c>
      <c r="S31" s="50">
        <f t="shared" si="6"/>
        <v>95.688000000000002</v>
      </c>
      <c r="T31" s="50">
        <f t="shared" si="7"/>
        <v>3.9870000000000001</v>
      </c>
      <c r="U31" s="167">
        <v>2.8</v>
      </c>
      <c r="V31" s="167">
        <f t="shared" si="0"/>
        <v>2.8</v>
      </c>
      <c r="W31" s="168" t="s">
        <v>148</v>
      </c>
      <c r="X31" s="170">
        <v>0</v>
      </c>
      <c r="Y31" s="170">
        <v>1047</v>
      </c>
      <c r="Z31" s="170">
        <v>1187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38420748</v>
      </c>
      <c r="AH31" s="52">
        <f t="shared" si="9"/>
        <v>1044</v>
      </c>
      <c r="AI31" s="53">
        <f t="shared" si="8"/>
        <v>261.85101580135438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8671482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11</v>
      </c>
      <c r="E32" s="43">
        <f t="shared" si="2"/>
        <v>7.746478873239437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120</v>
      </c>
      <c r="P32" s="166">
        <v>120</v>
      </c>
      <c r="Q32" s="166">
        <v>42802105</v>
      </c>
      <c r="R32" s="49">
        <f>Q32-Q31</f>
        <v>3829</v>
      </c>
      <c r="S32" s="50">
        <f t="shared" si="6"/>
        <v>91.896000000000001</v>
      </c>
      <c r="T32" s="50">
        <f t="shared" si="7"/>
        <v>3.8290000000000002</v>
      </c>
      <c r="U32" s="167">
        <v>2.4</v>
      </c>
      <c r="V32" s="167">
        <f t="shared" si="0"/>
        <v>2.4</v>
      </c>
      <c r="W32" s="168" t="s">
        <v>148</v>
      </c>
      <c r="X32" s="170">
        <v>0</v>
      </c>
      <c r="Y32" s="170">
        <v>1015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38421780</v>
      </c>
      <c r="AH32" s="52">
        <f t="shared" si="9"/>
        <v>1032</v>
      </c>
      <c r="AI32" s="53">
        <f t="shared" si="8"/>
        <v>269.52206842517626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8671482</v>
      </c>
      <c r="AQ32" s="170">
        <f t="shared" si="1"/>
        <v>0</v>
      </c>
      <c r="AR32" s="56">
        <v>0.91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10</v>
      </c>
      <c r="E33" s="43">
        <f t="shared" si="2"/>
        <v>7.042253521126761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115</v>
      </c>
      <c r="P33" s="166">
        <v>105</v>
      </c>
      <c r="Q33" s="166">
        <v>42805425</v>
      </c>
      <c r="R33" s="49">
        <f t="shared" si="5"/>
        <v>3320</v>
      </c>
      <c r="S33" s="50">
        <f t="shared" si="6"/>
        <v>79.680000000000007</v>
      </c>
      <c r="T33" s="50">
        <f t="shared" si="7"/>
        <v>3.32</v>
      </c>
      <c r="U33" s="167">
        <v>3.4</v>
      </c>
      <c r="V33" s="167">
        <f t="shared" si="0"/>
        <v>3.4</v>
      </c>
      <c r="W33" s="168" t="s">
        <v>125</v>
      </c>
      <c r="X33" s="170">
        <v>0</v>
      </c>
      <c r="Y33" s="170">
        <v>0</v>
      </c>
      <c r="Z33" s="170">
        <v>1188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38422662</v>
      </c>
      <c r="AH33" s="52">
        <f t="shared" si="9"/>
        <v>882</v>
      </c>
      <c r="AI33" s="53">
        <f t="shared" si="8"/>
        <v>265.66265060240966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0.6</v>
      </c>
      <c r="AP33" s="170">
        <v>8672402</v>
      </c>
      <c r="AQ33" s="170">
        <f t="shared" si="1"/>
        <v>920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11</v>
      </c>
      <c r="E34" s="43">
        <f t="shared" si="2"/>
        <v>7.746478873239437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110</v>
      </c>
      <c r="P34" s="166">
        <v>97</v>
      </c>
      <c r="Q34" s="166">
        <v>42808543</v>
      </c>
      <c r="R34" s="49">
        <f t="shared" si="5"/>
        <v>3118</v>
      </c>
      <c r="S34" s="50">
        <f t="shared" si="6"/>
        <v>74.831999999999994</v>
      </c>
      <c r="T34" s="50">
        <f t="shared" si="7"/>
        <v>3.1179999999999999</v>
      </c>
      <c r="U34" s="167">
        <v>4.7</v>
      </c>
      <c r="V34" s="167">
        <f t="shared" si="0"/>
        <v>4.7</v>
      </c>
      <c r="W34" s="168" t="s">
        <v>125</v>
      </c>
      <c r="X34" s="170">
        <v>0</v>
      </c>
      <c r="Y34" s="170">
        <v>0</v>
      </c>
      <c r="Z34" s="170">
        <v>1188</v>
      </c>
      <c r="AA34" s="170">
        <v>0</v>
      </c>
      <c r="AB34" s="170">
        <v>1188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38423531</v>
      </c>
      <c r="AH34" s="52">
        <f t="shared" si="9"/>
        <v>869</v>
      </c>
      <c r="AI34" s="53">
        <f t="shared" si="8"/>
        <v>278.7042976266838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0.6</v>
      </c>
      <c r="AP34" s="170">
        <v>8673388</v>
      </c>
      <c r="AQ34" s="170">
        <f t="shared" si="1"/>
        <v>986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124.41666666666667</v>
      </c>
      <c r="Q35" s="67">
        <f>Q34-Q10</f>
        <v>100879</v>
      </c>
      <c r="R35" s="68">
        <f>SUM(R11:R34)</f>
        <v>100879</v>
      </c>
      <c r="S35" s="69">
        <f>AVERAGE(S11:S34)</f>
        <v>100.87900000000002</v>
      </c>
      <c r="T35" s="69">
        <f>SUM(T11:T34)</f>
        <v>100.87899999999999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26919</v>
      </c>
      <c r="AH35" s="71">
        <f>SUM(AH11:AH34)</f>
        <v>26919</v>
      </c>
      <c r="AI35" s="72">
        <f>$AH$35/$T35</f>
        <v>266.84443739529536</v>
      </c>
      <c r="AJ35" s="138"/>
      <c r="AK35" s="139"/>
      <c r="AL35" s="139"/>
      <c r="AM35" s="139"/>
      <c r="AN35" s="140"/>
      <c r="AO35" s="73"/>
      <c r="AP35" s="74"/>
      <c r="AQ35" s="75">
        <f>SUM(AQ11:AQ34)</f>
        <v>6515</v>
      </c>
      <c r="AR35" s="76">
        <f>AVERAGE(AR11:AR34)</f>
        <v>0.79999999999999993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157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158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160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161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95" t="s">
        <v>162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149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57"/>
      <c r="C54" s="158"/>
      <c r="D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162"/>
      <c r="V54" s="162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4"/>
      <c r="C55" s="164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4"/>
      <c r="C56" s="160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64"/>
      <c r="C57" s="160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96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95"/>
      <c r="C58" s="160"/>
      <c r="D58" s="158"/>
      <c r="E58" s="158"/>
      <c r="F58" s="158"/>
      <c r="G58" s="158"/>
      <c r="H58" s="158"/>
      <c r="I58" s="102"/>
      <c r="J58" s="159"/>
      <c r="K58" s="159"/>
      <c r="L58" s="159"/>
      <c r="M58" s="159"/>
      <c r="N58" s="159"/>
      <c r="O58" s="159"/>
      <c r="P58" s="159"/>
      <c r="Q58" s="159"/>
      <c r="R58" s="159"/>
      <c r="S58" s="96"/>
      <c r="T58" s="96"/>
      <c r="U58" s="96"/>
      <c r="V58" s="96"/>
      <c r="W58" s="96"/>
      <c r="X58" s="96"/>
      <c r="Y58" s="96"/>
      <c r="Z58" s="85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153"/>
      <c r="AW58" s="146"/>
      <c r="AX58" s="146"/>
      <c r="AY58" s="146"/>
    </row>
    <row r="59" spans="2:51" x14ac:dyDescent="0.25">
      <c r="B59" s="116"/>
      <c r="C59" s="157"/>
      <c r="D59" s="158"/>
      <c r="E59" s="158"/>
      <c r="F59" s="158"/>
      <c r="G59" s="158"/>
      <c r="H59" s="158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85"/>
      <c r="X59" s="85"/>
      <c r="Y59" s="85"/>
      <c r="Z59" s="154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153"/>
      <c r="AW59" s="146"/>
      <c r="AX59" s="146"/>
      <c r="AY59" s="146"/>
    </row>
    <row r="60" spans="2:51" x14ac:dyDescent="0.25">
      <c r="B60" s="116"/>
      <c r="C60" s="157"/>
      <c r="D60" s="102"/>
      <c r="E60" s="158"/>
      <c r="F60" s="158"/>
      <c r="G60" s="158"/>
      <c r="H60" s="158"/>
      <c r="I60" s="158"/>
      <c r="J60" s="96"/>
      <c r="K60" s="96"/>
      <c r="L60" s="96"/>
      <c r="M60" s="96"/>
      <c r="N60" s="96"/>
      <c r="O60" s="96"/>
      <c r="P60" s="96"/>
      <c r="Q60" s="96"/>
      <c r="R60" s="96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4"/>
      <c r="D61" s="102"/>
      <c r="E61" s="158"/>
      <c r="F61" s="158"/>
      <c r="G61" s="158"/>
      <c r="H61" s="158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4"/>
      <c r="D62" s="158"/>
      <c r="E62" s="102"/>
      <c r="F62" s="158"/>
      <c r="G62" s="102"/>
      <c r="H62" s="102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0"/>
      <c r="D63" s="158"/>
      <c r="E63" s="102"/>
      <c r="F63" s="102"/>
      <c r="G63" s="102"/>
      <c r="H63" s="102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0"/>
      <c r="D64" s="158"/>
      <c r="E64" s="158"/>
      <c r="F64" s="102"/>
      <c r="G64" s="158"/>
      <c r="H64" s="158"/>
      <c r="I64" s="96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96"/>
      <c r="D65" s="158"/>
      <c r="E65" s="158"/>
      <c r="F65" s="158"/>
      <c r="G65" s="158"/>
      <c r="H65" s="158"/>
      <c r="I65" s="96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U65" s="146"/>
      <c r="AV65" s="153"/>
      <c r="AW65" s="146"/>
      <c r="AX65" s="146"/>
      <c r="AY65" s="146"/>
    </row>
    <row r="66" spans="1:51" x14ac:dyDescent="0.25">
      <c r="B66" s="116"/>
      <c r="C66" s="164"/>
      <c r="D66" s="96"/>
      <c r="E66" s="158"/>
      <c r="F66" s="158"/>
      <c r="G66" s="158"/>
      <c r="H66" s="158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U66" s="146"/>
      <c r="AV66" s="153"/>
      <c r="AW66" s="146"/>
      <c r="AX66" s="146"/>
      <c r="AY66" s="146"/>
    </row>
    <row r="67" spans="1:51" x14ac:dyDescent="0.25">
      <c r="A67" s="154"/>
      <c r="B67" s="116"/>
      <c r="C67" s="160"/>
      <c r="D67" s="96"/>
      <c r="E67" s="158"/>
      <c r="F67" s="158"/>
      <c r="G67" s="158"/>
      <c r="H67" s="158"/>
      <c r="I67" s="155"/>
      <c r="J67" s="155"/>
      <c r="K67" s="155"/>
      <c r="L67" s="155"/>
      <c r="M67" s="155"/>
      <c r="N67" s="155"/>
      <c r="O67" s="156"/>
      <c r="P67" s="150"/>
      <c r="R67" s="153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116"/>
      <c r="C68" s="164"/>
      <c r="D68" s="158"/>
      <c r="E68" s="96"/>
      <c r="F68" s="158"/>
      <c r="G68" s="96"/>
      <c r="H68" s="96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116"/>
      <c r="C69" s="94"/>
      <c r="D69" s="158"/>
      <c r="E69" s="96"/>
      <c r="F69" s="96"/>
      <c r="G69" s="96"/>
      <c r="H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85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B75" s="83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B76" s="96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83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50"/>
      <c r="Q99" s="150"/>
      <c r="R99" s="150"/>
      <c r="S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Q101" s="150"/>
      <c r="R101" s="150"/>
      <c r="S101" s="150"/>
      <c r="T101" s="150"/>
      <c r="U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T102" s="150"/>
      <c r="U102" s="150"/>
      <c r="AS102" s="146"/>
      <c r="AT102" s="146"/>
      <c r="AU102" s="146"/>
      <c r="AV102" s="146"/>
      <c r="AW102" s="146"/>
      <c r="AX102" s="146"/>
      <c r="AY102" s="146"/>
    </row>
    <row r="114" spans="45:51" x14ac:dyDescent="0.25">
      <c r="AS114" s="146"/>
      <c r="AT114" s="146"/>
      <c r="AU114" s="146"/>
      <c r="AV114" s="146"/>
      <c r="AW114" s="146"/>
      <c r="AX114" s="146"/>
      <c r="AY114" s="146"/>
    </row>
  </sheetData>
  <protectedRanges>
    <protectedRange sqref="N58:R58 B78 S60:T66 B70:B75 N61:R66 T42 T53:T54 S55:T57" name="Range2_12_5_1_1"/>
    <protectedRange sqref="N10 L10 L6 D6 D8 AD8 AF8 O8:U8 AJ8:AR8 AF10 AR11:AR34 L24:N31 G23:G34 N12:N23 N32:N34 N11:AG11 E23:E34 E11:G22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76:B77 J59:R60 D66:D67 I64:I65 Z57:Z58 S58:Y59 AA58:AU59 E68:E69 G68:H69 F69" name="Range2_2_1_10_1_1_1_2"/>
    <protectedRange sqref="C65" name="Range2_2_1_10_2_1_1_1"/>
    <protectedRange sqref="G64:H64 D62 F65 E64 N55:R57" name="Range2_12_1_6_1_1"/>
    <protectedRange sqref="D57:D58 I60:I62 I57:M57 G65:H66 G58:H60 E65:E66 F66:F67 F59:F61 E58:E60 J55:M56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7:B69" name="Range2_12_5_1_1_2"/>
    <protectedRange sqref="B66" name="Range2_12_5_1_1_2_1_4_1_1_1_2_1_1_1_1_1_1_1"/>
    <protectedRange sqref="B64:B65" name="Range2_12_5_1_1_2_1"/>
    <protectedRange sqref="B63" name="Range2_12_5_1_1_2_1_2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6:H56" name="Range2_2_12_1_3_1_2_1_1_1_2_1_1_1_1_1_1_2_1_1_1_1_1_1_1_1"/>
    <protectedRange sqref="F56 G55:H55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5 F53" name="Range2_2_12_1_3_1_2_1_1_1_3_1_1_1_1_1_3_1_1_1_1_1_1_1_1"/>
    <protectedRange sqref="F54:H54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5:E55" name="Range2_2_12_1_3_1_2_1_1_1_3_1_1_1_1_1_1_1_2_1_1_1_1_1_1"/>
    <protectedRange sqref="D54:E54" name="Range2_2_12_1_3_1_2_1_1_1_2_1_1_1_1_3_1_1_1_1_1_1_1_1_1"/>
    <protectedRange sqref="B62" name="Range2_12_5_1_1_2_1_2_2"/>
    <protectedRange sqref="B61" name="Range2_12_5_1_1_2_1_4_1_1_1_2_1_1_1_1_1_1_1_1_1_2"/>
    <protectedRange sqref="B59" name="Range2_12_5_1_1_2_1_4_1_1_1_2_1_1_1_1_1_1_1_1_1_2_1_1_1"/>
    <protectedRange sqref="B60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7" name="Range2_12_5_1_1_1_2_1_1_1_1_1_1_1_1_1_1_1_2_1_2_1_1_1_1_1_1_1_1_1_2_1_1_1_1_1_1_1_1_1_1_1_1"/>
    <protectedRange sqref="B46" name="Range2_12_5_1_1_1_2_2_1_1_1_1_1_1_1_1_1_1_1_2_1_1_1_2_1_1_1_2_1_1_1_3_1_1_1_1_1_1_1_1_1_1_1_1_1_1_1_1_1_1_1_1_1_1_1_1_1_1_1_1"/>
    <protectedRange sqref="B48" name="Range2_12_5_1_1_1_1_1_2_1_1_1_1_1_1_1_1_1_1_1_1_1_1_1_1_1_1"/>
    <protectedRange sqref="B49" name="Range2_12_5_1_1_1_1_1_2_1_1_2_1_1_1_1_1_1_1_1_1_1_1_1_1_1_1"/>
    <protectedRange sqref="B50" name="Range2_12_5_1_1_1_2_2_1_1_1_1_1_1_1_1_1_1_1_2_1_1_1_2_1_1_1_1_1_1_1_1_1_1_1_1_1_1"/>
    <protectedRange sqref="B52" name="Range2_12_5_1_1_1_2_2_1_1_1_1_1_1_1_1_1_1_1_2_1_1_1_1_1_1_1_1_1_3_1_3_1_2_1_1_1_1_1_1_1_1_1_1_1_1_1_2_1_1_1"/>
    <protectedRange sqref="B51" name="Range2_12_5_1_1_1_1_1_2_1_2_1_1_1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43" priority="5" operator="containsText" text="N/A">
      <formula>NOT(ISERROR(SEARCH("N/A",X11)))</formula>
    </cfRule>
    <cfRule type="cellIs" dxfId="642" priority="23" operator="equal">
      <formula>0</formula>
    </cfRule>
  </conditionalFormatting>
  <conditionalFormatting sqref="X11:AE34">
    <cfRule type="cellIs" dxfId="641" priority="22" operator="greaterThanOrEqual">
      <formula>1185</formula>
    </cfRule>
  </conditionalFormatting>
  <conditionalFormatting sqref="X11:AE34">
    <cfRule type="cellIs" dxfId="640" priority="21" operator="between">
      <formula>0.1</formula>
      <formula>1184</formula>
    </cfRule>
  </conditionalFormatting>
  <conditionalFormatting sqref="X8 AJ11:AO34">
    <cfRule type="cellIs" dxfId="639" priority="20" operator="equal">
      <formula>0</formula>
    </cfRule>
  </conditionalFormatting>
  <conditionalFormatting sqref="X8 AJ11:AO34">
    <cfRule type="cellIs" dxfId="638" priority="19" operator="greaterThan">
      <formula>1179</formula>
    </cfRule>
  </conditionalFormatting>
  <conditionalFormatting sqref="X8 AJ11:AO34">
    <cfRule type="cellIs" dxfId="637" priority="18" operator="greaterThan">
      <formula>99</formula>
    </cfRule>
  </conditionalFormatting>
  <conditionalFormatting sqref="X8 AJ11:AO34">
    <cfRule type="cellIs" dxfId="636" priority="17" operator="greaterThan">
      <formula>0.99</formula>
    </cfRule>
  </conditionalFormatting>
  <conditionalFormatting sqref="AB8">
    <cfRule type="cellIs" dxfId="635" priority="16" operator="equal">
      <formula>0</formula>
    </cfRule>
  </conditionalFormatting>
  <conditionalFormatting sqref="AB8">
    <cfRule type="cellIs" dxfId="634" priority="15" operator="greaterThan">
      <formula>1179</formula>
    </cfRule>
  </conditionalFormatting>
  <conditionalFormatting sqref="AB8">
    <cfRule type="cellIs" dxfId="633" priority="14" operator="greaterThan">
      <formula>99</formula>
    </cfRule>
  </conditionalFormatting>
  <conditionalFormatting sqref="AB8">
    <cfRule type="cellIs" dxfId="632" priority="13" operator="greaterThan">
      <formula>0.99</formula>
    </cfRule>
  </conditionalFormatting>
  <conditionalFormatting sqref="AQ11:AQ34">
    <cfRule type="cellIs" dxfId="631" priority="12" operator="equal">
      <formula>0</formula>
    </cfRule>
  </conditionalFormatting>
  <conditionalFormatting sqref="AQ11:AQ34">
    <cfRule type="cellIs" dxfId="630" priority="11" operator="greaterThan">
      <formula>1179</formula>
    </cfRule>
  </conditionalFormatting>
  <conditionalFormatting sqref="AQ11:AQ34">
    <cfRule type="cellIs" dxfId="629" priority="10" operator="greaterThan">
      <formula>99</formula>
    </cfRule>
  </conditionalFormatting>
  <conditionalFormatting sqref="AQ11:AQ34">
    <cfRule type="cellIs" dxfId="628" priority="9" operator="greaterThan">
      <formula>0.99</formula>
    </cfRule>
  </conditionalFormatting>
  <conditionalFormatting sqref="AI11:AI34">
    <cfRule type="cellIs" dxfId="627" priority="8" operator="greaterThan">
      <formula>$AI$8</formula>
    </cfRule>
  </conditionalFormatting>
  <conditionalFormatting sqref="AH11:AH34">
    <cfRule type="cellIs" dxfId="626" priority="6" operator="greaterThan">
      <formula>$AH$8</formula>
    </cfRule>
    <cfRule type="cellIs" dxfId="625" priority="7" operator="greaterThan">
      <formula>$AH$8</formula>
    </cfRule>
  </conditionalFormatting>
  <conditionalFormatting sqref="AP11:AP34">
    <cfRule type="cellIs" dxfId="624" priority="4" operator="equal">
      <formula>0</formula>
    </cfRule>
  </conditionalFormatting>
  <conditionalFormatting sqref="AP11:AP34">
    <cfRule type="cellIs" dxfId="623" priority="3" operator="greaterThan">
      <formula>1179</formula>
    </cfRule>
  </conditionalFormatting>
  <conditionalFormatting sqref="AP11:AP34">
    <cfRule type="cellIs" dxfId="622" priority="2" operator="greaterThan">
      <formula>99</formula>
    </cfRule>
  </conditionalFormatting>
  <conditionalFormatting sqref="AP11:AP34">
    <cfRule type="cellIs" dxfId="621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2:AY114"/>
  <sheetViews>
    <sheetView topLeftCell="A4" workbookViewId="0">
      <selection activeCell="F11" sqref="F11:F34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2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179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83" t="s">
        <v>10</v>
      </c>
      <c r="I7" s="182" t="s">
        <v>11</v>
      </c>
      <c r="J7" s="182" t="s">
        <v>12</v>
      </c>
      <c r="K7" s="182" t="s">
        <v>13</v>
      </c>
      <c r="L7" s="14"/>
      <c r="M7" s="14"/>
      <c r="N7" s="14"/>
      <c r="O7" s="183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82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82" t="s">
        <v>22</v>
      </c>
      <c r="AG7" s="182" t="s">
        <v>23</v>
      </c>
      <c r="AH7" s="182" t="s">
        <v>24</v>
      </c>
      <c r="AI7" s="182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82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42190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26673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82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80" t="s">
        <v>51</v>
      </c>
      <c r="V9" s="180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178" t="s">
        <v>55</v>
      </c>
      <c r="AG9" s="178" t="s">
        <v>56</v>
      </c>
      <c r="AH9" s="264" t="s">
        <v>57</v>
      </c>
      <c r="AI9" s="278" t="s">
        <v>58</v>
      </c>
      <c r="AJ9" s="180" t="s">
        <v>59</v>
      </c>
      <c r="AK9" s="180" t="s">
        <v>60</v>
      </c>
      <c r="AL9" s="180" t="s">
        <v>61</v>
      </c>
      <c r="AM9" s="180" t="s">
        <v>62</v>
      </c>
      <c r="AN9" s="180" t="s">
        <v>63</v>
      </c>
      <c r="AO9" s="180" t="s">
        <v>64</v>
      </c>
      <c r="AP9" s="180" t="s">
        <v>65</v>
      </c>
      <c r="AQ9" s="262" t="s">
        <v>66</v>
      </c>
      <c r="AR9" s="180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80" t="s">
        <v>72</v>
      </c>
      <c r="C10" s="180" t="s">
        <v>73</v>
      </c>
      <c r="D10" s="180" t="s">
        <v>74</v>
      </c>
      <c r="E10" s="180" t="s">
        <v>75</v>
      </c>
      <c r="F10" s="180" t="s">
        <v>74</v>
      </c>
      <c r="G10" s="180" t="s">
        <v>75</v>
      </c>
      <c r="H10" s="261"/>
      <c r="I10" s="180" t="s">
        <v>75</v>
      </c>
      <c r="J10" s="180" t="s">
        <v>75</v>
      </c>
      <c r="K10" s="180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4'!Q34</f>
        <v>42808543</v>
      </c>
      <c r="R10" s="272"/>
      <c r="S10" s="273"/>
      <c r="T10" s="274"/>
      <c r="U10" s="180" t="s">
        <v>75</v>
      </c>
      <c r="V10" s="180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4'!AG34</f>
        <v>38423531</v>
      </c>
      <c r="AH10" s="264"/>
      <c r="AI10" s="279"/>
      <c r="AJ10" s="180" t="s">
        <v>84</v>
      </c>
      <c r="AK10" s="180" t="s">
        <v>84</v>
      </c>
      <c r="AL10" s="180" t="s">
        <v>84</v>
      </c>
      <c r="AM10" s="180" t="s">
        <v>84</v>
      </c>
      <c r="AN10" s="180" t="s">
        <v>84</v>
      </c>
      <c r="AO10" s="180" t="s">
        <v>84</v>
      </c>
      <c r="AP10" s="3">
        <f>'JULY 4'!AP34</f>
        <v>8673388</v>
      </c>
      <c r="AQ10" s="263"/>
      <c r="AR10" s="181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11</v>
      </c>
      <c r="E11" s="43">
        <f>D11/1.42</f>
        <v>7.746478873239437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132</v>
      </c>
      <c r="P11" s="166">
        <v>108</v>
      </c>
      <c r="Q11" s="166">
        <v>42811582</v>
      </c>
      <c r="R11" s="49">
        <f>IF(ISBLANK(Q11),"-",Q11-Q10)</f>
        <v>3039</v>
      </c>
      <c r="S11" s="50">
        <f>R11*24/1000</f>
        <v>72.936000000000007</v>
      </c>
      <c r="T11" s="50">
        <f>R11/1000</f>
        <v>3.0390000000000001</v>
      </c>
      <c r="U11" s="167">
        <v>5.6</v>
      </c>
      <c r="V11" s="167">
        <f t="shared" ref="V11:V34" si="0">U11</f>
        <v>5.6</v>
      </c>
      <c r="W11" s="168" t="s">
        <v>125</v>
      </c>
      <c r="X11" s="170">
        <v>0</v>
      </c>
      <c r="Y11" s="170">
        <v>0</v>
      </c>
      <c r="Z11" s="170">
        <v>1127</v>
      </c>
      <c r="AA11" s="170">
        <v>0</v>
      </c>
      <c r="AB11" s="170">
        <v>1127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38424399</v>
      </c>
      <c r="AH11" s="52">
        <f>IF(ISBLANK(AG11),"-",AG11-AG10)</f>
        <v>868</v>
      </c>
      <c r="AI11" s="53">
        <f>AH11/T11</f>
        <v>285.62026982560053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0.7</v>
      </c>
      <c r="AP11" s="170">
        <v>8674477</v>
      </c>
      <c r="AQ11" s="170">
        <f t="shared" ref="AQ11:AQ34" si="1">AP11-AP10</f>
        <v>1089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130</v>
      </c>
      <c r="P12" s="166">
        <v>105</v>
      </c>
      <c r="Q12" s="166">
        <v>42814631</v>
      </c>
      <c r="R12" s="49">
        <f t="shared" ref="R12:R34" si="5">IF(ISBLANK(Q12),"-",Q12-Q11)</f>
        <v>3049</v>
      </c>
      <c r="S12" s="50">
        <f t="shared" ref="S12:S34" si="6">R12*24/1000</f>
        <v>73.176000000000002</v>
      </c>
      <c r="T12" s="50">
        <f t="shared" ref="T12:T34" si="7">R12/1000</f>
        <v>3.0489999999999999</v>
      </c>
      <c r="U12" s="167">
        <v>6.9</v>
      </c>
      <c r="V12" s="167">
        <f t="shared" si="0"/>
        <v>6.9</v>
      </c>
      <c r="W12" s="168" t="s">
        <v>125</v>
      </c>
      <c r="X12" s="170">
        <v>0</v>
      </c>
      <c r="Y12" s="170">
        <v>0</v>
      </c>
      <c r="Z12" s="170">
        <v>1127</v>
      </c>
      <c r="AA12" s="170">
        <v>0</v>
      </c>
      <c r="AB12" s="170">
        <v>1127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38425261</v>
      </c>
      <c r="AH12" s="52">
        <f>IF(ISBLANK(AG12),"-",AG12-AG11)</f>
        <v>862</v>
      </c>
      <c r="AI12" s="53">
        <f t="shared" ref="AI12:AI34" si="8">AH12/T12</f>
        <v>282.71564447359793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0.7</v>
      </c>
      <c r="AP12" s="170">
        <v>8675557</v>
      </c>
      <c r="AQ12" s="170">
        <f t="shared" si="1"/>
        <v>1080</v>
      </c>
      <c r="AR12" s="56">
        <v>1.08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10</v>
      </c>
      <c r="E13" s="43">
        <f t="shared" si="2"/>
        <v>7.042253521126761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129</v>
      </c>
      <c r="P13" s="166">
        <v>90</v>
      </c>
      <c r="Q13" s="166">
        <v>42817683</v>
      </c>
      <c r="R13" s="49">
        <f t="shared" si="5"/>
        <v>3052</v>
      </c>
      <c r="S13" s="50">
        <f t="shared" si="6"/>
        <v>73.248000000000005</v>
      </c>
      <c r="T13" s="50">
        <f t="shared" si="7"/>
        <v>3.052</v>
      </c>
      <c r="U13" s="167">
        <v>7.8</v>
      </c>
      <c r="V13" s="167">
        <f t="shared" si="0"/>
        <v>7.8</v>
      </c>
      <c r="W13" s="168" t="s">
        <v>125</v>
      </c>
      <c r="X13" s="170">
        <v>0</v>
      </c>
      <c r="Y13" s="170">
        <v>0</v>
      </c>
      <c r="Z13" s="170">
        <v>1127</v>
      </c>
      <c r="AA13" s="170">
        <v>0</v>
      </c>
      <c r="AB13" s="170">
        <v>1127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38426128</v>
      </c>
      <c r="AH13" s="52">
        <f>IF(ISBLANK(AG13),"-",AG13-AG12)</f>
        <v>867</v>
      </c>
      <c r="AI13" s="53">
        <f t="shared" si="8"/>
        <v>284.07601572739185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0.7</v>
      </c>
      <c r="AP13" s="170">
        <v>8676655</v>
      </c>
      <c r="AQ13" s="170">
        <f t="shared" si="1"/>
        <v>1098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11</v>
      </c>
      <c r="E14" s="43">
        <f t="shared" si="2"/>
        <v>7.746478873239437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124</v>
      </c>
      <c r="P14" s="166">
        <v>94</v>
      </c>
      <c r="Q14" s="166">
        <v>42820722</v>
      </c>
      <c r="R14" s="49">
        <f t="shared" si="5"/>
        <v>3039</v>
      </c>
      <c r="S14" s="50">
        <f t="shared" si="6"/>
        <v>72.936000000000007</v>
      </c>
      <c r="T14" s="50">
        <f t="shared" si="7"/>
        <v>3.0390000000000001</v>
      </c>
      <c r="U14" s="167">
        <v>9</v>
      </c>
      <c r="V14" s="167">
        <f t="shared" si="0"/>
        <v>9</v>
      </c>
      <c r="W14" s="168" t="s">
        <v>125</v>
      </c>
      <c r="X14" s="170">
        <v>0</v>
      </c>
      <c r="Y14" s="170">
        <v>0</v>
      </c>
      <c r="Z14" s="170">
        <v>1127</v>
      </c>
      <c r="AA14" s="170">
        <v>0</v>
      </c>
      <c r="AB14" s="170">
        <v>1127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38426892</v>
      </c>
      <c r="AH14" s="52">
        <f t="shared" ref="AH14:AH34" si="9">IF(ISBLANK(AG14),"-",AG14-AG13)</f>
        <v>764</v>
      </c>
      <c r="AI14" s="53">
        <f t="shared" si="8"/>
        <v>251.39848634419215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0.7</v>
      </c>
      <c r="AP14" s="170">
        <v>8677756</v>
      </c>
      <c r="AQ14" s="170">
        <f t="shared" si="1"/>
        <v>1101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20</v>
      </c>
      <c r="E15" s="43">
        <f t="shared" si="2"/>
        <v>14.084507042253522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111</v>
      </c>
      <c r="P15" s="166">
        <v>104</v>
      </c>
      <c r="Q15" s="166">
        <v>42823891</v>
      </c>
      <c r="R15" s="49">
        <f t="shared" si="5"/>
        <v>3169</v>
      </c>
      <c r="S15" s="50">
        <f t="shared" si="6"/>
        <v>76.055999999999997</v>
      </c>
      <c r="T15" s="50">
        <f t="shared" si="7"/>
        <v>3.169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1127</v>
      </c>
      <c r="AA15" s="170">
        <v>0</v>
      </c>
      <c r="AB15" s="170">
        <v>1127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38427676</v>
      </c>
      <c r="AH15" s="52">
        <f t="shared" si="9"/>
        <v>784</v>
      </c>
      <c r="AI15" s="53">
        <f t="shared" si="8"/>
        <v>247.39665509624487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0.7</v>
      </c>
      <c r="AP15" s="170">
        <v>8678254</v>
      </c>
      <c r="AQ15" s="170">
        <f t="shared" si="1"/>
        <v>498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18</v>
      </c>
      <c r="E16" s="43">
        <f t="shared" si="2"/>
        <v>12.67605633802817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124</v>
      </c>
      <c r="P16" s="166">
        <v>106</v>
      </c>
      <c r="Q16" s="166">
        <v>42827191</v>
      </c>
      <c r="R16" s="49">
        <f t="shared" si="5"/>
        <v>3300</v>
      </c>
      <c r="S16" s="50">
        <f t="shared" si="6"/>
        <v>79.2</v>
      </c>
      <c r="T16" s="50">
        <f t="shared" si="7"/>
        <v>3.3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1128</v>
      </c>
      <c r="AA16" s="170">
        <v>0</v>
      </c>
      <c r="AB16" s="170">
        <v>1127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38428464</v>
      </c>
      <c r="AH16" s="52">
        <f t="shared" si="9"/>
        <v>788</v>
      </c>
      <c r="AI16" s="53">
        <f t="shared" si="8"/>
        <v>238.78787878787881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8678254</v>
      </c>
      <c r="AQ16" s="170">
        <f t="shared" si="1"/>
        <v>0</v>
      </c>
      <c r="AR16" s="56">
        <v>0.63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13</v>
      </c>
      <c r="E17" s="43">
        <f t="shared" si="2"/>
        <v>9.1549295774647899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146</v>
      </c>
      <c r="P17" s="166">
        <v>122</v>
      </c>
      <c r="Q17" s="166">
        <v>42831550</v>
      </c>
      <c r="R17" s="49">
        <f t="shared" si="5"/>
        <v>4359</v>
      </c>
      <c r="S17" s="50">
        <f t="shared" si="6"/>
        <v>104.616</v>
      </c>
      <c r="T17" s="50">
        <f t="shared" si="7"/>
        <v>4.359</v>
      </c>
      <c r="U17" s="167">
        <v>9.5</v>
      </c>
      <c r="V17" s="167">
        <f t="shared" si="0"/>
        <v>9.5</v>
      </c>
      <c r="W17" s="168" t="s">
        <v>159</v>
      </c>
      <c r="X17" s="170">
        <v>0</v>
      </c>
      <c r="Y17" s="170">
        <v>0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38429700</v>
      </c>
      <c r="AH17" s="52">
        <f t="shared" si="9"/>
        <v>1236</v>
      </c>
      <c r="AI17" s="53">
        <f t="shared" si="8"/>
        <v>283.55127322780453</v>
      </c>
      <c r="AJ17" s="149">
        <v>0</v>
      </c>
      <c r="AK17" s="149">
        <v>0</v>
      </c>
      <c r="AL17" s="149">
        <v>1</v>
      </c>
      <c r="AM17" s="149">
        <v>1</v>
      </c>
      <c r="AN17" s="149">
        <v>1</v>
      </c>
      <c r="AO17" s="149">
        <v>0</v>
      </c>
      <c r="AP17" s="170">
        <v>8678254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12</v>
      </c>
      <c r="E18" s="43">
        <f t="shared" si="2"/>
        <v>8.4507042253521139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143</v>
      </c>
      <c r="P18" s="166">
        <v>134</v>
      </c>
      <c r="Q18" s="166">
        <v>42835857</v>
      </c>
      <c r="R18" s="49">
        <f t="shared" si="5"/>
        <v>4307</v>
      </c>
      <c r="S18" s="50">
        <f t="shared" si="6"/>
        <v>103.36799999999999</v>
      </c>
      <c r="T18" s="50">
        <f t="shared" si="7"/>
        <v>4.3070000000000004</v>
      </c>
      <c r="U18" s="167">
        <v>9.5</v>
      </c>
      <c r="V18" s="167">
        <f t="shared" si="0"/>
        <v>9.5</v>
      </c>
      <c r="W18" s="168" t="s">
        <v>137</v>
      </c>
      <c r="X18" s="170">
        <v>0</v>
      </c>
      <c r="Y18" s="170">
        <v>1003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38431004</v>
      </c>
      <c r="AH18" s="52">
        <f t="shared" si="9"/>
        <v>1304</v>
      </c>
      <c r="AI18" s="53">
        <f t="shared" si="8"/>
        <v>302.76294404457855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8678254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11</v>
      </c>
      <c r="E19" s="43">
        <f t="shared" si="2"/>
        <v>7.746478873239437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143</v>
      </c>
      <c r="P19" s="166">
        <v>147</v>
      </c>
      <c r="Q19" s="166">
        <v>42840620</v>
      </c>
      <c r="R19" s="49">
        <f t="shared" si="5"/>
        <v>4763</v>
      </c>
      <c r="S19" s="50">
        <f t="shared" si="6"/>
        <v>114.312</v>
      </c>
      <c r="T19" s="50">
        <f t="shared" si="7"/>
        <v>4.7629999999999999</v>
      </c>
      <c r="U19" s="167">
        <v>9.1999999999999993</v>
      </c>
      <c r="V19" s="167">
        <f t="shared" si="0"/>
        <v>9.1999999999999993</v>
      </c>
      <c r="W19" s="168" t="s">
        <v>137</v>
      </c>
      <c r="X19" s="170">
        <v>0</v>
      </c>
      <c r="Y19" s="170">
        <v>1005</v>
      </c>
      <c r="Z19" s="170">
        <v>1186</v>
      </c>
      <c r="AA19" s="170">
        <v>1185</v>
      </c>
      <c r="AB19" s="170">
        <v>1188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38432364</v>
      </c>
      <c r="AH19" s="52">
        <f t="shared" si="9"/>
        <v>1360</v>
      </c>
      <c r="AI19" s="53">
        <f t="shared" si="8"/>
        <v>285.53432710476591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8678254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10</v>
      </c>
      <c r="E20" s="43">
        <f t="shared" si="2"/>
        <v>7.042253521126761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142</v>
      </c>
      <c r="P20" s="166">
        <v>106</v>
      </c>
      <c r="Q20" s="166">
        <v>42845329</v>
      </c>
      <c r="R20" s="49">
        <f t="shared" si="5"/>
        <v>4709</v>
      </c>
      <c r="S20" s="50">
        <f t="shared" si="6"/>
        <v>113.01600000000001</v>
      </c>
      <c r="T20" s="50">
        <f t="shared" si="7"/>
        <v>4.7089999999999996</v>
      </c>
      <c r="U20" s="167">
        <v>8.8000000000000007</v>
      </c>
      <c r="V20" s="167">
        <v>8.8000000000000007</v>
      </c>
      <c r="W20" s="168" t="s">
        <v>137</v>
      </c>
      <c r="X20" s="170">
        <v>0</v>
      </c>
      <c r="Y20" s="170">
        <v>1016</v>
      </c>
      <c r="Z20" s="170">
        <v>1186</v>
      </c>
      <c r="AA20" s="170">
        <v>1185</v>
      </c>
      <c r="AB20" s="170">
        <v>1188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38433676</v>
      </c>
      <c r="AH20" s="52">
        <f t="shared" si="9"/>
        <v>1312</v>
      </c>
      <c r="AI20" s="53">
        <f t="shared" si="8"/>
        <v>278.615417286048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8678254</v>
      </c>
      <c r="AQ20" s="170">
        <f t="shared" si="1"/>
        <v>0</v>
      </c>
      <c r="AR20" s="56">
        <v>0.46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10</v>
      </c>
      <c r="E21" s="43">
        <f t="shared" si="2"/>
        <v>7.042253521126761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142</v>
      </c>
      <c r="P21" s="166">
        <v>143</v>
      </c>
      <c r="Q21" s="166">
        <v>42850020</v>
      </c>
      <c r="R21" s="49">
        <f t="shared" si="5"/>
        <v>4691</v>
      </c>
      <c r="S21" s="50">
        <f t="shared" si="6"/>
        <v>112.584</v>
      </c>
      <c r="T21" s="50">
        <f t="shared" si="7"/>
        <v>4.6909999999999998</v>
      </c>
      <c r="U21" s="167">
        <v>8.5</v>
      </c>
      <c r="V21" s="167">
        <v>8.5</v>
      </c>
      <c r="W21" s="168" t="s">
        <v>137</v>
      </c>
      <c r="X21" s="170">
        <v>0</v>
      </c>
      <c r="Y21" s="170">
        <v>1015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38435008</v>
      </c>
      <c r="AH21" s="52">
        <f t="shared" si="9"/>
        <v>1332</v>
      </c>
      <c r="AI21" s="53">
        <f t="shared" si="8"/>
        <v>283.94798550415692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8678254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11</v>
      </c>
      <c r="E22" s="43">
        <f t="shared" si="2"/>
        <v>7.746478873239437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143</v>
      </c>
      <c r="P22" s="166">
        <v>120</v>
      </c>
      <c r="Q22" s="166">
        <v>42854955</v>
      </c>
      <c r="R22" s="49">
        <f t="shared" si="5"/>
        <v>4935</v>
      </c>
      <c r="S22" s="50">
        <f t="shared" si="6"/>
        <v>118.44</v>
      </c>
      <c r="T22" s="50">
        <f t="shared" si="7"/>
        <v>4.9349999999999996</v>
      </c>
      <c r="U22" s="167">
        <v>8.1</v>
      </c>
      <c r="V22" s="167">
        <f t="shared" si="0"/>
        <v>8.1</v>
      </c>
      <c r="W22" s="168" t="s">
        <v>137</v>
      </c>
      <c r="X22" s="170">
        <v>0</v>
      </c>
      <c r="Y22" s="170">
        <v>1015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38436348</v>
      </c>
      <c r="AH22" s="52">
        <f t="shared" si="9"/>
        <v>1340</v>
      </c>
      <c r="AI22" s="53">
        <f t="shared" si="8"/>
        <v>271.52988855116519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8678254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7</v>
      </c>
      <c r="E23" s="43">
        <f t="shared" si="2"/>
        <v>4.9295774647887329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134</v>
      </c>
      <c r="P23" s="166">
        <v>148</v>
      </c>
      <c r="Q23" s="166">
        <v>42859574</v>
      </c>
      <c r="R23" s="49">
        <f t="shared" si="5"/>
        <v>4619</v>
      </c>
      <c r="S23" s="50">
        <f t="shared" si="6"/>
        <v>110.85599999999999</v>
      </c>
      <c r="T23" s="50">
        <f t="shared" si="7"/>
        <v>4.6189999999999998</v>
      </c>
      <c r="U23" s="167">
        <v>7.7</v>
      </c>
      <c r="V23" s="167">
        <f t="shared" si="0"/>
        <v>7.7</v>
      </c>
      <c r="W23" s="168" t="s">
        <v>137</v>
      </c>
      <c r="X23" s="170">
        <v>0</v>
      </c>
      <c r="Y23" s="170">
        <v>1015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38437704</v>
      </c>
      <c r="AH23" s="52">
        <f t="shared" si="9"/>
        <v>1356</v>
      </c>
      <c r="AI23" s="53">
        <f t="shared" si="8"/>
        <v>293.57003680450316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8678254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7</v>
      </c>
      <c r="E24" s="43">
        <f t="shared" si="2"/>
        <v>4.9295774647887329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134</v>
      </c>
      <c r="P24" s="166">
        <v>143</v>
      </c>
      <c r="Q24" s="166">
        <v>42864169</v>
      </c>
      <c r="R24" s="49">
        <f t="shared" si="5"/>
        <v>4595</v>
      </c>
      <c r="S24" s="50">
        <f t="shared" si="6"/>
        <v>110.28</v>
      </c>
      <c r="T24" s="50">
        <f t="shared" si="7"/>
        <v>4.5949999999999998</v>
      </c>
      <c r="U24" s="167">
        <v>7.4</v>
      </c>
      <c r="V24" s="167">
        <f t="shared" si="0"/>
        <v>7.4</v>
      </c>
      <c r="W24" s="168" t="s">
        <v>137</v>
      </c>
      <c r="X24" s="170">
        <v>0</v>
      </c>
      <c r="Y24" s="170">
        <v>1016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38439060</v>
      </c>
      <c r="AH24" s="52">
        <f t="shared" si="9"/>
        <v>1356</v>
      </c>
      <c r="AI24" s="53">
        <f t="shared" si="8"/>
        <v>295.10337323177367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8678254</v>
      </c>
      <c r="AQ24" s="170">
        <f t="shared" si="1"/>
        <v>0</v>
      </c>
      <c r="AR24" s="56">
        <v>0.77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8</v>
      </c>
      <c r="E25" s="43">
        <f t="shared" si="2"/>
        <v>5.6338028169014089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137</v>
      </c>
      <c r="P25" s="166">
        <v>139</v>
      </c>
      <c r="Q25" s="166">
        <v>42869041</v>
      </c>
      <c r="R25" s="49">
        <f t="shared" si="5"/>
        <v>4872</v>
      </c>
      <c r="S25" s="50">
        <f t="shared" si="6"/>
        <v>116.928</v>
      </c>
      <c r="T25" s="50">
        <f t="shared" si="7"/>
        <v>4.8719999999999999</v>
      </c>
      <c r="U25" s="167">
        <v>6.9</v>
      </c>
      <c r="V25" s="167">
        <f t="shared" si="0"/>
        <v>6.9</v>
      </c>
      <c r="W25" s="168" t="s">
        <v>137</v>
      </c>
      <c r="X25" s="170">
        <v>0</v>
      </c>
      <c r="Y25" s="170">
        <v>1015</v>
      </c>
      <c r="Z25" s="170">
        <v>1186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38440444</v>
      </c>
      <c r="AH25" s="52">
        <f t="shared" si="9"/>
        <v>1384</v>
      </c>
      <c r="AI25" s="53">
        <f t="shared" si="8"/>
        <v>284.07224958949098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8678254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9</v>
      </c>
      <c r="E26" s="43">
        <f t="shared" si="2"/>
        <v>6.3380281690140849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135</v>
      </c>
      <c r="P26" s="166">
        <v>145</v>
      </c>
      <c r="Q26" s="166">
        <v>42873070</v>
      </c>
      <c r="R26" s="49">
        <f t="shared" si="5"/>
        <v>4029</v>
      </c>
      <c r="S26" s="50">
        <f t="shared" si="6"/>
        <v>96.695999999999998</v>
      </c>
      <c r="T26" s="50">
        <f t="shared" si="7"/>
        <v>4.0289999999999999</v>
      </c>
      <c r="U26" s="167">
        <v>6.7</v>
      </c>
      <c r="V26" s="167">
        <f t="shared" si="0"/>
        <v>6.7</v>
      </c>
      <c r="W26" s="168" t="s">
        <v>137</v>
      </c>
      <c r="X26" s="170">
        <v>0</v>
      </c>
      <c r="Y26" s="170">
        <v>1013</v>
      </c>
      <c r="Z26" s="170">
        <v>1187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38441672</v>
      </c>
      <c r="AH26" s="52">
        <f t="shared" si="9"/>
        <v>1228</v>
      </c>
      <c r="AI26" s="53">
        <f t="shared" si="8"/>
        <v>304.79027053859517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8678254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8</v>
      </c>
      <c r="E27" s="43">
        <f t="shared" si="2"/>
        <v>5.6338028169014089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133</v>
      </c>
      <c r="P27" s="166">
        <v>118</v>
      </c>
      <c r="Q27" s="166">
        <v>42877720</v>
      </c>
      <c r="R27" s="49">
        <f t="shared" si="5"/>
        <v>4650</v>
      </c>
      <c r="S27" s="50">
        <f t="shared" si="6"/>
        <v>111.6</v>
      </c>
      <c r="T27" s="50">
        <f t="shared" si="7"/>
        <v>4.6500000000000004</v>
      </c>
      <c r="U27" s="167">
        <v>6.5</v>
      </c>
      <c r="V27" s="167">
        <f t="shared" si="0"/>
        <v>6.5</v>
      </c>
      <c r="W27" s="168" t="s">
        <v>137</v>
      </c>
      <c r="X27" s="170">
        <v>0</v>
      </c>
      <c r="Y27" s="170">
        <v>1014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38443012</v>
      </c>
      <c r="AH27" s="52">
        <f t="shared" si="9"/>
        <v>1340</v>
      </c>
      <c r="AI27" s="53">
        <f t="shared" si="8"/>
        <v>288.17204301075265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8678254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9</v>
      </c>
      <c r="E28" s="43">
        <f t="shared" si="2"/>
        <v>6.3380281690140849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134</v>
      </c>
      <c r="P28" s="166">
        <v>136</v>
      </c>
      <c r="Q28" s="166">
        <v>42882256</v>
      </c>
      <c r="R28" s="49">
        <f t="shared" si="5"/>
        <v>4536</v>
      </c>
      <c r="S28" s="50">
        <f t="shared" si="6"/>
        <v>108.864</v>
      </c>
      <c r="T28" s="50">
        <f t="shared" si="7"/>
        <v>4.5359999999999996</v>
      </c>
      <c r="U28" s="167">
        <v>6.2</v>
      </c>
      <c r="V28" s="167">
        <f t="shared" si="0"/>
        <v>6.2</v>
      </c>
      <c r="W28" s="168" t="s">
        <v>137</v>
      </c>
      <c r="X28" s="170">
        <v>0</v>
      </c>
      <c r="Y28" s="170">
        <v>1013</v>
      </c>
      <c r="Z28" s="170">
        <v>1157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38444288</v>
      </c>
      <c r="AH28" s="52">
        <f t="shared" si="9"/>
        <v>1276</v>
      </c>
      <c r="AI28" s="53">
        <f t="shared" si="8"/>
        <v>281.305114638448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8678254</v>
      </c>
      <c r="AQ28" s="170">
        <f t="shared" si="1"/>
        <v>0</v>
      </c>
      <c r="AR28" s="56">
        <v>1.1000000000000001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10</v>
      </c>
      <c r="E29" s="43">
        <f t="shared" si="2"/>
        <v>7.042253521126761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134</v>
      </c>
      <c r="P29" s="166">
        <v>137</v>
      </c>
      <c r="Q29" s="166">
        <v>42886589</v>
      </c>
      <c r="R29" s="49">
        <f t="shared" si="5"/>
        <v>4333</v>
      </c>
      <c r="S29" s="50">
        <f t="shared" si="6"/>
        <v>103.992</v>
      </c>
      <c r="T29" s="50">
        <f t="shared" si="7"/>
        <v>4.3330000000000002</v>
      </c>
      <c r="U29" s="167">
        <v>6</v>
      </c>
      <c r="V29" s="167">
        <f t="shared" si="0"/>
        <v>6</v>
      </c>
      <c r="W29" s="168" t="s">
        <v>137</v>
      </c>
      <c r="X29" s="170">
        <v>0</v>
      </c>
      <c r="Y29" s="170">
        <v>1014</v>
      </c>
      <c r="Z29" s="170">
        <v>1156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38445596</v>
      </c>
      <c r="AH29" s="52">
        <f t="shared" si="9"/>
        <v>1308</v>
      </c>
      <c r="AI29" s="53">
        <f t="shared" si="8"/>
        <v>301.86937456727441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8678254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13</v>
      </c>
      <c r="E30" s="43">
        <f t="shared" si="2"/>
        <v>9.1549295774647899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114</v>
      </c>
      <c r="P30" s="166">
        <v>110</v>
      </c>
      <c r="Q30" s="166">
        <v>42890278</v>
      </c>
      <c r="R30" s="49">
        <f t="shared" si="5"/>
        <v>3689</v>
      </c>
      <c r="S30" s="50">
        <f t="shared" si="6"/>
        <v>88.536000000000001</v>
      </c>
      <c r="T30" s="50">
        <f t="shared" si="7"/>
        <v>3.6890000000000001</v>
      </c>
      <c r="U30" s="167">
        <v>5.7</v>
      </c>
      <c r="V30" s="167">
        <f t="shared" si="0"/>
        <v>5.7</v>
      </c>
      <c r="W30" s="168" t="s">
        <v>148</v>
      </c>
      <c r="X30" s="170">
        <v>0</v>
      </c>
      <c r="Y30" s="170">
        <v>1015</v>
      </c>
      <c r="Z30" s="170">
        <v>1157</v>
      </c>
      <c r="AA30" s="170">
        <v>0</v>
      </c>
      <c r="AB30" s="170">
        <v>1189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38446588</v>
      </c>
      <c r="AH30" s="52">
        <f t="shared" si="9"/>
        <v>992</v>
      </c>
      <c r="AI30" s="53">
        <f t="shared" si="8"/>
        <v>268.9075630252101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8678254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14</v>
      </c>
      <c r="E31" s="43">
        <f t="shared" si="2"/>
        <v>9.8591549295774659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116</v>
      </c>
      <c r="P31" s="166">
        <v>115</v>
      </c>
      <c r="Q31" s="166">
        <v>42893980</v>
      </c>
      <c r="R31" s="49">
        <f t="shared" si="5"/>
        <v>3702</v>
      </c>
      <c r="S31" s="50">
        <f t="shared" si="6"/>
        <v>88.847999999999999</v>
      </c>
      <c r="T31" s="50">
        <f t="shared" si="7"/>
        <v>3.702</v>
      </c>
      <c r="U31" s="167">
        <v>5.0999999999999996</v>
      </c>
      <c r="V31" s="167">
        <f t="shared" si="0"/>
        <v>5.0999999999999996</v>
      </c>
      <c r="W31" s="168" t="s">
        <v>148</v>
      </c>
      <c r="X31" s="170">
        <v>0</v>
      </c>
      <c r="Y31" s="170">
        <v>1015</v>
      </c>
      <c r="Z31" s="170">
        <v>1187</v>
      </c>
      <c r="AA31" s="170">
        <v>0</v>
      </c>
      <c r="AB31" s="170">
        <v>1187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38447612</v>
      </c>
      <c r="AH31" s="52">
        <f t="shared" si="9"/>
        <v>1024</v>
      </c>
      <c r="AI31" s="53">
        <f t="shared" si="8"/>
        <v>276.60723933009183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8678254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12</v>
      </c>
      <c r="E32" s="43">
        <f t="shared" si="2"/>
        <v>8.4507042253521139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113</v>
      </c>
      <c r="P32" s="166">
        <v>113</v>
      </c>
      <c r="Q32" s="166">
        <v>42897668</v>
      </c>
      <c r="R32" s="49">
        <f t="shared" si="5"/>
        <v>3688</v>
      </c>
      <c r="S32" s="50">
        <f t="shared" si="6"/>
        <v>88.512</v>
      </c>
      <c r="T32" s="50">
        <f t="shared" si="7"/>
        <v>3.6880000000000002</v>
      </c>
      <c r="U32" s="167">
        <v>4.8</v>
      </c>
      <c r="V32" s="167">
        <f t="shared" si="0"/>
        <v>4.8</v>
      </c>
      <c r="W32" s="168" t="s">
        <v>148</v>
      </c>
      <c r="X32" s="170">
        <v>0</v>
      </c>
      <c r="Y32" s="170">
        <v>1015</v>
      </c>
      <c r="Z32" s="170">
        <v>1188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38448668</v>
      </c>
      <c r="AH32" s="52">
        <f t="shared" si="9"/>
        <v>1056</v>
      </c>
      <c r="AI32" s="53">
        <f t="shared" si="8"/>
        <v>286.33405639913229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8678254</v>
      </c>
      <c r="AQ32" s="170">
        <v>0</v>
      </c>
      <c r="AR32" s="56">
        <v>0.96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9</v>
      </c>
      <c r="E33" s="43">
        <f t="shared" si="2"/>
        <v>6.3380281690140849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132</v>
      </c>
      <c r="P33" s="166">
        <v>105</v>
      </c>
      <c r="Q33" s="166">
        <v>42900750</v>
      </c>
      <c r="R33" s="49">
        <f t="shared" si="5"/>
        <v>3082</v>
      </c>
      <c r="S33" s="50">
        <f t="shared" si="6"/>
        <v>73.968000000000004</v>
      </c>
      <c r="T33" s="50">
        <f t="shared" si="7"/>
        <v>3.0819999999999999</v>
      </c>
      <c r="U33" s="167">
        <v>6</v>
      </c>
      <c r="V33" s="167">
        <f t="shared" si="0"/>
        <v>6</v>
      </c>
      <c r="W33" s="168" t="s">
        <v>125</v>
      </c>
      <c r="X33" s="170">
        <v>0</v>
      </c>
      <c r="Y33" s="170">
        <v>0</v>
      </c>
      <c r="Z33" s="170">
        <v>1117</v>
      </c>
      <c r="AA33" s="170">
        <v>0</v>
      </c>
      <c r="AB33" s="170">
        <v>1117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38449444</v>
      </c>
      <c r="AH33" s="52">
        <f t="shared" si="9"/>
        <v>776</v>
      </c>
      <c r="AI33" s="53">
        <f t="shared" si="8"/>
        <v>251.78455548345232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</v>
      </c>
      <c r="AP33" s="170">
        <v>8679526</v>
      </c>
      <c r="AQ33" s="170">
        <f t="shared" si="1"/>
        <v>1272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11</v>
      </c>
      <c r="E34" s="43">
        <f t="shared" si="2"/>
        <v>7.746478873239437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120</v>
      </c>
      <c r="P34" s="166">
        <v>104</v>
      </c>
      <c r="Q34" s="166">
        <v>42903772</v>
      </c>
      <c r="R34" s="49">
        <f t="shared" si="5"/>
        <v>3022</v>
      </c>
      <c r="S34" s="50">
        <f t="shared" si="6"/>
        <v>72.528000000000006</v>
      </c>
      <c r="T34" s="50">
        <f t="shared" si="7"/>
        <v>3.0219999999999998</v>
      </c>
      <c r="U34" s="167">
        <v>7.5</v>
      </c>
      <c r="V34" s="167">
        <f t="shared" si="0"/>
        <v>7.5</v>
      </c>
      <c r="W34" s="168" t="s">
        <v>125</v>
      </c>
      <c r="X34" s="170">
        <v>0</v>
      </c>
      <c r="Y34" s="170">
        <v>0</v>
      </c>
      <c r="Z34" s="170">
        <v>1117</v>
      </c>
      <c r="AA34" s="170">
        <v>0</v>
      </c>
      <c r="AB34" s="170">
        <v>1117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38450204</v>
      </c>
      <c r="AH34" s="52">
        <f t="shared" si="9"/>
        <v>760</v>
      </c>
      <c r="AI34" s="53">
        <f t="shared" si="8"/>
        <v>251.48908007941762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</v>
      </c>
      <c r="AP34" s="170">
        <v>8680881</v>
      </c>
      <c r="AQ34" s="170">
        <f t="shared" si="1"/>
        <v>1355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120.5</v>
      </c>
      <c r="Q35" s="67">
        <f>Q34-Q10</f>
        <v>95229</v>
      </c>
      <c r="R35" s="68">
        <f>SUM(R11:R34)</f>
        <v>95229</v>
      </c>
      <c r="S35" s="69">
        <f>AVERAGE(S11:S34)</f>
        <v>95.228999999999999</v>
      </c>
      <c r="T35" s="69">
        <f>SUM(T11:T34)</f>
        <v>95.229000000000013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26673</v>
      </c>
      <c r="AH35" s="71">
        <f>SUM(AH11:AH34)</f>
        <v>26673</v>
      </c>
      <c r="AI35" s="72">
        <f>$AH$35/$T35</f>
        <v>280.0932489052704</v>
      </c>
      <c r="AJ35" s="138"/>
      <c r="AK35" s="139"/>
      <c r="AL35" s="139"/>
      <c r="AM35" s="139"/>
      <c r="AN35" s="140"/>
      <c r="AO35" s="73"/>
      <c r="AP35" s="74">
        <f>AP34-AP10</f>
        <v>7493</v>
      </c>
      <c r="AQ35" s="75">
        <f>SUM(AQ11:AQ34)</f>
        <v>7493</v>
      </c>
      <c r="AR35" s="76">
        <f>AVERAGE(AR11:AR34)</f>
        <v>0.83333333333333337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157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164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160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165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95" t="s">
        <v>129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149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57"/>
      <c r="C54" s="158"/>
      <c r="D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162"/>
      <c r="V54" s="162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4"/>
      <c r="C55" s="164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4"/>
      <c r="C56" s="160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64"/>
      <c r="C57" s="160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96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95"/>
      <c r="C58" s="160"/>
      <c r="D58" s="158"/>
      <c r="E58" s="158"/>
      <c r="F58" s="158"/>
      <c r="G58" s="158"/>
      <c r="H58" s="158"/>
      <c r="I58" s="102"/>
      <c r="J58" s="159"/>
      <c r="K58" s="159"/>
      <c r="L58" s="159"/>
      <c r="M58" s="159"/>
      <c r="N58" s="159"/>
      <c r="O58" s="159"/>
      <c r="P58" s="159"/>
      <c r="Q58" s="159"/>
      <c r="R58" s="159"/>
      <c r="S58" s="96"/>
      <c r="T58" s="96"/>
      <c r="U58" s="96"/>
      <c r="V58" s="96"/>
      <c r="W58" s="96"/>
      <c r="X58" s="96"/>
      <c r="Y58" s="96"/>
      <c r="Z58" s="85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153"/>
      <c r="AW58" s="146"/>
      <c r="AX58" s="146"/>
      <c r="AY58" s="146"/>
    </row>
    <row r="59" spans="2:51" x14ac:dyDescent="0.25">
      <c r="B59" s="116"/>
      <c r="C59" s="157"/>
      <c r="D59" s="158"/>
      <c r="E59" s="158"/>
      <c r="F59" s="158"/>
      <c r="G59" s="158"/>
      <c r="H59" s="158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85"/>
      <c r="X59" s="85"/>
      <c r="Y59" s="85"/>
      <c r="Z59" s="154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153"/>
      <c r="AW59" s="146"/>
      <c r="AX59" s="146"/>
      <c r="AY59" s="146"/>
    </row>
    <row r="60" spans="2:51" x14ac:dyDescent="0.25">
      <c r="B60" s="116"/>
      <c r="C60" s="157"/>
      <c r="D60" s="102"/>
      <c r="E60" s="158"/>
      <c r="F60" s="158"/>
      <c r="G60" s="158"/>
      <c r="H60" s="158"/>
      <c r="I60" s="158"/>
      <c r="J60" s="96"/>
      <c r="K60" s="96"/>
      <c r="L60" s="96"/>
      <c r="M60" s="96"/>
      <c r="N60" s="96"/>
      <c r="O60" s="96"/>
      <c r="P60" s="96"/>
      <c r="Q60" s="96"/>
      <c r="R60" s="96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4"/>
      <c r="D61" s="102"/>
      <c r="E61" s="158"/>
      <c r="F61" s="158"/>
      <c r="G61" s="158"/>
      <c r="H61" s="158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4"/>
      <c r="D62" s="158"/>
      <c r="E62" s="102"/>
      <c r="F62" s="158"/>
      <c r="G62" s="102"/>
      <c r="H62" s="102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0"/>
      <c r="D63" s="158"/>
      <c r="E63" s="102"/>
      <c r="F63" s="102"/>
      <c r="G63" s="102"/>
      <c r="H63" s="102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0"/>
      <c r="D64" s="158"/>
      <c r="E64" s="158"/>
      <c r="F64" s="102"/>
      <c r="G64" s="158"/>
      <c r="H64" s="158"/>
      <c r="I64" s="96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96"/>
      <c r="D65" s="158"/>
      <c r="E65" s="158"/>
      <c r="F65" s="158"/>
      <c r="G65" s="158"/>
      <c r="H65" s="158"/>
      <c r="I65" s="96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U65" s="146"/>
      <c r="AV65" s="153"/>
      <c r="AW65" s="146"/>
      <c r="AX65" s="146"/>
      <c r="AY65" s="146"/>
    </row>
    <row r="66" spans="1:51" x14ac:dyDescent="0.25">
      <c r="B66" s="116"/>
      <c r="C66" s="164"/>
      <c r="D66" s="96"/>
      <c r="E66" s="158"/>
      <c r="F66" s="158"/>
      <c r="G66" s="158"/>
      <c r="H66" s="158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U66" s="146"/>
      <c r="AV66" s="153"/>
      <c r="AW66" s="146"/>
      <c r="AX66" s="146"/>
      <c r="AY66" s="146"/>
    </row>
    <row r="67" spans="1:51" x14ac:dyDescent="0.25">
      <c r="A67" s="154"/>
      <c r="B67" s="116"/>
      <c r="C67" s="160"/>
      <c r="D67" s="96"/>
      <c r="E67" s="158"/>
      <c r="F67" s="158"/>
      <c r="G67" s="158"/>
      <c r="H67" s="158"/>
      <c r="I67" s="155"/>
      <c r="J67" s="155"/>
      <c r="K67" s="155"/>
      <c r="L67" s="155"/>
      <c r="M67" s="155"/>
      <c r="N67" s="155"/>
      <c r="O67" s="156"/>
      <c r="P67" s="150"/>
      <c r="R67" s="153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116"/>
      <c r="C68" s="164"/>
      <c r="D68" s="158"/>
      <c r="E68" s="96"/>
      <c r="F68" s="158"/>
      <c r="G68" s="96"/>
      <c r="H68" s="96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116"/>
      <c r="C69" s="94"/>
      <c r="D69" s="158"/>
      <c r="E69" s="96"/>
      <c r="F69" s="96"/>
      <c r="G69" s="96"/>
      <c r="H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85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B75" s="83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B76" s="96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83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50"/>
      <c r="Q99" s="150"/>
      <c r="R99" s="150"/>
      <c r="S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Q101" s="150"/>
      <c r="R101" s="150"/>
      <c r="S101" s="150"/>
      <c r="T101" s="150"/>
      <c r="U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T102" s="150"/>
      <c r="U102" s="150"/>
      <c r="AS102" s="146"/>
      <c r="AT102" s="146"/>
      <c r="AU102" s="146"/>
      <c r="AV102" s="146"/>
      <c r="AW102" s="146"/>
      <c r="AX102" s="146"/>
      <c r="AY102" s="146"/>
    </row>
    <row r="114" spans="45:51" x14ac:dyDescent="0.25">
      <c r="AS114" s="146"/>
      <c r="AT114" s="146"/>
      <c r="AU114" s="146"/>
      <c r="AV114" s="146"/>
      <c r="AW114" s="146"/>
      <c r="AX114" s="146"/>
      <c r="AY114" s="146"/>
    </row>
  </sheetData>
  <protectedRanges>
    <protectedRange sqref="N58:R58 B78 S60:T66 B70:B75 N61:R66 T42 T53:T54 S55:T57" name="Range2_12_5_1_1"/>
    <protectedRange sqref="N10 L10 L6 D6 D8 AD8 AF8 O8:U8 AJ8:AR8 AF10 AR11:AR34 L24:N31 N12:N23 N32:N34 N11:AG11 E11:E34 G11:G34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76:B77 J59:R60 D66:D67 I64:I65 Z57:Z58 S58:Y59 AA58:AU59 E68:E69 G68:H69 F69" name="Range2_2_1_10_1_1_1_2"/>
    <protectedRange sqref="C65" name="Range2_2_1_10_2_1_1_1"/>
    <protectedRange sqref="G64:H64 D62 F65 E64 N55:R57" name="Range2_12_1_6_1_1"/>
    <protectedRange sqref="D57:D58 I60:I62 I57:M57 G65:H66 G58:H60 E65:E66 F66:F67 F59:F61 E58:E60 J55:M56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7:B69" name="Range2_12_5_1_1_2"/>
    <protectedRange sqref="B66" name="Range2_12_5_1_1_2_1_4_1_1_1_2_1_1_1_1_1_1_1"/>
    <protectedRange sqref="B64:B65" name="Range2_12_5_1_1_2_1"/>
    <protectedRange sqref="B63" name="Range2_12_5_1_1_2_1_2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6:H56" name="Range2_2_12_1_3_1_2_1_1_1_2_1_1_1_1_1_1_2_1_1_1_1_1_1_1_1"/>
    <protectedRange sqref="F56 G55:H55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5 F53" name="Range2_2_12_1_3_1_2_1_1_1_3_1_1_1_1_1_3_1_1_1_1_1_1_1_1"/>
    <protectedRange sqref="F54:H54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5:E55" name="Range2_2_12_1_3_1_2_1_1_1_3_1_1_1_1_1_1_1_2_1_1_1_1_1_1"/>
    <protectedRange sqref="D54:E54" name="Range2_2_12_1_3_1_2_1_1_1_2_1_1_1_1_3_1_1_1_1_1_1_1_1_1"/>
    <protectedRange sqref="B62" name="Range2_12_5_1_1_2_1_2_2"/>
    <protectedRange sqref="B61" name="Range2_12_5_1_1_2_1_4_1_1_1_2_1_1_1_1_1_1_1_1_1_2"/>
    <protectedRange sqref="B59" name="Range2_12_5_1_1_2_1_4_1_1_1_2_1_1_1_1_1_1_1_1_1_2_1_1_1"/>
    <protectedRange sqref="B60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7" name="Range2_12_5_1_1_1_2_1_1_1_1_1_1_1_1_1_1_1_2_1_2_1_1_1_1_1_1_1_1_1_2_1_1_1_1_1_1_1_1_1_1_1_1"/>
    <protectedRange sqref="B46" name="Range2_12_5_1_1_1_2_2_1_1_1_1_1_1_1_1_1_1_1_2_1_1_1_2_1_1_1_2_1_1_1_3_1_1_1_1_1_1_1_1_1_1_1_1_1_1_1_1_1_1_1_1_1_1_1_1_1_1_1_1"/>
    <protectedRange sqref="F11:F22" name="Range1_16_3_1_1_2"/>
    <protectedRange sqref="B48" name="Range2_12_5_1_1_1_1_1_2_1_1_1_1_1_1_1_1_1_1_1_1_1_1_1_1_1_1_1"/>
    <protectedRange sqref="B49" name="Range2_12_5_1_1_1_1_1_2_1_1_2_1_1_1_1_1_1_1_1_1_1_1_1_1_1_1_1"/>
    <protectedRange sqref="B50" name="Range2_12_5_1_1_1_2_2_1_1_1_1_1_1_1_1_1_1_1_2_1_1_1_2_1_1_1_1_1_1_1_1_1_1_1_1_1_1_1"/>
    <protectedRange sqref="B52" name="Range2_12_5_1_1_1_2_2_1_1_1_1_1_1_1_1_1_1_1_2_1_1_1_1_1_1_1_1_1_3_1_3_1_2_1_1_1_1_1_1_1_1_1_1_1_1_1_2_1_1_1_1"/>
    <protectedRange sqref="B51" name="Range2_12_5_1_1_1_1_1_2_1_2_1_1_1_2_1_1_1_1_1_1_1_1_1_1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20" priority="5" operator="containsText" text="N/A">
      <formula>NOT(ISERROR(SEARCH("N/A",X11)))</formula>
    </cfRule>
    <cfRule type="cellIs" dxfId="619" priority="23" operator="equal">
      <formula>0</formula>
    </cfRule>
  </conditionalFormatting>
  <conditionalFormatting sqref="X11:AE34">
    <cfRule type="cellIs" dxfId="618" priority="22" operator="greaterThanOrEqual">
      <formula>1185</formula>
    </cfRule>
  </conditionalFormatting>
  <conditionalFormatting sqref="X11:AE34">
    <cfRule type="cellIs" dxfId="617" priority="21" operator="between">
      <formula>0.1</formula>
      <formula>1184</formula>
    </cfRule>
  </conditionalFormatting>
  <conditionalFormatting sqref="X8 AJ11:AO23 AJ24:AN34 AO24:AO32">
    <cfRule type="cellIs" dxfId="616" priority="20" operator="equal">
      <formula>0</formula>
    </cfRule>
  </conditionalFormatting>
  <conditionalFormatting sqref="X8 AJ11:AO23 AJ24:AN34 AO24:AO32">
    <cfRule type="cellIs" dxfId="615" priority="19" operator="greaterThan">
      <formula>1179</formula>
    </cfRule>
  </conditionalFormatting>
  <conditionalFormatting sqref="X8 AJ11:AO23 AJ24:AN34 AO24:AO32">
    <cfRule type="cellIs" dxfId="614" priority="18" operator="greaterThan">
      <formula>99</formula>
    </cfRule>
  </conditionalFormatting>
  <conditionalFormatting sqref="X8 AJ11:AO23 AJ24:AN34 AO24:AO32">
    <cfRule type="cellIs" dxfId="613" priority="17" operator="greaterThan">
      <formula>0.99</formula>
    </cfRule>
  </conditionalFormatting>
  <conditionalFormatting sqref="AB8">
    <cfRule type="cellIs" dxfId="612" priority="16" operator="equal">
      <formula>0</formula>
    </cfRule>
  </conditionalFormatting>
  <conditionalFormatting sqref="AB8">
    <cfRule type="cellIs" dxfId="611" priority="15" operator="greaterThan">
      <formula>1179</formula>
    </cfRule>
  </conditionalFormatting>
  <conditionalFormatting sqref="AB8">
    <cfRule type="cellIs" dxfId="610" priority="14" operator="greaterThan">
      <formula>99</formula>
    </cfRule>
  </conditionalFormatting>
  <conditionalFormatting sqref="AB8">
    <cfRule type="cellIs" dxfId="609" priority="13" operator="greaterThan">
      <formula>0.99</formula>
    </cfRule>
  </conditionalFormatting>
  <conditionalFormatting sqref="AQ11:AQ34 AO33:AO34">
    <cfRule type="cellIs" dxfId="608" priority="12" operator="equal">
      <formula>0</formula>
    </cfRule>
  </conditionalFormatting>
  <conditionalFormatting sqref="AQ11:AQ34 AO33:AO34">
    <cfRule type="cellIs" dxfId="607" priority="11" operator="greaterThan">
      <formula>1179</formula>
    </cfRule>
  </conditionalFormatting>
  <conditionalFormatting sqref="AQ11:AQ34 AO33:AO34">
    <cfRule type="cellIs" dxfId="606" priority="10" operator="greaterThan">
      <formula>99</formula>
    </cfRule>
  </conditionalFormatting>
  <conditionalFormatting sqref="AQ11:AQ34 AO33:AO34">
    <cfRule type="cellIs" dxfId="605" priority="9" operator="greaterThan">
      <formula>0.99</formula>
    </cfRule>
  </conditionalFormatting>
  <conditionalFormatting sqref="AI11:AI34">
    <cfRule type="cellIs" dxfId="604" priority="8" operator="greaterThan">
      <formula>$AI$8</formula>
    </cfRule>
  </conditionalFormatting>
  <conditionalFormatting sqref="AH11:AH34">
    <cfRule type="cellIs" dxfId="603" priority="6" operator="greaterThan">
      <formula>$AH$8</formula>
    </cfRule>
    <cfRule type="cellIs" dxfId="602" priority="7" operator="greaterThan">
      <formula>$AH$8</formula>
    </cfRule>
  </conditionalFormatting>
  <conditionalFormatting sqref="AP11:AP34">
    <cfRule type="cellIs" dxfId="601" priority="4" operator="equal">
      <formula>0</formula>
    </cfRule>
  </conditionalFormatting>
  <conditionalFormatting sqref="AP11:AP34">
    <cfRule type="cellIs" dxfId="600" priority="3" operator="greaterThan">
      <formula>1179</formula>
    </cfRule>
  </conditionalFormatting>
  <conditionalFormatting sqref="AP11:AP34">
    <cfRule type="cellIs" dxfId="599" priority="2" operator="greaterThan">
      <formula>99</formula>
    </cfRule>
  </conditionalFormatting>
  <conditionalFormatting sqref="AP11:AP34">
    <cfRule type="cellIs" dxfId="59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2:AY114"/>
  <sheetViews>
    <sheetView topLeftCell="A37" workbookViewId="0">
      <selection activeCell="B47" sqref="B47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2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130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179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83" t="s">
        <v>10</v>
      </c>
      <c r="I7" s="182" t="s">
        <v>11</v>
      </c>
      <c r="J7" s="182" t="s">
        <v>12</v>
      </c>
      <c r="K7" s="182" t="s">
        <v>13</v>
      </c>
      <c r="L7" s="14"/>
      <c r="M7" s="14"/>
      <c r="N7" s="14"/>
      <c r="O7" s="183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82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82" t="s">
        <v>22</v>
      </c>
      <c r="AG7" s="182" t="s">
        <v>23</v>
      </c>
      <c r="AH7" s="182" t="s">
        <v>24</v>
      </c>
      <c r="AI7" s="182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82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42191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25820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82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80" t="s">
        <v>51</v>
      </c>
      <c r="V9" s="180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178" t="s">
        <v>55</v>
      </c>
      <c r="AG9" s="178" t="s">
        <v>56</v>
      </c>
      <c r="AH9" s="264" t="s">
        <v>57</v>
      </c>
      <c r="AI9" s="278" t="s">
        <v>58</v>
      </c>
      <c r="AJ9" s="180" t="s">
        <v>59</v>
      </c>
      <c r="AK9" s="180" t="s">
        <v>60</v>
      </c>
      <c r="AL9" s="180" t="s">
        <v>61</v>
      </c>
      <c r="AM9" s="180" t="s">
        <v>62</v>
      </c>
      <c r="AN9" s="180" t="s">
        <v>63</v>
      </c>
      <c r="AO9" s="180" t="s">
        <v>64</v>
      </c>
      <c r="AP9" s="180" t="s">
        <v>65</v>
      </c>
      <c r="AQ9" s="262" t="s">
        <v>66</v>
      </c>
      <c r="AR9" s="180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80" t="s">
        <v>72</v>
      </c>
      <c r="C10" s="180" t="s">
        <v>73</v>
      </c>
      <c r="D10" s="180" t="s">
        <v>74</v>
      </c>
      <c r="E10" s="180" t="s">
        <v>75</v>
      </c>
      <c r="F10" s="180" t="s">
        <v>74</v>
      </c>
      <c r="G10" s="180" t="s">
        <v>75</v>
      </c>
      <c r="H10" s="261"/>
      <c r="I10" s="180" t="s">
        <v>75</v>
      </c>
      <c r="J10" s="180" t="s">
        <v>75</v>
      </c>
      <c r="K10" s="180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5'!Q34</f>
        <v>42903772</v>
      </c>
      <c r="R10" s="272"/>
      <c r="S10" s="273"/>
      <c r="T10" s="274"/>
      <c r="U10" s="180" t="s">
        <v>75</v>
      </c>
      <c r="V10" s="180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5'!AG34</f>
        <v>38450204</v>
      </c>
      <c r="AH10" s="264"/>
      <c r="AI10" s="279"/>
      <c r="AJ10" s="180" t="s">
        <v>84</v>
      </c>
      <c r="AK10" s="180" t="s">
        <v>84</v>
      </c>
      <c r="AL10" s="180" t="s">
        <v>84</v>
      </c>
      <c r="AM10" s="180" t="s">
        <v>84</v>
      </c>
      <c r="AN10" s="180" t="s">
        <v>84</v>
      </c>
      <c r="AO10" s="180" t="s">
        <v>84</v>
      </c>
      <c r="AP10" s="3">
        <f>'JULY 5'!AP34</f>
        <v>8680881</v>
      </c>
      <c r="AQ10" s="263"/>
      <c r="AR10" s="181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12</v>
      </c>
      <c r="E11" s="43">
        <f>D11/1.42</f>
        <v>8.4507042253521139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112</v>
      </c>
      <c r="P11" s="166">
        <v>88</v>
      </c>
      <c r="Q11" s="166">
        <v>42906507</v>
      </c>
      <c r="R11" s="49">
        <f>IF(ISBLANK(Q11),"-",Q11-Q10)</f>
        <v>2735</v>
      </c>
      <c r="S11" s="50">
        <f>R11*24/1000</f>
        <v>65.64</v>
      </c>
      <c r="T11" s="50">
        <f>R11/1000</f>
        <v>2.7349999999999999</v>
      </c>
      <c r="U11" s="167">
        <v>8.5</v>
      </c>
      <c r="V11" s="167">
        <f t="shared" ref="V11:V34" si="0">U11</f>
        <v>8.5</v>
      </c>
      <c r="W11" s="168" t="s">
        <v>125</v>
      </c>
      <c r="X11" s="170">
        <v>0</v>
      </c>
      <c r="Y11" s="170">
        <v>0</v>
      </c>
      <c r="Z11" s="170">
        <v>1057</v>
      </c>
      <c r="AA11" s="170">
        <v>0</v>
      </c>
      <c r="AB11" s="170">
        <v>1057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38450858</v>
      </c>
      <c r="AH11" s="52">
        <f>IF(ISBLANK(AG11),"-",AG11-AG10)</f>
        <v>654</v>
      </c>
      <c r="AI11" s="53">
        <f>AH11/T11</f>
        <v>239.12248628884828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0.6</v>
      </c>
      <c r="AP11" s="170">
        <v>8681917</v>
      </c>
      <c r="AQ11" s="170">
        <f>IF(ISBLANK(AP11),"-",AP11-AP10)</f>
        <v>1036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14</v>
      </c>
      <c r="E12" s="43">
        <f t="shared" ref="E12:E34" si="1">D12/1.42</f>
        <v>9.8591549295774659</v>
      </c>
      <c r="F12" s="151">
        <v>66</v>
      </c>
      <c r="G12" s="43">
        <f t="shared" ref="G12:G34" si="2">F12/1.42</f>
        <v>46.478873239436624</v>
      </c>
      <c r="H12" s="44" t="s">
        <v>88</v>
      </c>
      <c r="I12" s="44">
        <f t="shared" ref="I12:I34" si="3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96</v>
      </c>
      <c r="P12" s="166">
        <v>92</v>
      </c>
      <c r="Q12" s="166">
        <v>42909242</v>
      </c>
      <c r="R12" s="49">
        <f t="shared" ref="R12:R34" si="4">IF(ISBLANK(Q12),"-",Q12-Q11)</f>
        <v>2735</v>
      </c>
      <c r="S12" s="50">
        <f t="shared" ref="S12:S34" si="5">R12*24/1000</f>
        <v>65.64</v>
      </c>
      <c r="T12" s="50">
        <f t="shared" ref="T12:T34" si="6">R12/1000</f>
        <v>2.7349999999999999</v>
      </c>
      <c r="U12" s="167">
        <v>9.5</v>
      </c>
      <c r="V12" s="167">
        <f t="shared" si="0"/>
        <v>9.5</v>
      </c>
      <c r="W12" s="168" t="s">
        <v>125</v>
      </c>
      <c r="X12" s="170">
        <v>0</v>
      </c>
      <c r="Y12" s="170">
        <v>0</v>
      </c>
      <c r="Z12" s="170">
        <v>1057</v>
      </c>
      <c r="AA12" s="170">
        <v>0</v>
      </c>
      <c r="AB12" s="170">
        <v>1057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38451512</v>
      </c>
      <c r="AH12" s="52">
        <f>IF(ISBLANK(AG12),"-",AG12-AG11)</f>
        <v>654</v>
      </c>
      <c r="AI12" s="53">
        <f t="shared" ref="AI12:AI34" si="7">AH12/T12</f>
        <v>239.12248628884828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0.6</v>
      </c>
      <c r="AP12" s="170">
        <v>8682954</v>
      </c>
      <c r="AQ12" s="170">
        <f t="shared" ref="AQ12:AQ34" si="8">IF(ISBLANK(AP12),"-",AP12-AP11)</f>
        <v>1037</v>
      </c>
      <c r="AR12" s="56">
        <v>0.9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16</v>
      </c>
      <c r="E13" s="43">
        <f t="shared" si="1"/>
        <v>11.267605633802818</v>
      </c>
      <c r="F13" s="151">
        <v>66</v>
      </c>
      <c r="G13" s="43">
        <f t="shared" si="2"/>
        <v>46.478873239436624</v>
      </c>
      <c r="H13" s="44" t="s">
        <v>88</v>
      </c>
      <c r="I13" s="44">
        <f t="shared" si="3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105</v>
      </c>
      <c r="P13" s="166">
        <v>102</v>
      </c>
      <c r="Q13" s="166">
        <v>42912267</v>
      </c>
      <c r="R13" s="49">
        <f t="shared" si="4"/>
        <v>3025</v>
      </c>
      <c r="S13" s="50">
        <f t="shared" si="5"/>
        <v>72.599999999999994</v>
      </c>
      <c r="T13" s="50">
        <f t="shared" si="6"/>
        <v>3.0249999999999999</v>
      </c>
      <c r="U13" s="167">
        <v>9.5</v>
      </c>
      <c r="V13" s="167">
        <f t="shared" si="0"/>
        <v>9.5</v>
      </c>
      <c r="W13" s="168" t="s">
        <v>125</v>
      </c>
      <c r="X13" s="170">
        <v>0</v>
      </c>
      <c r="Y13" s="170">
        <v>0</v>
      </c>
      <c r="Z13" s="170">
        <v>1057</v>
      </c>
      <c r="AA13" s="170">
        <v>0</v>
      </c>
      <c r="AB13" s="170">
        <v>1057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38452181</v>
      </c>
      <c r="AH13" s="52">
        <f>IF(ISBLANK(AG13),"-",AG13-AG12)</f>
        <v>669</v>
      </c>
      <c r="AI13" s="53">
        <f t="shared" si="7"/>
        <v>221.15702479338844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</v>
      </c>
      <c r="AP13" s="170">
        <v>8682954</v>
      </c>
      <c r="AQ13" s="170">
        <f t="shared" si="8"/>
        <v>0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17</v>
      </c>
      <c r="E14" s="43">
        <f t="shared" si="1"/>
        <v>11.971830985915494</v>
      </c>
      <c r="F14" s="151">
        <v>66</v>
      </c>
      <c r="G14" s="43">
        <f t="shared" si="2"/>
        <v>46.478873239436624</v>
      </c>
      <c r="H14" s="44" t="s">
        <v>88</v>
      </c>
      <c r="I14" s="44">
        <f t="shared" si="3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109</v>
      </c>
      <c r="P14" s="166">
        <v>105</v>
      </c>
      <c r="Q14" s="166">
        <v>42915286</v>
      </c>
      <c r="R14" s="49">
        <f t="shared" si="4"/>
        <v>3019</v>
      </c>
      <c r="S14" s="50">
        <f t="shared" si="5"/>
        <v>72.456000000000003</v>
      </c>
      <c r="T14" s="50">
        <f t="shared" si="6"/>
        <v>3.0190000000000001</v>
      </c>
      <c r="U14" s="167">
        <v>9.5</v>
      </c>
      <c r="V14" s="167">
        <f t="shared" si="0"/>
        <v>9.5</v>
      </c>
      <c r="W14" s="168" t="s">
        <v>125</v>
      </c>
      <c r="X14" s="170">
        <v>0</v>
      </c>
      <c r="Y14" s="170">
        <v>0</v>
      </c>
      <c r="Z14" s="170">
        <v>1057</v>
      </c>
      <c r="AA14" s="170">
        <v>0</v>
      </c>
      <c r="AB14" s="170">
        <v>1057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38452848</v>
      </c>
      <c r="AH14" s="52">
        <f t="shared" ref="AH14:AH34" si="9">IF(ISBLANK(AG14),"-",AG14-AG13)</f>
        <v>667</v>
      </c>
      <c r="AI14" s="53">
        <f t="shared" si="7"/>
        <v>220.93408413381914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</v>
      </c>
      <c r="AP14" s="170">
        <v>8682954</v>
      </c>
      <c r="AQ14" s="170">
        <f t="shared" si="8"/>
        <v>0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19</v>
      </c>
      <c r="E15" s="43">
        <f t="shared" si="1"/>
        <v>13.380281690140846</v>
      </c>
      <c r="F15" s="151">
        <v>66</v>
      </c>
      <c r="G15" s="43">
        <f t="shared" si="2"/>
        <v>46.478873239436624</v>
      </c>
      <c r="H15" s="44" t="s">
        <v>88</v>
      </c>
      <c r="I15" s="44">
        <f t="shared" si="3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110</v>
      </c>
      <c r="P15" s="166">
        <v>116</v>
      </c>
      <c r="Q15" s="166">
        <v>42918309</v>
      </c>
      <c r="R15" s="49">
        <f t="shared" si="4"/>
        <v>3023</v>
      </c>
      <c r="S15" s="50">
        <f t="shared" si="5"/>
        <v>72.552000000000007</v>
      </c>
      <c r="T15" s="50">
        <f t="shared" si="6"/>
        <v>3.0230000000000001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1057</v>
      </c>
      <c r="AA15" s="170">
        <v>0</v>
      </c>
      <c r="AB15" s="170">
        <v>1057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38453512</v>
      </c>
      <c r="AH15" s="52">
        <f t="shared" si="9"/>
        <v>664</v>
      </c>
      <c r="AI15" s="53">
        <f t="shared" si="7"/>
        <v>219.64935494541845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8682954</v>
      </c>
      <c r="AQ15" s="170">
        <f t="shared" si="8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12</v>
      </c>
      <c r="E16" s="43">
        <f t="shared" si="1"/>
        <v>8.4507042253521139</v>
      </c>
      <c r="F16" s="101">
        <v>75</v>
      </c>
      <c r="G16" s="43">
        <f t="shared" si="2"/>
        <v>52.816901408450704</v>
      </c>
      <c r="H16" s="44" t="s">
        <v>88</v>
      </c>
      <c r="I16" s="44">
        <f t="shared" si="3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127</v>
      </c>
      <c r="P16" s="166">
        <v>107</v>
      </c>
      <c r="Q16" s="166">
        <v>42921471</v>
      </c>
      <c r="R16" s="49">
        <f t="shared" si="4"/>
        <v>3162</v>
      </c>
      <c r="S16" s="50">
        <f t="shared" si="5"/>
        <v>75.888000000000005</v>
      </c>
      <c r="T16" s="50">
        <f t="shared" si="6"/>
        <v>3.1619999999999999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1187</v>
      </c>
      <c r="AA16" s="170">
        <v>0</v>
      </c>
      <c r="AB16" s="170">
        <v>1187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38454172</v>
      </c>
      <c r="AH16" s="52">
        <f t="shared" si="9"/>
        <v>660</v>
      </c>
      <c r="AI16" s="53">
        <f t="shared" si="7"/>
        <v>208.72865275142314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8682954</v>
      </c>
      <c r="AQ16" s="170">
        <f t="shared" si="8"/>
        <v>0</v>
      </c>
      <c r="AR16" s="56">
        <v>0.66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13</v>
      </c>
      <c r="E17" s="43">
        <f t="shared" si="1"/>
        <v>9.1549295774647899</v>
      </c>
      <c r="F17" s="101">
        <v>83</v>
      </c>
      <c r="G17" s="43">
        <f t="shared" si="2"/>
        <v>58.450704225352112</v>
      </c>
      <c r="H17" s="44" t="s">
        <v>88</v>
      </c>
      <c r="I17" s="44">
        <f t="shared" si="3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144</v>
      </c>
      <c r="P17" s="166">
        <v>140</v>
      </c>
      <c r="Q17" s="166">
        <v>42926110</v>
      </c>
      <c r="R17" s="49">
        <f t="shared" si="4"/>
        <v>4639</v>
      </c>
      <c r="S17" s="50">
        <f t="shared" si="5"/>
        <v>111.336</v>
      </c>
      <c r="T17" s="50">
        <f t="shared" si="6"/>
        <v>4.6390000000000002</v>
      </c>
      <c r="U17" s="167">
        <v>9.3000000000000007</v>
      </c>
      <c r="V17" s="167">
        <f t="shared" si="0"/>
        <v>9.3000000000000007</v>
      </c>
      <c r="W17" s="168" t="s">
        <v>137</v>
      </c>
      <c r="X17" s="170">
        <v>0</v>
      </c>
      <c r="Y17" s="170">
        <v>1004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38455468</v>
      </c>
      <c r="AH17" s="52">
        <f t="shared" si="9"/>
        <v>1296</v>
      </c>
      <c r="AI17" s="53">
        <f t="shared" si="7"/>
        <v>279.37055399870661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8682954</v>
      </c>
      <c r="AQ17" s="170">
        <f t="shared" si="8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11</v>
      </c>
      <c r="E18" s="43">
        <f t="shared" si="1"/>
        <v>7.746478873239437</v>
      </c>
      <c r="F18" s="101">
        <v>83</v>
      </c>
      <c r="G18" s="43">
        <f t="shared" si="2"/>
        <v>58.450704225352112</v>
      </c>
      <c r="H18" s="44" t="s">
        <v>88</v>
      </c>
      <c r="I18" s="44">
        <f t="shared" si="3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142</v>
      </c>
      <c r="P18" s="166">
        <v>151</v>
      </c>
      <c r="Q18" s="166">
        <v>42930694</v>
      </c>
      <c r="R18" s="49">
        <f t="shared" si="4"/>
        <v>4584</v>
      </c>
      <c r="S18" s="50">
        <f t="shared" si="5"/>
        <v>110.01600000000001</v>
      </c>
      <c r="T18" s="50">
        <f t="shared" si="6"/>
        <v>4.5839999999999996</v>
      </c>
      <c r="U18" s="167">
        <v>9.1</v>
      </c>
      <c r="V18" s="167">
        <f t="shared" si="0"/>
        <v>9.1</v>
      </c>
      <c r="W18" s="168" t="s">
        <v>137</v>
      </c>
      <c r="X18" s="170">
        <v>0</v>
      </c>
      <c r="Y18" s="170">
        <v>1004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38456812</v>
      </c>
      <c r="AH18" s="52">
        <f t="shared" si="9"/>
        <v>1344</v>
      </c>
      <c r="AI18" s="53">
        <f t="shared" si="7"/>
        <v>293.19371727748694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8682954</v>
      </c>
      <c r="AQ18" s="170">
        <f t="shared" si="8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11</v>
      </c>
      <c r="E19" s="43">
        <f t="shared" si="1"/>
        <v>7.746478873239437</v>
      </c>
      <c r="F19" s="101">
        <v>83</v>
      </c>
      <c r="G19" s="43">
        <f t="shared" si="2"/>
        <v>58.450704225352112</v>
      </c>
      <c r="H19" s="44" t="s">
        <v>88</v>
      </c>
      <c r="I19" s="44">
        <f t="shared" si="3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145</v>
      </c>
      <c r="P19" s="166">
        <v>144</v>
      </c>
      <c r="Q19" s="166">
        <v>42935650</v>
      </c>
      <c r="R19" s="49">
        <f t="shared" si="4"/>
        <v>4956</v>
      </c>
      <c r="S19" s="50">
        <f t="shared" si="5"/>
        <v>118.944</v>
      </c>
      <c r="T19" s="50">
        <f t="shared" si="6"/>
        <v>4.9560000000000004</v>
      </c>
      <c r="U19" s="167">
        <v>8.8000000000000007</v>
      </c>
      <c r="V19" s="167">
        <f t="shared" si="0"/>
        <v>8.8000000000000007</v>
      </c>
      <c r="W19" s="168" t="s">
        <v>137</v>
      </c>
      <c r="X19" s="170">
        <v>0</v>
      </c>
      <c r="Y19" s="170">
        <v>1005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38458164</v>
      </c>
      <c r="AH19" s="52">
        <f t="shared" si="9"/>
        <v>1352</v>
      </c>
      <c r="AI19" s="53">
        <f t="shared" si="7"/>
        <v>272.80064568200157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8682954</v>
      </c>
      <c r="AQ19" s="170">
        <f t="shared" si="8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11</v>
      </c>
      <c r="E20" s="43">
        <f t="shared" si="1"/>
        <v>7.746478873239437</v>
      </c>
      <c r="F20" s="101">
        <v>83</v>
      </c>
      <c r="G20" s="43">
        <f t="shared" si="2"/>
        <v>58.450704225352112</v>
      </c>
      <c r="H20" s="44" t="s">
        <v>88</v>
      </c>
      <c r="I20" s="44">
        <f t="shared" si="3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146</v>
      </c>
      <c r="P20" s="166">
        <v>142</v>
      </c>
      <c r="Q20" s="166">
        <v>42940907</v>
      </c>
      <c r="R20" s="49">
        <f t="shared" si="4"/>
        <v>5257</v>
      </c>
      <c r="S20" s="50">
        <f t="shared" si="5"/>
        <v>126.16800000000001</v>
      </c>
      <c r="T20" s="50">
        <f t="shared" si="6"/>
        <v>5.2569999999999997</v>
      </c>
      <c r="U20" s="167">
        <v>8.4</v>
      </c>
      <c r="V20" s="167">
        <v>8.4</v>
      </c>
      <c r="W20" s="168" t="s">
        <v>137</v>
      </c>
      <c r="X20" s="170">
        <v>0</v>
      </c>
      <c r="Y20" s="170">
        <v>1005</v>
      </c>
      <c r="Z20" s="170">
        <v>1186</v>
      </c>
      <c r="AA20" s="170">
        <v>1185</v>
      </c>
      <c r="AB20" s="170">
        <v>1186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38459512</v>
      </c>
      <c r="AH20" s="52">
        <f t="shared" si="9"/>
        <v>1348</v>
      </c>
      <c r="AI20" s="53">
        <f t="shared" si="7"/>
        <v>256.42001141335362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8682954</v>
      </c>
      <c r="AQ20" s="170">
        <f t="shared" si="8"/>
        <v>0</v>
      </c>
      <c r="AR20" s="56">
        <v>0.77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12</v>
      </c>
      <c r="E21" s="43">
        <f t="shared" si="1"/>
        <v>8.4507042253521139</v>
      </c>
      <c r="F21" s="101">
        <v>83</v>
      </c>
      <c r="G21" s="43">
        <f t="shared" si="2"/>
        <v>58.450704225352112</v>
      </c>
      <c r="H21" s="44" t="s">
        <v>88</v>
      </c>
      <c r="I21" s="44">
        <f t="shared" si="3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145</v>
      </c>
      <c r="P21" s="166">
        <v>159</v>
      </c>
      <c r="Q21" s="166">
        <v>42946022</v>
      </c>
      <c r="R21" s="49">
        <f t="shared" si="4"/>
        <v>5115</v>
      </c>
      <c r="S21" s="50">
        <f t="shared" si="5"/>
        <v>122.76</v>
      </c>
      <c r="T21" s="50">
        <f t="shared" si="6"/>
        <v>5.1150000000000002</v>
      </c>
      <c r="U21" s="167">
        <v>8.1</v>
      </c>
      <c r="V21" s="167">
        <v>8.5</v>
      </c>
      <c r="W21" s="168" t="s">
        <v>137</v>
      </c>
      <c r="X21" s="170">
        <v>0</v>
      </c>
      <c r="Y21" s="170">
        <v>1004</v>
      </c>
      <c r="Z21" s="170">
        <v>1187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38460892</v>
      </c>
      <c r="AH21" s="52">
        <f t="shared" si="9"/>
        <v>1380</v>
      </c>
      <c r="AI21" s="53">
        <f t="shared" si="7"/>
        <v>269.79472140762465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8682954</v>
      </c>
      <c r="AQ21" s="170">
        <f t="shared" si="8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11</v>
      </c>
      <c r="E22" s="43">
        <f t="shared" si="1"/>
        <v>7.746478873239437</v>
      </c>
      <c r="F22" s="101">
        <v>83</v>
      </c>
      <c r="G22" s="43">
        <f t="shared" si="2"/>
        <v>58.450704225352112</v>
      </c>
      <c r="H22" s="44" t="s">
        <v>88</v>
      </c>
      <c r="I22" s="44">
        <f t="shared" si="3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143</v>
      </c>
      <c r="P22" s="166">
        <v>132</v>
      </c>
      <c r="Q22" s="166">
        <v>42951271</v>
      </c>
      <c r="R22" s="49">
        <f t="shared" si="4"/>
        <v>5249</v>
      </c>
      <c r="S22" s="50">
        <f t="shared" si="5"/>
        <v>125.976</v>
      </c>
      <c r="T22" s="50">
        <f t="shared" si="6"/>
        <v>5.2489999999999997</v>
      </c>
      <c r="U22" s="167">
        <v>7.9</v>
      </c>
      <c r="V22" s="167">
        <f t="shared" si="0"/>
        <v>7.9</v>
      </c>
      <c r="W22" s="168" t="s">
        <v>137</v>
      </c>
      <c r="X22" s="170">
        <v>0</v>
      </c>
      <c r="Y22" s="170">
        <v>1004</v>
      </c>
      <c r="Z22" s="170">
        <v>1186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38462212</v>
      </c>
      <c r="AH22" s="52">
        <f t="shared" si="9"/>
        <v>1320</v>
      </c>
      <c r="AI22" s="53">
        <f t="shared" si="7"/>
        <v>251.47647170889695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8682954</v>
      </c>
      <c r="AQ22" s="170">
        <f t="shared" si="8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10</v>
      </c>
      <c r="E23" s="43">
        <f t="shared" si="1"/>
        <v>7.042253521126761</v>
      </c>
      <c r="F23" s="151">
        <v>81</v>
      </c>
      <c r="G23" s="43">
        <f t="shared" si="2"/>
        <v>57.04225352112676</v>
      </c>
      <c r="H23" s="44" t="s">
        <v>88</v>
      </c>
      <c r="I23" s="44">
        <f t="shared" si="3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141</v>
      </c>
      <c r="P23" s="166">
        <v>102</v>
      </c>
      <c r="Q23" s="166">
        <v>42956133</v>
      </c>
      <c r="R23" s="49">
        <f t="shared" si="4"/>
        <v>4862</v>
      </c>
      <c r="S23" s="50">
        <f t="shared" si="5"/>
        <v>116.688</v>
      </c>
      <c r="T23" s="50">
        <f t="shared" si="6"/>
        <v>4.8620000000000001</v>
      </c>
      <c r="U23" s="167">
        <v>7.7</v>
      </c>
      <c r="V23" s="167">
        <f t="shared" si="0"/>
        <v>7.7</v>
      </c>
      <c r="W23" s="168" t="s">
        <v>137</v>
      </c>
      <c r="X23" s="170">
        <v>0</v>
      </c>
      <c r="Y23" s="170">
        <v>1004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38463564</v>
      </c>
      <c r="AH23" s="52">
        <f t="shared" si="9"/>
        <v>1352</v>
      </c>
      <c r="AI23" s="53">
        <f t="shared" si="7"/>
        <v>278.07486631016042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8682954</v>
      </c>
      <c r="AQ23" s="170">
        <f t="shared" si="8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8</v>
      </c>
      <c r="E24" s="43">
        <f t="shared" si="1"/>
        <v>5.6338028169014089</v>
      </c>
      <c r="F24" s="151">
        <v>81</v>
      </c>
      <c r="G24" s="43">
        <f t="shared" si="2"/>
        <v>57.04225352112676</v>
      </c>
      <c r="H24" s="44" t="s">
        <v>88</v>
      </c>
      <c r="I24" s="44">
        <f t="shared" si="3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134</v>
      </c>
      <c r="P24" s="166">
        <v>136</v>
      </c>
      <c r="Q24" s="166">
        <v>42960819</v>
      </c>
      <c r="R24" s="49">
        <f t="shared" si="4"/>
        <v>4686</v>
      </c>
      <c r="S24" s="50">
        <f t="shared" si="5"/>
        <v>112.464</v>
      </c>
      <c r="T24" s="50">
        <f t="shared" si="6"/>
        <v>4.6859999999999999</v>
      </c>
      <c r="U24" s="167">
        <v>7.5</v>
      </c>
      <c r="V24" s="167">
        <f t="shared" si="0"/>
        <v>7.5</v>
      </c>
      <c r="W24" s="168" t="s">
        <v>137</v>
      </c>
      <c r="X24" s="170">
        <v>0</v>
      </c>
      <c r="Y24" s="170">
        <v>1004</v>
      </c>
      <c r="Z24" s="170">
        <v>1187</v>
      </c>
      <c r="AA24" s="170">
        <v>1185</v>
      </c>
      <c r="AB24" s="170">
        <v>1188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38464892</v>
      </c>
      <c r="AH24" s="52">
        <f t="shared" si="9"/>
        <v>1328</v>
      </c>
      <c r="AI24" s="53">
        <f t="shared" si="7"/>
        <v>283.39735381988902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8682954</v>
      </c>
      <c r="AQ24" s="170">
        <f t="shared" si="8"/>
        <v>0</v>
      </c>
      <c r="AR24" s="56">
        <v>0.79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10</v>
      </c>
      <c r="E25" s="43">
        <f t="shared" si="1"/>
        <v>7.042253521126761</v>
      </c>
      <c r="F25" s="151">
        <v>81</v>
      </c>
      <c r="G25" s="43">
        <f t="shared" si="2"/>
        <v>57.04225352112676</v>
      </c>
      <c r="H25" s="44" t="s">
        <v>88</v>
      </c>
      <c r="I25" s="44">
        <f t="shared" si="3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135</v>
      </c>
      <c r="P25" s="166">
        <v>128</v>
      </c>
      <c r="Q25" s="166">
        <v>42965298</v>
      </c>
      <c r="R25" s="49">
        <f t="shared" si="4"/>
        <v>4479</v>
      </c>
      <c r="S25" s="50">
        <f t="shared" si="5"/>
        <v>107.496</v>
      </c>
      <c r="T25" s="50">
        <f t="shared" si="6"/>
        <v>4.4790000000000001</v>
      </c>
      <c r="U25" s="167">
        <v>7.3</v>
      </c>
      <c r="V25" s="167">
        <f t="shared" si="0"/>
        <v>7.3</v>
      </c>
      <c r="W25" s="168" t="s">
        <v>137</v>
      </c>
      <c r="X25" s="170">
        <v>0</v>
      </c>
      <c r="Y25" s="170">
        <v>1003</v>
      </c>
      <c r="Z25" s="170">
        <v>1187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38466188</v>
      </c>
      <c r="AH25" s="52">
        <f t="shared" si="9"/>
        <v>1296</v>
      </c>
      <c r="AI25" s="53">
        <f t="shared" si="7"/>
        <v>289.35030140656397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8682954</v>
      </c>
      <c r="AQ25" s="170">
        <f t="shared" si="8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9</v>
      </c>
      <c r="E26" s="43">
        <f t="shared" si="1"/>
        <v>6.3380281690140849</v>
      </c>
      <c r="F26" s="151">
        <v>81</v>
      </c>
      <c r="G26" s="43">
        <f t="shared" si="2"/>
        <v>57.04225352112676</v>
      </c>
      <c r="H26" s="44" t="s">
        <v>88</v>
      </c>
      <c r="I26" s="44">
        <f t="shared" si="3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133</v>
      </c>
      <c r="P26" s="166">
        <v>151</v>
      </c>
      <c r="Q26" s="166">
        <v>42970220</v>
      </c>
      <c r="R26" s="49">
        <f t="shared" si="4"/>
        <v>4922</v>
      </c>
      <c r="S26" s="50">
        <f t="shared" si="5"/>
        <v>118.128</v>
      </c>
      <c r="T26" s="50">
        <f t="shared" si="6"/>
        <v>4.9219999999999997</v>
      </c>
      <c r="U26" s="167">
        <v>7.1</v>
      </c>
      <c r="V26" s="167">
        <f t="shared" si="0"/>
        <v>7.1</v>
      </c>
      <c r="W26" s="168" t="s">
        <v>137</v>
      </c>
      <c r="X26" s="170">
        <v>0</v>
      </c>
      <c r="Y26" s="170">
        <v>1003</v>
      </c>
      <c r="Z26" s="170">
        <v>1187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38467520</v>
      </c>
      <c r="AH26" s="52">
        <f t="shared" si="9"/>
        <v>1332</v>
      </c>
      <c r="AI26" s="53">
        <f t="shared" si="7"/>
        <v>270.62169849654612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8682954</v>
      </c>
      <c r="AQ26" s="170">
        <f t="shared" si="8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8</v>
      </c>
      <c r="E27" s="43">
        <f t="shared" si="1"/>
        <v>5.6338028169014089</v>
      </c>
      <c r="F27" s="151">
        <v>81</v>
      </c>
      <c r="G27" s="43">
        <f t="shared" si="2"/>
        <v>57.04225352112676</v>
      </c>
      <c r="H27" s="44" t="s">
        <v>88</v>
      </c>
      <c r="I27" s="44">
        <f t="shared" si="3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133</v>
      </c>
      <c r="P27" s="166">
        <v>140</v>
      </c>
      <c r="Q27" s="166">
        <v>42974622</v>
      </c>
      <c r="R27" s="49">
        <f t="shared" si="4"/>
        <v>4402</v>
      </c>
      <c r="S27" s="50">
        <f t="shared" si="5"/>
        <v>105.648</v>
      </c>
      <c r="T27" s="50">
        <f t="shared" si="6"/>
        <v>4.4020000000000001</v>
      </c>
      <c r="U27" s="167">
        <v>7</v>
      </c>
      <c r="V27" s="167">
        <f t="shared" si="0"/>
        <v>7</v>
      </c>
      <c r="W27" s="168" t="s">
        <v>137</v>
      </c>
      <c r="X27" s="170">
        <v>0</v>
      </c>
      <c r="Y27" s="170">
        <v>1004</v>
      </c>
      <c r="Z27" s="170">
        <v>1187</v>
      </c>
      <c r="AA27" s="170">
        <v>1185</v>
      </c>
      <c r="AB27" s="170">
        <v>1187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38468812</v>
      </c>
      <c r="AH27" s="52">
        <f t="shared" si="9"/>
        <v>1292</v>
      </c>
      <c r="AI27" s="53">
        <f t="shared" si="7"/>
        <v>293.50295320308948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8682954</v>
      </c>
      <c r="AQ27" s="170">
        <f t="shared" si="8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9</v>
      </c>
      <c r="E28" s="43">
        <f t="shared" si="1"/>
        <v>6.3380281690140849</v>
      </c>
      <c r="F28" s="151">
        <v>78</v>
      </c>
      <c r="G28" s="43">
        <f t="shared" si="2"/>
        <v>54.929577464788736</v>
      </c>
      <c r="H28" s="44" t="s">
        <v>88</v>
      </c>
      <c r="I28" s="44">
        <f t="shared" si="3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136</v>
      </c>
      <c r="P28" s="166">
        <v>111</v>
      </c>
      <c r="Q28" s="166">
        <v>42979163</v>
      </c>
      <c r="R28" s="49">
        <f t="shared" si="4"/>
        <v>4541</v>
      </c>
      <c r="S28" s="50">
        <f t="shared" si="5"/>
        <v>108.98399999999999</v>
      </c>
      <c r="T28" s="50">
        <f t="shared" si="6"/>
        <v>4.5410000000000004</v>
      </c>
      <c r="U28" s="167">
        <v>6.8</v>
      </c>
      <c r="V28" s="167">
        <f t="shared" si="0"/>
        <v>6.8</v>
      </c>
      <c r="W28" s="168" t="s">
        <v>137</v>
      </c>
      <c r="X28" s="170">
        <v>0</v>
      </c>
      <c r="Y28" s="170">
        <v>1005</v>
      </c>
      <c r="Z28" s="170">
        <v>1187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38470112</v>
      </c>
      <c r="AH28" s="52">
        <f t="shared" si="9"/>
        <v>1300</v>
      </c>
      <c r="AI28" s="53">
        <f t="shared" si="7"/>
        <v>286.28055494384495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8682954</v>
      </c>
      <c r="AQ28" s="170">
        <f t="shared" si="8"/>
        <v>0</v>
      </c>
      <c r="AR28" s="56">
        <v>1.27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9</v>
      </c>
      <c r="E29" s="43">
        <f t="shared" si="1"/>
        <v>6.3380281690140849</v>
      </c>
      <c r="F29" s="151">
        <v>78</v>
      </c>
      <c r="G29" s="43">
        <f t="shared" si="2"/>
        <v>54.929577464788736</v>
      </c>
      <c r="H29" s="44" t="s">
        <v>88</v>
      </c>
      <c r="I29" s="44">
        <f t="shared" si="3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129</v>
      </c>
      <c r="P29" s="166">
        <v>126</v>
      </c>
      <c r="Q29" s="166">
        <v>42983538</v>
      </c>
      <c r="R29" s="49">
        <f t="shared" si="4"/>
        <v>4375</v>
      </c>
      <c r="S29" s="50">
        <f t="shared" si="5"/>
        <v>105</v>
      </c>
      <c r="T29" s="50">
        <f t="shared" si="6"/>
        <v>4.375</v>
      </c>
      <c r="U29" s="167">
        <v>6.6</v>
      </c>
      <c r="V29" s="167">
        <f t="shared" si="0"/>
        <v>6.6</v>
      </c>
      <c r="W29" s="168" t="s">
        <v>137</v>
      </c>
      <c r="X29" s="170">
        <v>0</v>
      </c>
      <c r="Y29" s="170">
        <v>1003</v>
      </c>
      <c r="Z29" s="170">
        <v>1106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38471372</v>
      </c>
      <c r="AH29" s="52">
        <f t="shared" si="9"/>
        <v>1260</v>
      </c>
      <c r="AI29" s="53">
        <f t="shared" si="7"/>
        <v>288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8682954</v>
      </c>
      <c r="AQ29" s="170">
        <f t="shared" si="8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11</v>
      </c>
      <c r="E30" s="43">
        <f t="shared" si="1"/>
        <v>7.746478873239437</v>
      </c>
      <c r="F30" s="151">
        <v>76</v>
      </c>
      <c r="G30" s="43">
        <f t="shared" si="2"/>
        <v>53.521126760563384</v>
      </c>
      <c r="H30" s="44" t="s">
        <v>88</v>
      </c>
      <c r="I30" s="44">
        <f t="shared" si="3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109</v>
      </c>
      <c r="P30" s="166">
        <v>121</v>
      </c>
      <c r="Q30" s="166">
        <v>42987217</v>
      </c>
      <c r="R30" s="49">
        <f t="shared" si="4"/>
        <v>3679</v>
      </c>
      <c r="S30" s="50">
        <f t="shared" si="5"/>
        <v>88.296000000000006</v>
      </c>
      <c r="T30" s="50">
        <f t="shared" si="6"/>
        <v>3.6789999999999998</v>
      </c>
      <c r="U30" s="167">
        <v>6</v>
      </c>
      <c r="V30" s="167">
        <f t="shared" si="0"/>
        <v>6</v>
      </c>
      <c r="W30" s="168" t="s">
        <v>148</v>
      </c>
      <c r="X30" s="170">
        <v>0</v>
      </c>
      <c r="Y30" s="170">
        <v>1006</v>
      </c>
      <c r="Z30" s="170">
        <v>1106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38472380</v>
      </c>
      <c r="AH30" s="52">
        <f t="shared" si="9"/>
        <v>1008</v>
      </c>
      <c r="AI30" s="53">
        <f t="shared" si="7"/>
        <v>273.98749660233761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8682954</v>
      </c>
      <c r="AQ30" s="170">
        <f t="shared" si="8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13</v>
      </c>
      <c r="E31" s="43">
        <f t="shared" si="1"/>
        <v>9.1549295774647899</v>
      </c>
      <c r="F31" s="151">
        <v>76</v>
      </c>
      <c r="G31" s="43">
        <f t="shared" si="2"/>
        <v>53.521126760563384</v>
      </c>
      <c r="H31" s="44" t="s">
        <v>88</v>
      </c>
      <c r="I31" s="44">
        <f t="shared" si="3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115</v>
      </c>
      <c r="P31" s="166">
        <v>118</v>
      </c>
      <c r="Q31" s="166">
        <v>42990937</v>
      </c>
      <c r="R31" s="49">
        <f t="shared" si="4"/>
        <v>3720</v>
      </c>
      <c r="S31" s="50">
        <f t="shared" si="5"/>
        <v>89.28</v>
      </c>
      <c r="T31" s="50">
        <f t="shared" si="6"/>
        <v>3.72</v>
      </c>
      <c r="U31" s="167">
        <v>5.5</v>
      </c>
      <c r="V31" s="167">
        <f t="shared" si="0"/>
        <v>5.5</v>
      </c>
      <c r="W31" s="168" t="s">
        <v>148</v>
      </c>
      <c r="X31" s="170">
        <v>0</v>
      </c>
      <c r="Y31" s="170">
        <v>1006</v>
      </c>
      <c r="Z31" s="170">
        <v>1187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38473372</v>
      </c>
      <c r="AH31" s="52">
        <f t="shared" si="9"/>
        <v>992</v>
      </c>
      <c r="AI31" s="53">
        <f t="shared" si="7"/>
        <v>266.66666666666663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8682954</v>
      </c>
      <c r="AQ31" s="170">
        <f t="shared" si="8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15</v>
      </c>
      <c r="E32" s="43">
        <f t="shared" si="1"/>
        <v>10.563380281690142</v>
      </c>
      <c r="F32" s="151">
        <v>76</v>
      </c>
      <c r="G32" s="43">
        <f t="shared" si="2"/>
        <v>53.521126760563384</v>
      </c>
      <c r="H32" s="44" t="s">
        <v>88</v>
      </c>
      <c r="I32" s="44">
        <f t="shared" si="3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117</v>
      </c>
      <c r="P32" s="166">
        <v>104</v>
      </c>
      <c r="Q32" s="166">
        <v>42994463</v>
      </c>
      <c r="R32" s="49">
        <f t="shared" si="4"/>
        <v>3526</v>
      </c>
      <c r="S32" s="50">
        <f t="shared" si="5"/>
        <v>84.623999999999995</v>
      </c>
      <c r="T32" s="50">
        <f t="shared" si="6"/>
        <v>3.5259999999999998</v>
      </c>
      <c r="U32" s="167">
        <v>5.0999999999999996</v>
      </c>
      <c r="V32" s="167">
        <f t="shared" si="0"/>
        <v>5.0999999999999996</v>
      </c>
      <c r="W32" s="168" t="s">
        <v>148</v>
      </c>
      <c r="X32" s="170">
        <v>0</v>
      </c>
      <c r="Y32" s="170">
        <v>1005</v>
      </c>
      <c r="Z32" s="170">
        <v>1187</v>
      </c>
      <c r="AA32" s="170">
        <v>0</v>
      </c>
      <c r="AB32" s="170">
        <v>1187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38474356</v>
      </c>
      <c r="AH32" s="52">
        <f t="shared" si="9"/>
        <v>984</v>
      </c>
      <c r="AI32" s="53">
        <f t="shared" si="7"/>
        <v>279.06976744186051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8682954</v>
      </c>
      <c r="AQ32" s="170">
        <f t="shared" si="8"/>
        <v>0</v>
      </c>
      <c r="AR32" s="56">
        <v>1.05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9</v>
      </c>
      <c r="E33" s="43">
        <f t="shared" si="1"/>
        <v>6.3380281690140849</v>
      </c>
      <c r="F33" s="151">
        <v>66</v>
      </c>
      <c r="G33" s="43">
        <f t="shared" si="2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130</v>
      </c>
      <c r="P33" s="166">
        <v>106</v>
      </c>
      <c r="Q33" s="166">
        <v>42997725</v>
      </c>
      <c r="R33" s="49">
        <f t="shared" si="4"/>
        <v>3262</v>
      </c>
      <c r="S33" s="50">
        <f t="shared" si="5"/>
        <v>78.287999999999997</v>
      </c>
      <c r="T33" s="50">
        <f t="shared" si="6"/>
        <v>3.262</v>
      </c>
      <c r="U33" s="167">
        <v>6.1</v>
      </c>
      <c r="V33" s="167">
        <f t="shared" si="0"/>
        <v>6.1</v>
      </c>
      <c r="W33" s="168" t="s">
        <v>125</v>
      </c>
      <c r="X33" s="170">
        <v>0</v>
      </c>
      <c r="Y33" s="170">
        <v>0</v>
      </c>
      <c r="Z33" s="170">
        <v>1107</v>
      </c>
      <c r="AA33" s="170">
        <v>0</v>
      </c>
      <c r="AB33" s="170">
        <v>1188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38475224</v>
      </c>
      <c r="AH33" s="52">
        <f t="shared" si="9"/>
        <v>868</v>
      </c>
      <c r="AI33" s="53">
        <f t="shared" si="7"/>
        <v>266.09442060085837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</v>
      </c>
      <c r="AP33" s="170">
        <v>8684030</v>
      </c>
      <c r="AQ33" s="170">
        <f t="shared" si="8"/>
        <v>1076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11</v>
      </c>
      <c r="E34" s="43">
        <f t="shared" si="1"/>
        <v>7.746478873239437</v>
      </c>
      <c r="F34" s="151">
        <v>66</v>
      </c>
      <c r="G34" s="43">
        <f t="shared" si="2"/>
        <v>46.478873239436624</v>
      </c>
      <c r="H34" s="44" t="s">
        <v>88</v>
      </c>
      <c r="I34" s="44">
        <f t="shared" si="3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134</v>
      </c>
      <c r="P34" s="166">
        <v>98</v>
      </c>
      <c r="Q34" s="166">
        <v>43000755</v>
      </c>
      <c r="R34" s="49">
        <f t="shared" si="4"/>
        <v>3030</v>
      </c>
      <c r="S34" s="50">
        <f t="shared" si="5"/>
        <v>72.72</v>
      </c>
      <c r="T34" s="50">
        <f t="shared" si="6"/>
        <v>3.03</v>
      </c>
      <c r="U34" s="167">
        <v>7.2</v>
      </c>
      <c r="V34" s="167">
        <f t="shared" si="0"/>
        <v>7.2</v>
      </c>
      <c r="W34" s="168" t="s">
        <v>125</v>
      </c>
      <c r="X34" s="170">
        <v>0</v>
      </c>
      <c r="Y34" s="170">
        <v>0</v>
      </c>
      <c r="Z34" s="170">
        <v>1107</v>
      </c>
      <c r="AA34" s="170">
        <v>0</v>
      </c>
      <c r="AB34" s="170">
        <v>1188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38476024</v>
      </c>
      <c r="AH34" s="52">
        <f t="shared" si="9"/>
        <v>800</v>
      </c>
      <c r="AI34" s="53">
        <f t="shared" si="7"/>
        <v>264.02640264026405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</v>
      </c>
      <c r="AP34" s="170">
        <v>8685188</v>
      </c>
      <c r="AQ34" s="170">
        <f t="shared" si="8"/>
        <v>1158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121.625</v>
      </c>
      <c r="Q35" s="67">
        <f>Q34-Q10</f>
        <v>96983</v>
      </c>
      <c r="R35" s="68">
        <f>SUM(R11:R34)</f>
        <v>96983</v>
      </c>
      <c r="S35" s="69">
        <f>AVERAGE(S11:S34)</f>
        <v>96.98299999999999</v>
      </c>
      <c r="T35" s="69">
        <f>SUM(T11:T34)</f>
        <v>96.983000000000004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25820</v>
      </c>
      <c r="AH35" s="71">
        <f>SUM(AH11:AH34)</f>
        <v>25820</v>
      </c>
      <c r="AI35" s="72">
        <f>$AH$35/$T35</f>
        <v>266.23222626645907</v>
      </c>
      <c r="AJ35" s="138"/>
      <c r="AK35" s="139"/>
      <c r="AL35" s="139"/>
      <c r="AM35" s="139"/>
      <c r="AN35" s="140"/>
      <c r="AO35" s="73"/>
      <c r="AP35" s="74">
        <f>AP34-AP10</f>
        <v>4307</v>
      </c>
      <c r="AQ35" s="75">
        <f>SUM(AQ11:AQ34)</f>
        <v>4307</v>
      </c>
      <c r="AR35" s="76">
        <f>AVERAGE(AR11:AR34)</f>
        <v>0.90666666666666673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166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167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168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95" t="s">
        <v>129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169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57"/>
      <c r="C54" s="158"/>
      <c r="D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162"/>
      <c r="V54" s="162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4"/>
      <c r="C55" s="164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4"/>
      <c r="C56" s="160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64"/>
      <c r="C57" s="160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96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95"/>
      <c r="C58" s="160"/>
      <c r="D58" s="158"/>
      <c r="E58" s="158"/>
      <c r="F58" s="158"/>
      <c r="G58" s="158"/>
      <c r="H58" s="158"/>
      <c r="I58" s="102"/>
      <c r="J58" s="159"/>
      <c r="K58" s="159"/>
      <c r="L58" s="159"/>
      <c r="M58" s="159"/>
      <c r="N58" s="159"/>
      <c r="O58" s="159"/>
      <c r="P58" s="159"/>
      <c r="Q58" s="159"/>
      <c r="R58" s="159"/>
      <c r="S58" s="96"/>
      <c r="T58" s="96"/>
      <c r="U58" s="96"/>
      <c r="V58" s="96"/>
      <c r="W58" s="96"/>
      <c r="X58" s="96"/>
      <c r="Y58" s="96"/>
      <c r="Z58" s="85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153"/>
      <c r="AW58" s="146"/>
      <c r="AX58" s="146"/>
      <c r="AY58" s="146"/>
    </row>
    <row r="59" spans="2:51" x14ac:dyDescent="0.25">
      <c r="B59" s="116"/>
      <c r="C59" s="157"/>
      <c r="D59" s="158"/>
      <c r="E59" s="158"/>
      <c r="F59" s="158"/>
      <c r="G59" s="158"/>
      <c r="H59" s="158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85"/>
      <c r="X59" s="85"/>
      <c r="Y59" s="85"/>
      <c r="Z59" s="154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153"/>
      <c r="AW59" s="146"/>
      <c r="AX59" s="146"/>
      <c r="AY59" s="146"/>
    </row>
    <row r="60" spans="2:51" x14ac:dyDescent="0.25">
      <c r="B60" s="116"/>
      <c r="C60" s="157"/>
      <c r="D60" s="102"/>
      <c r="E60" s="158"/>
      <c r="F60" s="158"/>
      <c r="G60" s="158"/>
      <c r="H60" s="158"/>
      <c r="I60" s="158"/>
      <c r="J60" s="96"/>
      <c r="K60" s="96"/>
      <c r="L60" s="96"/>
      <c r="M60" s="96"/>
      <c r="N60" s="96"/>
      <c r="O60" s="96"/>
      <c r="P60" s="96"/>
      <c r="Q60" s="96"/>
      <c r="R60" s="96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4"/>
      <c r="D61" s="102"/>
      <c r="E61" s="158"/>
      <c r="F61" s="158"/>
      <c r="G61" s="158"/>
      <c r="H61" s="158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4"/>
      <c r="D62" s="158"/>
      <c r="E62" s="102"/>
      <c r="F62" s="158"/>
      <c r="G62" s="102"/>
      <c r="H62" s="102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0"/>
      <c r="D63" s="158"/>
      <c r="E63" s="102"/>
      <c r="F63" s="102"/>
      <c r="G63" s="102"/>
      <c r="H63" s="102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0"/>
      <c r="D64" s="158"/>
      <c r="E64" s="158"/>
      <c r="F64" s="102"/>
      <c r="G64" s="158"/>
      <c r="H64" s="158"/>
      <c r="I64" s="96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96"/>
      <c r="D65" s="158"/>
      <c r="E65" s="158"/>
      <c r="F65" s="158"/>
      <c r="G65" s="158"/>
      <c r="H65" s="158"/>
      <c r="I65" s="96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U65" s="146"/>
      <c r="AV65" s="153"/>
      <c r="AW65" s="146"/>
      <c r="AX65" s="146"/>
      <c r="AY65" s="146"/>
    </row>
    <row r="66" spans="1:51" x14ac:dyDescent="0.25">
      <c r="B66" s="116"/>
      <c r="C66" s="164"/>
      <c r="D66" s="96"/>
      <c r="E66" s="158"/>
      <c r="F66" s="158"/>
      <c r="G66" s="158"/>
      <c r="H66" s="158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U66" s="146"/>
      <c r="AV66" s="153"/>
      <c r="AW66" s="146"/>
      <c r="AX66" s="146"/>
      <c r="AY66" s="146"/>
    </row>
    <row r="67" spans="1:51" x14ac:dyDescent="0.25">
      <c r="A67" s="154"/>
      <c r="B67" s="116"/>
      <c r="C67" s="160"/>
      <c r="D67" s="96"/>
      <c r="E67" s="158"/>
      <c r="F67" s="158"/>
      <c r="G67" s="158"/>
      <c r="H67" s="158"/>
      <c r="I67" s="155"/>
      <c r="J67" s="155"/>
      <c r="K67" s="155"/>
      <c r="L67" s="155"/>
      <c r="M67" s="155"/>
      <c r="N67" s="155"/>
      <c r="O67" s="156"/>
      <c r="P67" s="150"/>
      <c r="R67" s="153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116"/>
      <c r="C68" s="164"/>
      <c r="D68" s="158"/>
      <c r="E68" s="96"/>
      <c r="F68" s="158"/>
      <c r="G68" s="96"/>
      <c r="H68" s="96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116"/>
      <c r="C69" s="94"/>
      <c r="D69" s="158"/>
      <c r="E69" s="96"/>
      <c r="F69" s="96"/>
      <c r="G69" s="96"/>
      <c r="H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85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B75" s="83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B76" s="96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83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50"/>
      <c r="Q99" s="150"/>
      <c r="R99" s="150"/>
      <c r="S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Q101" s="150"/>
      <c r="R101" s="150"/>
      <c r="S101" s="150"/>
      <c r="T101" s="150"/>
      <c r="U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T102" s="150"/>
      <c r="U102" s="150"/>
      <c r="AS102" s="146"/>
      <c r="AT102" s="146"/>
      <c r="AU102" s="146"/>
      <c r="AV102" s="146"/>
      <c r="AW102" s="146"/>
      <c r="AX102" s="146"/>
      <c r="AY102" s="146"/>
    </row>
    <row r="114" spans="45:51" x14ac:dyDescent="0.25">
      <c r="AS114" s="146"/>
      <c r="AT114" s="146"/>
      <c r="AU114" s="146"/>
      <c r="AV114" s="146"/>
      <c r="AW114" s="146"/>
      <c r="AX114" s="146"/>
      <c r="AY114" s="146"/>
    </row>
  </sheetData>
  <protectedRanges>
    <protectedRange sqref="N58:R58 B78 S60:T66 B70:B75 N61:R66 T42 T53:T54 S55:T57" name="Range2_12_5_1_1"/>
    <protectedRange sqref="N10 L10 L6 D6 D8 AD8 AF8 O8:U8 AJ8:AR8 AF10 AR11:AR34 L24:N31 N12:N23 N32:N34 N11:AG11 E11:E34 G11:G34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76:B77 J59:R60 D66:D67 I64:I65 Z57:Z58 S58:Y59 AA58:AU59 E68:E69 G68:H69 F69" name="Range2_2_1_10_1_1_1_2"/>
    <protectedRange sqref="C65" name="Range2_2_1_10_2_1_1_1"/>
    <protectedRange sqref="G64:H64 D62 F65 E64 N55:R57" name="Range2_12_1_6_1_1"/>
    <protectedRange sqref="D57:D58 I60:I62 I57:M57 G65:H66 G58:H60 E65:E66 F66:F67 F59:F61 E58:E60 J55:M56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7:B69" name="Range2_12_5_1_1_2"/>
    <protectedRange sqref="B66" name="Range2_12_5_1_1_2_1_4_1_1_1_2_1_1_1_1_1_1_1"/>
    <protectedRange sqref="B64:B65" name="Range2_12_5_1_1_2_1"/>
    <protectedRange sqref="B63" name="Range2_12_5_1_1_2_1_2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6:H56" name="Range2_2_12_1_3_1_2_1_1_1_2_1_1_1_1_1_1_2_1_1_1_1_1_1_1_1"/>
    <protectedRange sqref="F56 G55:H55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5 F53" name="Range2_2_12_1_3_1_2_1_1_1_3_1_1_1_1_1_3_1_1_1_1_1_1_1_1"/>
    <protectedRange sqref="F54:H54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5:E55" name="Range2_2_12_1_3_1_2_1_1_1_3_1_1_1_1_1_1_1_2_1_1_1_1_1_1"/>
    <protectedRange sqref="D54:E54" name="Range2_2_12_1_3_1_2_1_1_1_2_1_1_1_1_3_1_1_1_1_1_1_1_1_1"/>
    <protectedRange sqref="B62" name="Range2_12_5_1_1_2_1_2_2"/>
    <protectedRange sqref="B61" name="Range2_12_5_1_1_2_1_4_1_1_1_2_1_1_1_1_1_1_1_1_1_2"/>
    <protectedRange sqref="B59" name="Range2_12_5_1_1_2_1_4_1_1_1_2_1_1_1_1_1_1_1_1_1_2_1_1_1"/>
    <protectedRange sqref="B60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7" name="Range2_12_5_1_1_1_2_1_1_1_1_1_1_1_1_1_1_1_2_1_2_1_1_1_1_1_1_1_1_1_2_1_1_1_1_1_1_1_1_1_1_1_1"/>
    <protectedRange sqref="B46" name="Range2_12_5_1_1_1_2_2_1_1_1_1_1_1_1_1_1_1_1_2_1_1_1_2_1_1_1_2_1_1_1_3_1_1_1_1_1_1_1_1_1_1_1_1_1_1_1_1_1_1_1_1_1_1_1_1_1_1_1_1"/>
    <protectedRange sqref="B48" name="Range2_12_5_1_1_1_1_1_2_1_1_1_1_1_1_1_1_1_1_1_1_1_1_1_1_1_1_1_1"/>
    <protectedRange sqref="B49" name="Range2_12_5_1_1_1_1_1_2_1_1_2_1_1_1_1_1_1_1_1_1_1_1_1_1_1_1_1_1"/>
    <protectedRange sqref="B50" name="Range2_12_5_1_1_1_2_2_1_1_1_1_1_1_1_1_1_1_1_2_1_1_1_2_1_1_1_1_1_1_1_1_1_1_1_1_1_1_1_1"/>
    <protectedRange sqref="B52" name="Range2_12_5_1_1_1_2_2_1_1_1_1_1_1_1_1_1_1_1_2_1_1_1_1_1_1_1_1_1_3_1_3_1_2_1_1_1_1_1_1_1_1_1_1_1_1_1_2_1_1_1_1_1"/>
    <protectedRange sqref="B51" name="Range2_12_5_1_1_1_1_1_2_1_2_1_1_1_2_1_1_1_1_1_1_1_1_1_1_2_1_1_1_1_1"/>
    <protectedRange sqref="F11:F22" name="Range1_16_3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97" priority="5" operator="containsText" text="N/A">
      <formula>NOT(ISERROR(SEARCH("N/A",X11)))</formula>
    </cfRule>
    <cfRule type="cellIs" dxfId="596" priority="23" operator="equal">
      <formula>0</formula>
    </cfRule>
  </conditionalFormatting>
  <conditionalFormatting sqref="X11:AE34">
    <cfRule type="cellIs" dxfId="595" priority="22" operator="greaterThanOrEqual">
      <formula>1185</formula>
    </cfRule>
  </conditionalFormatting>
  <conditionalFormatting sqref="X11:AE34">
    <cfRule type="cellIs" dxfId="594" priority="21" operator="between">
      <formula>0.1</formula>
      <formula>1184</formula>
    </cfRule>
  </conditionalFormatting>
  <conditionalFormatting sqref="X8 AO24:AO32 AJ24:AN34 AJ11:AO23">
    <cfRule type="cellIs" dxfId="593" priority="20" operator="equal">
      <formula>0</formula>
    </cfRule>
  </conditionalFormatting>
  <conditionalFormatting sqref="X8 AO24:AO32 AJ24:AN34 AJ11:AO23">
    <cfRule type="cellIs" dxfId="592" priority="19" operator="greaterThan">
      <formula>1179</formula>
    </cfRule>
  </conditionalFormatting>
  <conditionalFormatting sqref="X8 AO24:AO32 AJ24:AN34 AJ11:AO23">
    <cfRule type="cellIs" dxfId="591" priority="18" operator="greaterThan">
      <formula>99</formula>
    </cfRule>
  </conditionalFormatting>
  <conditionalFormatting sqref="X8 AO24:AO32 AJ24:AN34 AJ11:AO23">
    <cfRule type="cellIs" dxfId="590" priority="17" operator="greaterThan">
      <formula>0.99</formula>
    </cfRule>
  </conditionalFormatting>
  <conditionalFormatting sqref="AB8">
    <cfRule type="cellIs" dxfId="589" priority="16" operator="equal">
      <formula>0</formula>
    </cfRule>
  </conditionalFormatting>
  <conditionalFormatting sqref="AB8">
    <cfRule type="cellIs" dxfId="588" priority="15" operator="greaterThan">
      <formula>1179</formula>
    </cfRule>
  </conditionalFormatting>
  <conditionalFormatting sqref="AB8">
    <cfRule type="cellIs" dxfId="587" priority="14" operator="greaterThan">
      <formula>99</formula>
    </cfRule>
  </conditionalFormatting>
  <conditionalFormatting sqref="AB8">
    <cfRule type="cellIs" dxfId="586" priority="13" operator="greaterThan">
      <formula>0.99</formula>
    </cfRule>
  </conditionalFormatting>
  <conditionalFormatting sqref="AO33:AO34 AQ11:AQ34">
    <cfRule type="cellIs" dxfId="585" priority="12" operator="equal">
      <formula>0</formula>
    </cfRule>
  </conditionalFormatting>
  <conditionalFormatting sqref="AO33:AO34 AQ11:AQ34">
    <cfRule type="cellIs" dxfId="584" priority="11" operator="greaterThan">
      <formula>1179</formula>
    </cfRule>
  </conditionalFormatting>
  <conditionalFormatting sqref="AO33:AO34 AQ11:AQ34">
    <cfRule type="cellIs" dxfId="583" priority="10" operator="greaterThan">
      <formula>99</formula>
    </cfRule>
  </conditionalFormatting>
  <conditionalFormatting sqref="AO33:AO34 AQ11:AQ34">
    <cfRule type="cellIs" dxfId="582" priority="9" operator="greaterThan">
      <formula>0.99</formula>
    </cfRule>
  </conditionalFormatting>
  <conditionalFormatting sqref="AI11:AI34">
    <cfRule type="cellIs" dxfId="581" priority="8" operator="greaterThan">
      <formula>$AI$8</formula>
    </cfRule>
  </conditionalFormatting>
  <conditionalFormatting sqref="AH11:AH34">
    <cfRule type="cellIs" dxfId="580" priority="6" operator="greaterThan">
      <formula>$AH$8</formula>
    </cfRule>
    <cfRule type="cellIs" dxfId="579" priority="7" operator="greaterThan">
      <formula>$AH$8</formula>
    </cfRule>
  </conditionalFormatting>
  <conditionalFormatting sqref="AP11:AP34">
    <cfRule type="cellIs" dxfId="578" priority="4" operator="equal">
      <formula>0</formula>
    </cfRule>
  </conditionalFormatting>
  <conditionalFormatting sqref="AP11:AP34">
    <cfRule type="cellIs" dxfId="577" priority="3" operator="greaterThan">
      <formula>1179</formula>
    </cfRule>
  </conditionalFormatting>
  <conditionalFormatting sqref="AP11:AP34">
    <cfRule type="cellIs" dxfId="576" priority="2" operator="greaterThan">
      <formula>99</formula>
    </cfRule>
  </conditionalFormatting>
  <conditionalFormatting sqref="AP11:AP34">
    <cfRule type="cellIs" dxfId="57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2:AY117"/>
  <sheetViews>
    <sheetView topLeftCell="A31" workbookViewId="0">
      <selection activeCell="B48" sqref="B48:B50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2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189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84" t="s">
        <v>10</v>
      </c>
      <c r="I7" s="185" t="s">
        <v>11</v>
      </c>
      <c r="J7" s="185" t="s">
        <v>12</v>
      </c>
      <c r="K7" s="185" t="s">
        <v>13</v>
      </c>
      <c r="L7" s="14"/>
      <c r="M7" s="14"/>
      <c r="N7" s="14"/>
      <c r="O7" s="184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85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85" t="s">
        <v>22</v>
      </c>
      <c r="AG7" s="185" t="s">
        <v>23</v>
      </c>
      <c r="AH7" s="185" t="s">
        <v>24</v>
      </c>
      <c r="AI7" s="185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85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42192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26722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85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86" t="s">
        <v>51</v>
      </c>
      <c r="V9" s="186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188" t="s">
        <v>55</v>
      </c>
      <c r="AG9" s="188" t="s">
        <v>56</v>
      </c>
      <c r="AH9" s="264" t="s">
        <v>57</v>
      </c>
      <c r="AI9" s="278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62" t="s">
        <v>66</v>
      </c>
      <c r="AR9" s="186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1"/>
      <c r="I10" s="186" t="s">
        <v>75</v>
      </c>
      <c r="J10" s="186" t="s">
        <v>75</v>
      </c>
      <c r="K10" s="186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6'!Q34</f>
        <v>43000755</v>
      </c>
      <c r="R10" s="272"/>
      <c r="S10" s="273"/>
      <c r="T10" s="274"/>
      <c r="U10" s="186" t="s">
        <v>75</v>
      </c>
      <c r="V10" s="186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6'!AG34</f>
        <v>38476024</v>
      </c>
      <c r="AH10" s="264"/>
      <c r="AI10" s="279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3">
        <f>'JULY 6'!AP34</f>
        <v>8685188</v>
      </c>
      <c r="AQ10" s="263"/>
      <c r="AR10" s="187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10</v>
      </c>
      <c r="E11" s="43">
        <f>D11/1.42</f>
        <v>7.042253521126761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118</v>
      </c>
      <c r="P11" s="166">
        <v>96</v>
      </c>
      <c r="Q11" s="166">
        <v>43003858</v>
      </c>
      <c r="R11" s="49">
        <f>IF(ISBLANK(Q11),"-",Q11-Q10)</f>
        <v>3103</v>
      </c>
      <c r="S11" s="50">
        <f>R11*24/1000</f>
        <v>74.471999999999994</v>
      </c>
      <c r="T11" s="50">
        <f>R11/1000</f>
        <v>3.1030000000000002</v>
      </c>
      <c r="U11" s="167">
        <v>8.3000000000000007</v>
      </c>
      <c r="V11" s="167">
        <f t="shared" ref="V11:V34" si="0">U11</f>
        <v>8.3000000000000007</v>
      </c>
      <c r="W11" s="168" t="s">
        <v>125</v>
      </c>
      <c r="X11" s="170">
        <v>0</v>
      </c>
      <c r="Y11" s="170">
        <v>0</v>
      </c>
      <c r="Z11" s="170">
        <v>1006</v>
      </c>
      <c r="AA11" s="170">
        <v>0</v>
      </c>
      <c r="AB11" s="170">
        <v>1188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38476804</v>
      </c>
      <c r="AH11" s="52">
        <f>IF(ISBLANK(AG11),"-",AG11-AG10)</f>
        <v>780</v>
      </c>
      <c r="AI11" s="53">
        <f>AH11/T11</f>
        <v>251.36964228166289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0.6</v>
      </c>
      <c r="AP11" s="170">
        <v>8686166</v>
      </c>
      <c r="AQ11" s="170">
        <f t="shared" ref="AQ11:AQ34" si="1">AP11-AP10</f>
        <v>978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11</v>
      </c>
      <c r="E12" s="43">
        <f t="shared" ref="E12:E34" si="2">D12/1.42</f>
        <v>7.746478873239437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118</v>
      </c>
      <c r="P12" s="166">
        <v>95</v>
      </c>
      <c r="Q12" s="166">
        <v>43006656</v>
      </c>
      <c r="R12" s="49">
        <f t="shared" ref="R12:R34" si="5">IF(ISBLANK(Q12),"-",Q12-Q11)</f>
        <v>2798</v>
      </c>
      <c r="S12" s="50">
        <f t="shared" ref="S12:S34" si="6">R12*24/1000</f>
        <v>67.152000000000001</v>
      </c>
      <c r="T12" s="50">
        <f t="shared" ref="T12:T34" si="7">R12/1000</f>
        <v>2.798</v>
      </c>
      <c r="U12" s="167">
        <v>9.3000000000000007</v>
      </c>
      <c r="V12" s="167">
        <f t="shared" si="0"/>
        <v>9.3000000000000007</v>
      </c>
      <c r="W12" s="168" t="s">
        <v>125</v>
      </c>
      <c r="X12" s="170">
        <v>0</v>
      </c>
      <c r="Y12" s="170">
        <v>0</v>
      </c>
      <c r="Z12" s="170">
        <v>1006</v>
      </c>
      <c r="AA12" s="170">
        <v>0</v>
      </c>
      <c r="AB12" s="170">
        <v>1188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38477484</v>
      </c>
      <c r="AH12" s="52">
        <f>IF(ISBLANK(AG12),"-",AG12-AG11)</f>
        <v>680</v>
      </c>
      <c r="AI12" s="53">
        <f t="shared" ref="AI12:AI34" si="8">AH12/T12</f>
        <v>243.03073624017154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0.6</v>
      </c>
      <c r="AP12" s="170">
        <v>8687130</v>
      </c>
      <c r="AQ12" s="170">
        <f t="shared" si="1"/>
        <v>964</v>
      </c>
      <c r="AR12" s="56">
        <v>1.08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16</v>
      </c>
      <c r="E13" s="43">
        <f t="shared" si="2"/>
        <v>11.267605633802818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94</v>
      </c>
      <c r="P13" s="166">
        <v>93</v>
      </c>
      <c r="Q13" s="166">
        <v>43009679</v>
      </c>
      <c r="R13" s="49">
        <f t="shared" si="5"/>
        <v>3023</v>
      </c>
      <c r="S13" s="50">
        <f t="shared" si="6"/>
        <v>72.552000000000007</v>
      </c>
      <c r="T13" s="50">
        <f t="shared" si="7"/>
        <v>3.0230000000000001</v>
      </c>
      <c r="U13" s="167">
        <v>9.5</v>
      </c>
      <c r="V13" s="167">
        <f t="shared" si="0"/>
        <v>9.5</v>
      </c>
      <c r="W13" s="168" t="s">
        <v>125</v>
      </c>
      <c r="X13" s="170">
        <v>0</v>
      </c>
      <c r="Y13" s="170">
        <v>0</v>
      </c>
      <c r="Z13" s="170">
        <v>976</v>
      </c>
      <c r="AA13" s="170">
        <v>0</v>
      </c>
      <c r="AB13" s="170">
        <v>1188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38478216</v>
      </c>
      <c r="AH13" s="52">
        <f>IF(ISBLANK(AG13),"-",AG13-AG12)</f>
        <v>732</v>
      </c>
      <c r="AI13" s="53">
        <f t="shared" si="8"/>
        <v>242.14356599404564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0.6</v>
      </c>
      <c r="AP13" s="170">
        <v>8687470</v>
      </c>
      <c r="AQ13" s="170">
        <f t="shared" si="1"/>
        <v>340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17</v>
      </c>
      <c r="E14" s="43">
        <f t="shared" si="2"/>
        <v>11.971830985915494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100</v>
      </c>
      <c r="P14" s="166">
        <v>99</v>
      </c>
      <c r="Q14" s="166">
        <v>43012784</v>
      </c>
      <c r="R14" s="49">
        <f t="shared" si="5"/>
        <v>3105</v>
      </c>
      <c r="S14" s="50">
        <f t="shared" si="6"/>
        <v>74.52</v>
      </c>
      <c r="T14" s="50">
        <f t="shared" si="7"/>
        <v>3.105</v>
      </c>
      <c r="U14" s="167">
        <v>9.5</v>
      </c>
      <c r="V14" s="167">
        <f t="shared" si="0"/>
        <v>9.5</v>
      </c>
      <c r="W14" s="168" t="s">
        <v>125</v>
      </c>
      <c r="X14" s="170">
        <v>0</v>
      </c>
      <c r="Y14" s="170">
        <v>0</v>
      </c>
      <c r="Z14" s="170">
        <v>976</v>
      </c>
      <c r="AA14" s="170">
        <v>0</v>
      </c>
      <c r="AB14" s="170">
        <v>1188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38478916</v>
      </c>
      <c r="AH14" s="52">
        <f t="shared" ref="AH14:AH34" si="9">IF(ISBLANK(AG14),"-",AG14-AG13)</f>
        <v>700</v>
      </c>
      <c r="AI14" s="53">
        <f t="shared" si="8"/>
        <v>225.44283413848632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</v>
      </c>
      <c r="AP14" s="170">
        <v>8687470</v>
      </c>
      <c r="AQ14" s="170">
        <f t="shared" si="1"/>
        <v>0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19</v>
      </c>
      <c r="E15" s="43">
        <f t="shared" si="2"/>
        <v>13.380281690140846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110</v>
      </c>
      <c r="P15" s="166">
        <v>106</v>
      </c>
      <c r="Q15" s="166">
        <v>43016008</v>
      </c>
      <c r="R15" s="49">
        <f t="shared" si="5"/>
        <v>3224</v>
      </c>
      <c r="S15" s="50">
        <f t="shared" si="6"/>
        <v>77.376000000000005</v>
      </c>
      <c r="T15" s="50">
        <f t="shared" si="7"/>
        <v>3.2240000000000002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977</v>
      </c>
      <c r="AA15" s="170">
        <v>0</v>
      </c>
      <c r="AB15" s="170">
        <v>1188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38479648</v>
      </c>
      <c r="AH15" s="52">
        <f t="shared" si="9"/>
        <v>732</v>
      </c>
      <c r="AI15" s="53">
        <f t="shared" si="8"/>
        <v>227.04714640198509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8687470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9</v>
      </c>
      <c r="E16" s="43">
        <f t="shared" si="2"/>
        <v>6.3380281690140849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126</v>
      </c>
      <c r="P16" s="166">
        <v>119</v>
      </c>
      <c r="Q16" s="166">
        <v>43019664</v>
      </c>
      <c r="R16" s="49">
        <f t="shared" si="5"/>
        <v>3656</v>
      </c>
      <c r="S16" s="50">
        <f t="shared" si="6"/>
        <v>87.744</v>
      </c>
      <c r="T16" s="50">
        <f t="shared" si="7"/>
        <v>3.6560000000000001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1187</v>
      </c>
      <c r="AA16" s="170">
        <v>0</v>
      </c>
      <c r="AB16" s="170">
        <v>1187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38480532</v>
      </c>
      <c r="AH16" s="52">
        <f t="shared" si="9"/>
        <v>884</v>
      </c>
      <c r="AI16" s="53">
        <f t="shared" si="8"/>
        <v>241.79431072210065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8687470</v>
      </c>
      <c r="AQ16" s="170">
        <f t="shared" si="1"/>
        <v>0</v>
      </c>
      <c r="AR16" s="56">
        <v>1.03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8</v>
      </c>
      <c r="E17" s="43">
        <f t="shared" si="2"/>
        <v>5.6338028169014089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140</v>
      </c>
      <c r="P17" s="166">
        <v>144</v>
      </c>
      <c r="Q17" s="166">
        <v>43024774</v>
      </c>
      <c r="R17" s="49">
        <f t="shared" si="5"/>
        <v>5110</v>
      </c>
      <c r="S17" s="50">
        <f t="shared" si="6"/>
        <v>122.64</v>
      </c>
      <c r="T17" s="50">
        <f t="shared" si="7"/>
        <v>5.1100000000000003</v>
      </c>
      <c r="U17" s="167">
        <v>9.3000000000000007</v>
      </c>
      <c r="V17" s="167">
        <f t="shared" si="0"/>
        <v>9.3000000000000007</v>
      </c>
      <c r="W17" s="168" t="s">
        <v>137</v>
      </c>
      <c r="X17" s="170">
        <v>0</v>
      </c>
      <c r="Y17" s="170">
        <v>1025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38481852</v>
      </c>
      <c r="AH17" s="52">
        <f t="shared" si="9"/>
        <v>1320</v>
      </c>
      <c r="AI17" s="53">
        <f t="shared" si="8"/>
        <v>258.3170254403131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8687470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8</v>
      </c>
      <c r="E18" s="43">
        <f t="shared" si="2"/>
        <v>5.6338028169014089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140</v>
      </c>
      <c r="P18" s="166">
        <v>146</v>
      </c>
      <c r="Q18" s="166">
        <v>43030187</v>
      </c>
      <c r="R18" s="49">
        <f t="shared" si="5"/>
        <v>5413</v>
      </c>
      <c r="S18" s="50">
        <f t="shared" si="6"/>
        <v>129.91200000000001</v>
      </c>
      <c r="T18" s="50">
        <f t="shared" si="7"/>
        <v>5.4130000000000003</v>
      </c>
      <c r="U18" s="167">
        <v>8.8000000000000007</v>
      </c>
      <c r="V18" s="167">
        <f t="shared" si="0"/>
        <v>8.8000000000000007</v>
      </c>
      <c r="W18" s="168" t="s">
        <v>137</v>
      </c>
      <c r="X18" s="170">
        <v>0</v>
      </c>
      <c r="Y18" s="170">
        <v>1015</v>
      </c>
      <c r="Z18" s="170">
        <v>1187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38483204</v>
      </c>
      <c r="AH18" s="52">
        <f t="shared" si="9"/>
        <v>1352</v>
      </c>
      <c r="AI18" s="53">
        <f t="shared" si="8"/>
        <v>249.76907445039717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8687470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7</v>
      </c>
      <c r="E19" s="43">
        <f t="shared" si="2"/>
        <v>4.9295774647887329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140</v>
      </c>
      <c r="P19" s="166">
        <v>148</v>
      </c>
      <c r="Q19" s="166">
        <v>43035878</v>
      </c>
      <c r="R19" s="49">
        <f t="shared" si="5"/>
        <v>5691</v>
      </c>
      <c r="S19" s="50">
        <f t="shared" si="6"/>
        <v>136.584</v>
      </c>
      <c r="T19" s="50">
        <f t="shared" si="7"/>
        <v>5.6909999999999998</v>
      </c>
      <c r="U19" s="167">
        <v>8.3000000000000007</v>
      </c>
      <c r="V19" s="167">
        <f t="shared" si="0"/>
        <v>8.3000000000000007</v>
      </c>
      <c r="W19" s="168" t="s">
        <v>137</v>
      </c>
      <c r="X19" s="170">
        <v>0</v>
      </c>
      <c r="Y19" s="170">
        <v>1035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38484604</v>
      </c>
      <c r="AH19" s="52">
        <f t="shared" si="9"/>
        <v>1400</v>
      </c>
      <c r="AI19" s="53">
        <f t="shared" si="8"/>
        <v>246.00246002460025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8687470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8</v>
      </c>
      <c r="E20" s="43">
        <f t="shared" si="2"/>
        <v>5.6338028169014089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140</v>
      </c>
      <c r="P20" s="166">
        <v>153</v>
      </c>
      <c r="Q20" s="166">
        <v>43041189</v>
      </c>
      <c r="R20" s="49">
        <f t="shared" si="5"/>
        <v>5311</v>
      </c>
      <c r="S20" s="50">
        <f t="shared" si="6"/>
        <v>127.464</v>
      </c>
      <c r="T20" s="50">
        <f t="shared" si="7"/>
        <v>5.3109999999999999</v>
      </c>
      <c r="U20" s="167">
        <v>7.7</v>
      </c>
      <c r="V20" s="167">
        <v>7.7</v>
      </c>
      <c r="W20" s="168" t="s">
        <v>137</v>
      </c>
      <c r="X20" s="170">
        <v>0</v>
      </c>
      <c r="Y20" s="170">
        <v>1035</v>
      </c>
      <c r="Z20" s="170">
        <v>1187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38485972</v>
      </c>
      <c r="AH20" s="52">
        <f t="shared" si="9"/>
        <v>1368</v>
      </c>
      <c r="AI20" s="53">
        <f t="shared" si="8"/>
        <v>257.57861043118055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8687470</v>
      </c>
      <c r="AQ20" s="170">
        <f t="shared" si="1"/>
        <v>0</v>
      </c>
      <c r="AR20" s="56">
        <v>0.71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8</v>
      </c>
      <c r="E21" s="43">
        <f t="shared" si="2"/>
        <v>5.6338028169014089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141</v>
      </c>
      <c r="P21" s="166">
        <v>151</v>
      </c>
      <c r="Q21" s="166">
        <v>43047265</v>
      </c>
      <c r="R21" s="49">
        <f t="shared" si="5"/>
        <v>6076</v>
      </c>
      <c r="S21" s="50">
        <f t="shared" si="6"/>
        <v>145.82400000000001</v>
      </c>
      <c r="T21" s="50">
        <f t="shared" si="7"/>
        <v>6.0759999999999996</v>
      </c>
      <c r="U21" s="167">
        <v>7.1</v>
      </c>
      <c r="V21" s="167">
        <v>7.1</v>
      </c>
      <c r="W21" s="168" t="s">
        <v>137</v>
      </c>
      <c r="X21" s="170">
        <v>0</v>
      </c>
      <c r="Y21" s="170">
        <v>1035</v>
      </c>
      <c r="Z21" s="170">
        <v>1186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38487372</v>
      </c>
      <c r="AH21" s="52">
        <f t="shared" si="9"/>
        <v>1400</v>
      </c>
      <c r="AI21" s="53">
        <f t="shared" si="8"/>
        <v>230.41474654377882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8687470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10</v>
      </c>
      <c r="E22" s="43">
        <f t="shared" si="2"/>
        <v>7.042253521126761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142</v>
      </c>
      <c r="P22" s="166">
        <v>155</v>
      </c>
      <c r="Q22" s="166">
        <v>43052809</v>
      </c>
      <c r="R22" s="49">
        <f t="shared" si="5"/>
        <v>5544</v>
      </c>
      <c r="S22" s="50">
        <f t="shared" si="6"/>
        <v>133.05600000000001</v>
      </c>
      <c r="T22" s="50">
        <f t="shared" si="7"/>
        <v>5.5439999999999996</v>
      </c>
      <c r="U22" s="167">
        <v>6.7</v>
      </c>
      <c r="V22" s="167">
        <f t="shared" si="0"/>
        <v>6.7</v>
      </c>
      <c r="W22" s="168" t="s">
        <v>137</v>
      </c>
      <c r="X22" s="170">
        <v>0</v>
      </c>
      <c r="Y22" s="170">
        <v>1035</v>
      </c>
      <c r="Z22" s="170">
        <v>1186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38488716</v>
      </c>
      <c r="AH22" s="52">
        <f t="shared" si="9"/>
        <v>1344</v>
      </c>
      <c r="AI22" s="53">
        <f t="shared" si="8"/>
        <v>242.42424242424244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8687470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8</v>
      </c>
      <c r="E23" s="43">
        <f t="shared" si="2"/>
        <v>5.6338028169014089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138</v>
      </c>
      <c r="P23" s="166">
        <v>147</v>
      </c>
      <c r="Q23" s="166">
        <v>43058242</v>
      </c>
      <c r="R23" s="49">
        <f t="shared" si="5"/>
        <v>5433</v>
      </c>
      <c r="S23" s="50">
        <f t="shared" si="6"/>
        <v>130.392</v>
      </c>
      <c r="T23" s="50">
        <f t="shared" si="7"/>
        <v>5.4329999999999998</v>
      </c>
      <c r="U23" s="167">
        <v>6.3</v>
      </c>
      <c r="V23" s="167">
        <f t="shared" si="0"/>
        <v>6.3</v>
      </c>
      <c r="W23" s="168" t="s">
        <v>137</v>
      </c>
      <c r="X23" s="170">
        <v>0</v>
      </c>
      <c r="Y23" s="170">
        <v>1035</v>
      </c>
      <c r="Z23" s="170">
        <v>1186</v>
      </c>
      <c r="AA23" s="170">
        <v>1185</v>
      </c>
      <c r="AB23" s="170">
        <v>1186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38490124</v>
      </c>
      <c r="AH23" s="52">
        <f t="shared" si="9"/>
        <v>1408</v>
      </c>
      <c r="AI23" s="53">
        <f t="shared" si="8"/>
        <v>259.15700349714706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8687470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7</v>
      </c>
      <c r="E24" s="43">
        <f t="shared" si="2"/>
        <v>4.9295774647887329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134</v>
      </c>
      <c r="P24" s="166">
        <v>138</v>
      </c>
      <c r="Q24" s="166">
        <v>43063427</v>
      </c>
      <c r="R24" s="49">
        <f t="shared" si="5"/>
        <v>5185</v>
      </c>
      <c r="S24" s="50">
        <f t="shared" si="6"/>
        <v>124.44</v>
      </c>
      <c r="T24" s="50">
        <f t="shared" si="7"/>
        <v>5.1849999999999996</v>
      </c>
      <c r="U24" s="167">
        <v>5.9</v>
      </c>
      <c r="V24" s="167">
        <f t="shared" si="0"/>
        <v>5.9</v>
      </c>
      <c r="W24" s="168" t="s">
        <v>137</v>
      </c>
      <c r="X24" s="170">
        <v>0</v>
      </c>
      <c r="Y24" s="170">
        <v>1024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38491436</v>
      </c>
      <c r="AH24" s="52">
        <f t="shared" si="9"/>
        <v>1312</v>
      </c>
      <c r="AI24" s="53">
        <f t="shared" si="8"/>
        <v>253.03760848601738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8687470</v>
      </c>
      <c r="AQ24" s="170">
        <f t="shared" si="1"/>
        <v>0</v>
      </c>
      <c r="AR24" s="56">
        <v>0.79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7</v>
      </c>
      <c r="E25" s="43">
        <f t="shared" si="2"/>
        <v>4.9295774647887329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133</v>
      </c>
      <c r="P25" s="166">
        <v>122</v>
      </c>
      <c r="Q25" s="166">
        <v>43068324</v>
      </c>
      <c r="R25" s="49">
        <f t="shared" si="5"/>
        <v>4897</v>
      </c>
      <c r="S25" s="50">
        <f t="shared" si="6"/>
        <v>117.52800000000001</v>
      </c>
      <c r="T25" s="50">
        <f t="shared" si="7"/>
        <v>4.8970000000000002</v>
      </c>
      <c r="U25" s="167">
        <v>5.5</v>
      </c>
      <c r="V25" s="167">
        <f t="shared" si="0"/>
        <v>5.5</v>
      </c>
      <c r="W25" s="168" t="s">
        <v>137</v>
      </c>
      <c r="X25" s="170">
        <v>0</v>
      </c>
      <c r="Y25" s="170">
        <v>1026</v>
      </c>
      <c r="Z25" s="170">
        <v>1186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38492760</v>
      </c>
      <c r="AH25" s="52">
        <f t="shared" si="9"/>
        <v>1324</v>
      </c>
      <c r="AI25" s="53">
        <f t="shared" si="8"/>
        <v>270.36961404941798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8687470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8</v>
      </c>
      <c r="E26" s="43">
        <f t="shared" si="2"/>
        <v>5.6338028169014089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132</v>
      </c>
      <c r="P26" s="166">
        <v>121</v>
      </c>
      <c r="Q26" s="166">
        <v>43073596</v>
      </c>
      <c r="R26" s="49">
        <f t="shared" si="5"/>
        <v>5272</v>
      </c>
      <c r="S26" s="50">
        <f t="shared" si="6"/>
        <v>126.52800000000001</v>
      </c>
      <c r="T26" s="50">
        <f t="shared" si="7"/>
        <v>5.2720000000000002</v>
      </c>
      <c r="U26" s="167">
        <v>5.3</v>
      </c>
      <c r="V26" s="167">
        <f t="shared" si="0"/>
        <v>5.3</v>
      </c>
      <c r="W26" s="168" t="s">
        <v>137</v>
      </c>
      <c r="X26" s="170">
        <v>0</v>
      </c>
      <c r="Y26" s="170">
        <v>1024</v>
      </c>
      <c r="Z26" s="170">
        <v>1186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38494100</v>
      </c>
      <c r="AH26" s="52">
        <f t="shared" si="9"/>
        <v>1340</v>
      </c>
      <c r="AI26" s="53">
        <f t="shared" si="8"/>
        <v>254.1729893778452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8687470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6</v>
      </c>
      <c r="E27" s="43">
        <f t="shared" si="2"/>
        <v>4.2253521126760569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134</v>
      </c>
      <c r="P27" s="166">
        <v>130</v>
      </c>
      <c r="Q27" s="166">
        <v>43078689</v>
      </c>
      <c r="R27" s="49">
        <f t="shared" si="5"/>
        <v>5093</v>
      </c>
      <c r="S27" s="50">
        <f t="shared" si="6"/>
        <v>122.232</v>
      </c>
      <c r="T27" s="50">
        <f t="shared" si="7"/>
        <v>5.093</v>
      </c>
      <c r="U27" s="167">
        <v>5</v>
      </c>
      <c r="V27" s="167">
        <f t="shared" si="0"/>
        <v>5</v>
      </c>
      <c r="W27" s="168" t="s">
        <v>137</v>
      </c>
      <c r="X27" s="170">
        <v>0</v>
      </c>
      <c r="Y27" s="170">
        <v>1025</v>
      </c>
      <c r="Z27" s="170">
        <v>1186</v>
      </c>
      <c r="AA27" s="170">
        <v>1185</v>
      </c>
      <c r="AB27" s="170">
        <v>1188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38495452</v>
      </c>
      <c r="AH27" s="52">
        <f t="shared" si="9"/>
        <v>1352</v>
      </c>
      <c r="AI27" s="53">
        <f t="shared" si="8"/>
        <v>265.46239937168662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8687470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7</v>
      </c>
      <c r="E28" s="43">
        <f t="shared" si="2"/>
        <v>4.9295774647887329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130</v>
      </c>
      <c r="P28" s="166">
        <v>132</v>
      </c>
      <c r="Q28" s="166">
        <v>43083286</v>
      </c>
      <c r="R28" s="49">
        <f t="shared" si="5"/>
        <v>4597</v>
      </c>
      <c r="S28" s="50">
        <f t="shared" si="6"/>
        <v>110.328</v>
      </c>
      <c r="T28" s="50">
        <f t="shared" si="7"/>
        <v>4.5970000000000004</v>
      </c>
      <c r="U28" s="167">
        <v>4.7</v>
      </c>
      <c r="V28" s="167">
        <f t="shared" si="0"/>
        <v>4.7</v>
      </c>
      <c r="W28" s="168" t="s">
        <v>137</v>
      </c>
      <c r="X28" s="170">
        <v>0</v>
      </c>
      <c r="Y28" s="170">
        <v>1025</v>
      </c>
      <c r="Z28" s="170">
        <v>1156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38496676</v>
      </c>
      <c r="AH28" s="52">
        <f t="shared" si="9"/>
        <v>1224</v>
      </c>
      <c r="AI28" s="53">
        <f t="shared" si="8"/>
        <v>266.26060474222317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8687470</v>
      </c>
      <c r="AQ28" s="170">
        <f t="shared" si="1"/>
        <v>0</v>
      </c>
      <c r="AR28" s="56">
        <v>1.1299999999999999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7</v>
      </c>
      <c r="E29" s="43">
        <f t="shared" si="2"/>
        <v>4.9295774647887329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131</v>
      </c>
      <c r="P29" s="166">
        <v>133</v>
      </c>
      <c r="Q29" s="166">
        <v>43088200</v>
      </c>
      <c r="R29" s="49">
        <f t="shared" si="5"/>
        <v>4914</v>
      </c>
      <c r="S29" s="50">
        <f t="shared" si="6"/>
        <v>117.93600000000001</v>
      </c>
      <c r="T29" s="50">
        <f t="shared" si="7"/>
        <v>4.9139999999999997</v>
      </c>
      <c r="U29" s="167">
        <v>4.5</v>
      </c>
      <c r="V29" s="167">
        <f t="shared" si="0"/>
        <v>4.5</v>
      </c>
      <c r="W29" s="168" t="s">
        <v>137</v>
      </c>
      <c r="X29" s="170">
        <v>0</v>
      </c>
      <c r="Y29" s="170">
        <v>1024</v>
      </c>
      <c r="Z29" s="170">
        <v>1157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38497988</v>
      </c>
      <c r="AH29" s="52">
        <f t="shared" si="9"/>
        <v>1312</v>
      </c>
      <c r="AI29" s="53">
        <f t="shared" si="8"/>
        <v>266.99226699226699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8687470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9</v>
      </c>
      <c r="E30" s="43">
        <f t="shared" si="2"/>
        <v>6.3380281690140849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114</v>
      </c>
      <c r="P30" s="166">
        <v>133</v>
      </c>
      <c r="Q30" s="166">
        <v>43092509</v>
      </c>
      <c r="R30" s="49">
        <f t="shared" si="5"/>
        <v>4309</v>
      </c>
      <c r="S30" s="50">
        <f t="shared" si="6"/>
        <v>103.416</v>
      </c>
      <c r="T30" s="50">
        <f t="shared" si="7"/>
        <v>4.3090000000000002</v>
      </c>
      <c r="U30" s="167">
        <v>3.7</v>
      </c>
      <c r="V30" s="167">
        <f t="shared" si="0"/>
        <v>3.7</v>
      </c>
      <c r="W30" s="168" t="s">
        <v>148</v>
      </c>
      <c r="X30" s="170">
        <v>0</v>
      </c>
      <c r="Y30" s="170">
        <v>1026</v>
      </c>
      <c r="Z30" s="170">
        <v>1188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38499052</v>
      </c>
      <c r="AH30" s="52">
        <f t="shared" si="9"/>
        <v>1064</v>
      </c>
      <c r="AI30" s="53">
        <f t="shared" si="8"/>
        <v>246.92504061267115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8687470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11</v>
      </c>
      <c r="E31" s="43">
        <f t="shared" si="2"/>
        <v>7.746478873239437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115</v>
      </c>
      <c r="P31" s="166">
        <v>115</v>
      </c>
      <c r="Q31" s="166">
        <v>43096958</v>
      </c>
      <c r="R31" s="49">
        <f t="shared" si="5"/>
        <v>4449</v>
      </c>
      <c r="S31" s="50">
        <f t="shared" si="6"/>
        <v>106.776</v>
      </c>
      <c r="T31" s="50">
        <f t="shared" si="7"/>
        <v>4.4489999999999998</v>
      </c>
      <c r="U31" s="167">
        <v>3.2</v>
      </c>
      <c r="V31" s="167">
        <f t="shared" si="0"/>
        <v>3.2</v>
      </c>
      <c r="W31" s="168" t="s">
        <v>148</v>
      </c>
      <c r="X31" s="170">
        <v>0</v>
      </c>
      <c r="Y31" s="170">
        <v>1025</v>
      </c>
      <c r="Z31" s="170">
        <v>1187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38500060</v>
      </c>
      <c r="AH31" s="52">
        <f t="shared" si="9"/>
        <v>1008</v>
      </c>
      <c r="AI31" s="53">
        <f t="shared" si="8"/>
        <v>226.56776803776131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8687470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11</v>
      </c>
      <c r="E32" s="43">
        <f t="shared" si="2"/>
        <v>7.746478873239437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109</v>
      </c>
      <c r="P32" s="166">
        <v>109</v>
      </c>
      <c r="Q32" s="166">
        <v>43101346</v>
      </c>
      <c r="R32" s="49">
        <f t="shared" si="5"/>
        <v>4388</v>
      </c>
      <c r="S32" s="50">
        <f t="shared" si="6"/>
        <v>105.312</v>
      </c>
      <c r="T32" s="50">
        <f t="shared" si="7"/>
        <v>4.3879999999999999</v>
      </c>
      <c r="U32" s="167">
        <v>2.8</v>
      </c>
      <c r="V32" s="167">
        <f t="shared" si="0"/>
        <v>2.8</v>
      </c>
      <c r="W32" s="168" t="s">
        <v>148</v>
      </c>
      <c r="X32" s="170">
        <v>0</v>
      </c>
      <c r="Y32" s="170">
        <v>1025</v>
      </c>
      <c r="Z32" s="170">
        <v>1187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38501108</v>
      </c>
      <c r="AH32" s="52">
        <f t="shared" si="9"/>
        <v>1048</v>
      </c>
      <c r="AI32" s="53">
        <f t="shared" si="8"/>
        <v>238.83318140382863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8687470</v>
      </c>
      <c r="AQ32" s="170">
        <f t="shared" si="1"/>
        <v>0</v>
      </c>
      <c r="AR32" s="56">
        <v>1.02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7</v>
      </c>
      <c r="E33" s="43">
        <f t="shared" si="2"/>
        <v>4.9295774647887329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135</v>
      </c>
      <c r="P33" s="166">
        <v>100</v>
      </c>
      <c r="Q33" s="166">
        <v>43104868</v>
      </c>
      <c r="R33" s="49">
        <f t="shared" si="5"/>
        <v>3522</v>
      </c>
      <c r="S33" s="50">
        <f t="shared" si="6"/>
        <v>84.528000000000006</v>
      </c>
      <c r="T33" s="50">
        <f t="shared" si="7"/>
        <v>3.5219999999999998</v>
      </c>
      <c r="U33" s="167">
        <v>4</v>
      </c>
      <c r="V33" s="167">
        <f t="shared" si="0"/>
        <v>4</v>
      </c>
      <c r="W33" s="168" t="s">
        <v>125</v>
      </c>
      <c r="X33" s="170">
        <v>0</v>
      </c>
      <c r="Y33" s="170">
        <v>0</v>
      </c>
      <c r="Z33" s="170">
        <v>1117</v>
      </c>
      <c r="AA33" s="170">
        <v>0</v>
      </c>
      <c r="AB33" s="170">
        <v>1117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38501948</v>
      </c>
      <c r="AH33" s="52">
        <f t="shared" si="9"/>
        <v>840</v>
      </c>
      <c r="AI33" s="53">
        <f t="shared" si="8"/>
        <v>238.50085178875639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0.5</v>
      </c>
      <c r="AP33" s="170">
        <v>8688732</v>
      </c>
      <c r="AQ33" s="170">
        <f t="shared" si="1"/>
        <v>1262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9</v>
      </c>
      <c r="E34" s="43">
        <f t="shared" si="2"/>
        <v>6.3380281690140849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130</v>
      </c>
      <c r="P34" s="166">
        <v>99</v>
      </c>
      <c r="Q34" s="166">
        <v>43108127</v>
      </c>
      <c r="R34" s="49">
        <f t="shared" si="5"/>
        <v>3259</v>
      </c>
      <c r="S34" s="50">
        <f t="shared" si="6"/>
        <v>78.215999999999994</v>
      </c>
      <c r="T34" s="50">
        <f t="shared" si="7"/>
        <v>3.2589999999999999</v>
      </c>
      <c r="U34" s="167">
        <v>5.0999999999999996</v>
      </c>
      <c r="V34" s="167">
        <f t="shared" si="0"/>
        <v>5.0999999999999996</v>
      </c>
      <c r="W34" s="168" t="s">
        <v>125</v>
      </c>
      <c r="X34" s="170">
        <v>0</v>
      </c>
      <c r="Y34" s="170">
        <v>0</v>
      </c>
      <c r="Z34" s="170">
        <v>1117</v>
      </c>
      <c r="AA34" s="170">
        <v>0</v>
      </c>
      <c r="AB34" s="170">
        <v>1117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38502746</v>
      </c>
      <c r="AH34" s="52">
        <f t="shared" si="9"/>
        <v>798</v>
      </c>
      <c r="AI34" s="53">
        <f t="shared" si="8"/>
        <v>244.86038662166308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0.5</v>
      </c>
      <c r="AP34" s="170">
        <v>8689945</v>
      </c>
      <c r="AQ34" s="170">
        <f t="shared" si="1"/>
        <v>1213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124.33333333333333</v>
      </c>
      <c r="Q35" s="67">
        <f>Q34-Q10</f>
        <v>107372</v>
      </c>
      <c r="R35" s="68">
        <f>SUM(R11:R34)</f>
        <v>107372</v>
      </c>
      <c r="S35" s="69">
        <f>AVERAGE(S11:S34)</f>
        <v>107.372</v>
      </c>
      <c r="T35" s="69">
        <f>SUM(T11:T34)</f>
        <v>107.37200000000001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26722</v>
      </c>
      <c r="AH35" s="71">
        <f>SUM(AH11:AH34)</f>
        <v>26722</v>
      </c>
      <c r="AI35" s="72">
        <f>$AH$35/$T35</f>
        <v>248.87307677979359</v>
      </c>
      <c r="AJ35" s="138"/>
      <c r="AK35" s="139"/>
      <c r="AL35" s="139"/>
      <c r="AM35" s="139"/>
      <c r="AN35" s="140"/>
      <c r="AO35" s="73"/>
      <c r="AP35" s="74">
        <f>AP34-AP10</f>
        <v>4757</v>
      </c>
      <c r="AQ35" s="75">
        <f>SUM(AQ11:AQ34)</f>
        <v>4757</v>
      </c>
      <c r="AR35" s="76">
        <f>AVERAGE(AR11:AR34)</f>
        <v>0.96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170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171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172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222" t="s">
        <v>209</v>
      </c>
      <c r="C48" s="223"/>
      <c r="D48" s="223"/>
      <c r="E48" s="223"/>
      <c r="F48" s="223"/>
      <c r="G48" s="223"/>
      <c r="H48" s="223"/>
      <c r="I48" s="224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225" t="s">
        <v>210</v>
      </c>
      <c r="C49" s="223"/>
      <c r="D49" s="223"/>
      <c r="E49" s="223"/>
      <c r="F49" s="223"/>
      <c r="G49" s="223"/>
      <c r="H49" s="223"/>
      <c r="I49" s="224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225" t="s">
        <v>211</v>
      </c>
      <c r="C50" s="223"/>
      <c r="D50" s="223"/>
      <c r="E50" s="223"/>
      <c r="F50" s="223"/>
      <c r="G50" s="223"/>
      <c r="H50" s="223"/>
      <c r="I50" s="224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164" t="s">
        <v>143</v>
      </c>
      <c r="C51" s="158"/>
      <c r="D51" s="158"/>
      <c r="E51" s="158"/>
      <c r="F51" s="158"/>
      <c r="G51" s="158"/>
      <c r="H51" s="158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4" t="s">
        <v>144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129</v>
      </c>
      <c r="C53" s="158"/>
      <c r="D53" s="158"/>
      <c r="E53" s="158"/>
      <c r="F53" s="158"/>
      <c r="G53" s="158"/>
      <c r="H53" s="158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62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64" t="s">
        <v>145</v>
      </c>
      <c r="C54" s="158"/>
      <c r="D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62"/>
      <c r="T54" s="161"/>
      <c r="U54" s="161"/>
      <c r="V54" s="161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0" t="s">
        <v>146</v>
      </c>
      <c r="C55" s="158"/>
      <c r="D55" s="158"/>
      <c r="E55" s="158"/>
      <c r="F55" s="158"/>
      <c r="G55" s="158"/>
      <c r="H55" s="158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62"/>
      <c r="T55" s="161"/>
      <c r="U55" s="161"/>
      <c r="V55" s="161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95" t="s">
        <v>169</v>
      </c>
      <c r="C56" s="158"/>
      <c r="D56" s="158"/>
      <c r="E56" s="158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1"/>
      <c r="U56" s="161"/>
      <c r="V56" s="161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57"/>
      <c r="C57" s="158"/>
      <c r="D57" s="158"/>
      <c r="E57" s="158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162"/>
      <c r="V57" s="162"/>
      <c r="W57" s="154"/>
      <c r="X57" s="154"/>
      <c r="Y57" s="154"/>
      <c r="Z57" s="154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164"/>
      <c r="C58" s="164"/>
      <c r="D58" s="158"/>
      <c r="E58" s="102"/>
      <c r="F58" s="158"/>
      <c r="G58" s="158"/>
      <c r="H58" s="158"/>
      <c r="I58" s="158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62"/>
      <c r="U58" s="84"/>
      <c r="V58" s="84"/>
      <c r="W58" s="154"/>
      <c r="X58" s="154"/>
      <c r="Y58" s="154"/>
      <c r="Z58" s="154"/>
      <c r="AA58" s="154"/>
      <c r="AB58" s="154"/>
      <c r="AC58" s="154"/>
      <c r="AD58" s="154"/>
      <c r="AE58" s="154"/>
      <c r="AM58" s="155"/>
      <c r="AN58" s="155"/>
      <c r="AO58" s="155"/>
      <c r="AP58" s="155"/>
      <c r="AQ58" s="155"/>
      <c r="AR58" s="155"/>
      <c r="AS58" s="156"/>
      <c r="AV58" s="153"/>
      <c r="AW58" s="146"/>
      <c r="AX58" s="146"/>
      <c r="AY58" s="146"/>
    </row>
    <row r="59" spans="2:51" x14ac:dyDescent="0.25">
      <c r="B59" s="164"/>
      <c r="C59" s="160"/>
      <c r="D59" s="158"/>
      <c r="E59" s="102"/>
      <c r="F59" s="158"/>
      <c r="G59" s="158"/>
      <c r="H59" s="158"/>
      <c r="I59" s="158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62"/>
      <c r="U59" s="84"/>
      <c r="V59" s="84"/>
      <c r="W59" s="154"/>
      <c r="X59" s="154"/>
      <c r="Y59" s="154"/>
      <c r="Z59" s="154"/>
      <c r="AA59" s="154"/>
      <c r="AB59" s="154"/>
      <c r="AC59" s="154"/>
      <c r="AD59" s="154"/>
      <c r="AE59" s="154"/>
      <c r="AM59" s="155"/>
      <c r="AN59" s="155"/>
      <c r="AO59" s="155"/>
      <c r="AP59" s="155"/>
      <c r="AQ59" s="155"/>
      <c r="AR59" s="155"/>
      <c r="AS59" s="156"/>
      <c r="AV59" s="153"/>
      <c r="AW59" s="146"/>
      <c r="AX59" s="146"/>
      <c r="AY59" s="146"/>
    </row>
    <row r="60" spans="2:51" x14ac:dyDescent="0.25">
      <c r="B60" s="164"/>
      <c r="C60" s="160"/>
      <c r="D60" s="158"/>
      <c r="E60" s="102"/>
      <c r="F60" s="158"/>
      <c r="G60" s="158"/>
      <c r="H60" s="158"/>
      <c r="I60" s="158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62"/>
      <c r="U60" s="84"/>
      <c r="V60" s="84"/>
      <c r="W60" s="154"/>
      <c r="X60" s="154"/>
      <c r="Y60" s="154"/>
      <c r="Z60" s="96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95"/>
      <c r="C61" s="160"/>
      <c r="D61" s="158"/>
      <c r="E61" s="158"/>
      <c r="F61" s="158"/>
      <c r="G61" s="158"/>
      <c r="H61" s="158"/>
      <c r="I61" s="102"/>
      <c r="J61" s="159"/>
      <c r="K61" s="159"/>
      <c r="L61" s="159"/>
      <c r="M61" s="159"/>
      <c r="N61" s="159"/>
      <c r="O61" s="159"/>
      <c r="P61" s="159"/>
      <c r="Q61" s="159"/>
      <c r="R61" s="159"/>
      <c r="S61" s="96"/>
      <c r="T61" s="96"/>
      <c r="U61" s="96"/>
      <c r="V61" s="96"/>
      <c r="W61" s="96"/>
      <c r="X61" s="96"/>
      <c r="Y61" s="96"/>
      <c r="Z61" s="85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153"/>
      <c r="AW61" s="146"/>
      <c r="AX61" s="146"/>
      <c r="AY61" s="146"/>
    </row>
    <row r="62" spans="2:51" x14ac:dyDescent="0.25">
      <c r="B62" s="116"/>
      <c r="C62" s="157"/>
      <c r="D62" s="158"/>
      <c r="E62" s="158"/>
      <c r="F62" s="158"/>
      <c r="G62" s="158"/>
      <c r="H62" s="158"/>
      <c r="I62" s="102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85"/>
      <c r="X62" s="85"/>
      <c r="Y62" s="85"/>
      <c r="Z62" s="154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153"/>
      <c r="AW62" s="146"/>
      <c r="AX62" s="146"/>
      <c r="AY62" s="146"/>
    </row>
    <row r="63" spans="2:51" x14ac:dyDescent="0.25">
      <c r="B63" s="116"/>
      <c r="C63" s="157"/>
      <c r="D63" s="102"/>
      <c r="E63" s="158"/>
      <c r="F63" s="158"/>
      <c r="G63" s="158"/>
      <c r="H63" s="158"/>
      <c r="I63" s="158"/>
      <c r="J63" s="96"/>
      <c r="K63" s="96"/>
      <c r="L63" s="96"/>
      <c r="M63" s="96"/>
      <c r="N63" s="96"/>
      <c r="O63" s="96"/>
      <c r="P63" s="96"/>
      <c r="Q63" s="96"/>
      <c r="R63" s="96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4"/>
      <c r="D64" s="102"/>
      <c r="E64" s="158"/>
      <c r="F64" s="158"/>
      <c r="G64" s="158"/>
      <c r="H64" s="158"/>
      <c r="I64" s="158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164"/>
      <c r="D65" s="158"/>
      <c r="E65" s="102"/>
      <c r="F65" s="158"/>
      <c r="G65" s="102"/>
      <c r="H65" s="102"/>
      <c r="I65" s="158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V65" s="153"/>
      <c r="AW65" s="146"/>
      <c r="AX65" s="146"/>
      <c r="AY65" s="146"/>
    </row>
    <row r="66" spans="1:51" x14ac:dyDescent="0.25">
      <c r="B66" s="116"/>
      <c r="C66" s="160"/>
      <c r="D66" s="158"/>
      <c r="E66" s="102"/>
      <c r="F66" s="102"/>
      <c r="G66" s="102"/>
      <c r="H66" s="102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V66" s="153"/>
      <c r="AW66" s="146"/>
      <c r="AX66" s="146"/>
      <c r="AY66" s="146"/>
    </row>
    <row r="67" spans="1:51" x14ac:dyDescent="0.25">
      <c r="B67" s="116"/>
      <c r="C67" s="160"/>
      <c r="D67" s="158"/>
      <c r="E67" s="158"/>
      <c r="F67" s="102"/>
      <c r="G67" s="158"/>
      <c r="H67" s="158"/>
      <c r="I67" s="96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62"/>
      <c r="U67" s="84"/>
      <c r="V67" s="84"/>
      <c r="W67" s="154"/>
      <c r="X67" s="154"/>
      <c r="Y67" s="154"/>
      <c r="Z67" s="154"/>
      <c r="AA67" s="154"/>
      <c r="AB67" s="154"/>
      <c r="AC67" s="154"/>
      <c r="AD67" s="154"/>
      <c r="AE67" s="154"/>
      <c r="AM67" s="155"/>
      <c r="AN67" s="155"/>
      <c r="AO67" s="155"/>
      <c r="AP67" s="155"/>
      <c r="AQ67" s="155"/>
      <c r="AR67" s="155"/>
      <c r="AS67" s="156"/>
      <c r="AV67" s="153"/>
      <c r="AW67" s="146"/>
      <c r="AX67" s="146"/>
      <c r="AY67" s="146"/>
    </row>
    <row r="68" spans="1:51" x14ac:dyDescent="0.25">
      <c r="B68" s="116"/>
      <c r="C68" s="96"/>
      <c r="D68" s="158"/>
      <c r="E68" s="158"/>
      <c r="F68" s="158"/>
      <c r="G68" s="158"/>
      <c r="H68" s="158"/>
      <c r="I68" s="96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62"/>
      <c r="U68" s="84"/>
      <c r="V68" s="84"/>
      <c r="W68" s="154"/>
      <c r="X68" s="154"/>
      <c r="Y68" s="154"/>
      <c r="Z68" s="154"/>
      <c r="AA68" s="154"/>
      <c r="AB68" s="154"/>
      <c r="AC68" s="154"/>
      <c r="AD68" s="154"/>
      <c r="AE68" s="154"/>
      <c r="AM68" s="155"/>
      <c r="AN68" s="155"/>
      <c r="AO68" s="155"/>
      <c r="AP68" s="155"/>
      <c r="AQ68" s="155"/>
      <c r="AR68" s="155"/>
      <c r="AS68" s="156"/>
      <c r="AU68" s="146"/>
      <c r="AV68" s="153"/>
      <c r="AW68" s="146"/>
      <c r="AX68" s="146"/>
      <c r="AY68" s="146"/>
    </row>
    <row r="69" spans="1:51" x14ac:dyDescent="0.25">
      <c r="B69" s="116"/>
      <c r="C69" s="164"/>
      <c r="D69" s="96"/>
      <c r="E69" s="158"/>
      <c r="F69" s="158"/>
      <c r="G69" s="158"/>
      <c r="H69" s="158"/>
      <c r="I69" s="158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62"/>
      <c r="U69" s="84"/>
      <c r="V69" s="84"/>
      <c r="W69" s="154"/>
      <c r="X69" s="154"/>
      <c r="Y69" s="154"/>
      <c r="Z69" s="154"/>
      <c r="AA69" s="154"/>
      <c r="AB69" s="154"/>
      <c r="AC69" s="154"/>
      <c r="AD69" s="154"/>
      <c r="AE69" s="154"/>
      <c r="AM69" s="155"/>
      <c r="AN69" s="155"/>
      <c r="AO69" s="155"/>
      <c r="AP69" s="155"/>
      <c r="AQ69" s="155"/>
      <c r="AR69" s="155"/>
      <c r="AS69" s="156"/>
      <c r="AU69" s="146"/>
      <c r="AV69" s="153"/>
      <c r="AW69" s="146"/>
      <c r="AX69" s="146"/>
      <c r="AY69" s="146"/>
    </row>
    <row r="70" spans="1:51" x14ac:dyDescent="0.25">
      <c r="A70" s="154"/>
      <c r="B70" s="116"/>
      <c r="C70" s="160"/>
      <c r="D70" s="96"/>
      <c r="E70" s="158"/>
      <c r="F70" s="158"/>
      <c r="G70" s="158"/>
      <c r="H70" s="158"/>
      <c r="I70" s="155"/>
      <c r="J70" s="155"/>
      <c r="K70" s="155"/>
      <c r="L70" s="155"/>
      <c r="M70" s="155"/>
      <c r="N70" s="155"/>
      <c r="O70" s="156"/>
      <c r="P70" s="150"/>
      <c r="R70" s="153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16"/>
      <c r="C71" s="164"/>
      <c r="D71" s="158"/>
      <c r="E71" s="96"/>
      <c r="F71" s="158"/>
      <c r="G71" s="96"/>
      <c r="H71" s="96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116"/>
      <c r="C72" s="94"/>
      <c r="D72" s="158"/>
      <c r="E72" s="96"/>
      <c r="F72" s="96"/>
      <c r="G72" s="96"/>
      <c r="H72" s="96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1"/>
      <c r="I73" s="155"/>
      <c r="J73" s="155"/>
      <c r="K73" s="155"/>
      <c r="L73" s="155"/>
      <c r="M73" s="155"/>
      <c r="N73" s="155"/>
      <c r="O73" s="156"/>
      <c r="P73" s="150"/>
      <c r="R73" s="150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1"/>
      <c r="I74" s="155"/>
      <c r="J74" s="155"/>
      <c r="K74" s="155"/>
      <c r="L74" s="155"/>
      <c r="M74" s="155"/>
      <c r="N74" s="155"/>
      <c r="O74" s="156"/>
      <c r="P74" s="150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A75" s="154"/>
      <c r="B75" s="83"/>
      <c r="I75" s="155"/>
      <c r="J75" s="155"/>
      <c r="K75" s="155"/>
      <c r="L75" s="155"/>
      <c r="M75" s="155"/>
      <c r="N75" s="155"/>
      <c r="O75" s="156"/>
      <c r="P75" s="150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A76" s="154"/>
      <c r="B76" s="83"/>
      <c r="I76" s="155"/>
      <c r="J76" s="155"/>
      <c r="K76" s="155"/>
      <c r="L76" s="155"/>
      <c r="M76" s="155"/>
      <c r="N76" s="155"/>
      <c r="O76" s="156"/>
      <c r="P76" s="150"/>
      <c r="R76" s="85"/>
      <c r="AS76" s="146"/>
      <c r="AT76" s="146"/>
      <c r="AU76" s="146"/>
      <c r="AV76" s="146"/>
      <c r="AW76" s="146"/>
      <c r="AX76" s="146"/>
      <c r="AY76" s="146"/>
    </row>
    <row r="77" spans="1:51" x14ac:dyDescent="0.25">
      <c r="A77" s="154"/>
      <c r="B77" s="83"/>
      <c r="I77" s="155"/>
      <c r="J77" s="155"/>
      <c r="K77" s="155"/>
      <c r="L77" s="155"/>
      <c r="M77" s="155"/>
      <c r="N77" s="155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83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B79" s="96"/>
      <c r="O79" s="156"/>
      <c r="R79" s="150"/>
      <c r="AS79" s="146"/>
      <c r="AT79" s="146"/>
      <c r="AU79" s="146"/>
      <c r="AV79" s="146"/>
      <c r="AW79" s="146"/>
      <c r="AX79" s="146"/>
      <c r="AY79" s="146"/>
    </row>
    <row r="80" spans="1:51" x14ac:dyDescent="0.25">
      <c r="B80" s="96"/>
      <c r="O80" s="156"/>
      <c r="R80" s="150"/>
      <c r="AS80" s="146"/>
      <c r="AT80" s="146"/>
      <c r="AU80" s="146"/>
      <c r="AV80" s="146"/>
      <c r="AW80" s="146"/>
      <c r="AX80" s="146"/>
      <c r="AY80" s="146"/>
    </row>
    <row r="81" spans="2:51" x14ac:dyDescent="0.25">
      <c r="B81" s="83"/>
      <c r="O81" s="156"/>
      <c r="R81" s="150"/>
      <c r="AS81" s="146"/>
      <c r="AT81" s="146"/>
      <c r="AU81" s="146"/>
      <c r="AV81" s="146"/>
      <c r="AW81" s="146"/>
      <c r="AX81" s="146"/>
      <c r="AY81" s="146"/>
    </row>
    <row r="82" spans="2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2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2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2:51" x14ac:dyDescent="0.25">
      <c r="O85" s="156"/>
      <c r="AS85" s="146"/>
      <c r="AT85" s="146"/>
      <c r="AU85" s="146"/>
      <c r="AV85" s="146"/>
      <c r="AW85" s="146"/>
      <c r="AX85" s="146"/>
      <c r="AY85" s="146"/>
    </row>
    <row r="86" spans="2:51" x14ac:dyDescent="0.25">
      <c r="O86" s="156"/>
      <c r="AS86" s="146"/>
      <c r="AT86" s="146"/>
      <c r="AU86" s="146"/>
      <c r="AV86" s="146"/>
      <c r="AW86" s="146"/>
      <c r="AX86" s="146"/>
      <c r="AY86" s="146"/>
    </row>
    <row r="87" spans="2:51" x14ac:dyDescent="0.25">
      <c r="O87" s="156"/>
      <c r="AS87" s="146"/>
      <c r="AT87" s="146"/>
      <c r="AU87" s="146"/>
      <c r="AV87" s="146"/>
      <c r="AW87" s="146"/>
      <c r="AX87" s="146"/>
      <c r="AY87" s="146"/>
    </row>
    <row r="88" spans="2:51" x14ac:dyDescent="0.25">
      <c r="O88" s="156"/>
      <c r="Q88" s="150"/>
      <c r="AS88" s="146"/>
      <c r="AT88" s="146"/>
      <c r="AU88" s="146"/>
      <c r="AV88" s="146"/>
      <c r="AW88" s="146"/>
      <c r="AX88" s="146"/>
      <c r="AY88" s="146"/>
    </row>
    <row r="89" spans="2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2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2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2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2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2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2:51" x14ac:dyDescent="0.25">
      <c r="O95" s="14"/>
      <c r="P95" s="150"/>
      <c r="Q95" s="150"/>
      <c r="AS95" s="146"/>
      <c r="AT95" s="146"/>
      <c r="AU95" s="146"/>
      <c r="AV95" s="146"/>
      <c r="AW95" s="146"/>
      <c r="AX95" s="146"/>
      <c r="AY95" s="146"/>
    </row>
    <row r="96" spans="2:51" x14ac:dyDescent="0.25">
      <c r="O96" s="14"/>
      <c r="P96" s="150"/>
      <c r="Q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Q98" s="150"/>
      <c r="R98" s="150"/>
      <c r="S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4"/>
      <c r="P99" s="150"/>
      <c r="Q99" s="150"/>
      <c r="R99" s="150"/>
      <c r="S99" s="150"/>
      <c r="T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T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50"/>
      <c r="Q102" s="150"/>
      <c r="R102" s="150"/>
      <c r="S102" s="150"/>
      <c r="AS102" s="146"/>
      <c r="AT102" s="146"/>
      <c r="AU102" s="146"/>
      <c r="AV102" s="146"/>
      <c r="AW102" s="146"/>
      <c r="AX102" s="146"/>
      <c r="AY102" s="146"/>
    </row>
    <row r="103" spans="15:51" x14ac:dyDescent="0.25">
      <c r="O103" s="14"/>
      <c r="P103" s="150"/>
      <c r="Q103" s="150"/>
      <c r="R103" s="150"/>
      <c r="S103" s="150"/>
      <c r="T103" s="150"/>
      <c r="AS103" s="146"/>
      <c r="AT103" s="146"/>
      <c r="AU103" s="146"/>
      <c r="AV103" s="146"/>
      <c r="AW103" s="146"/>
      <c r="AX103" s="146"/>
      <c r="AY103" s="146"/>
    </row>
    <row r="104" spans="15:51" x14ac:dyDescent="0.25">
      <c r="O104" s="14"/>
      <c r="P104" s="150"/>
      <c r="Q104" s="150"/>
      <c r="R104" s="150"/>
      <c r="S104" s="150"/>
      <c r="T104" s="150"/>
      <c r="U104" s="150"/>
      <c r="AS104" s="146"/>
      <c r="AT104" s="146"/>
      <c r="AU104" s="146"/>
      <c r="AV104" s="146"/>
      <c r="AW104" s="146"/>
      <c r="AX104" s="146"/>
      <c r="AY104" s="146"/>
    </row>
    <row r="105" spans="15:51" x14ac:dyDescent="0.25">
      <c r="O105" s="14"/>
      <c r="P105" s="150"/>
      <c r="T105" s="150"/>
      <c r="U105" s="150"/>
      <c r="AS105" s="146"/>
      <c r="AT105" s="146"/>
      <c r="AU105" s="146"/>
      <c r="AV105" s="146"/>
      <c r="AW105" s="146"/>
      <c r="AX105" s="146"/>
      <c r="AY105" s="146"/>
    </row>
    <row r="117" spans="45:51" x14ac:dyDescent="0.25">
      <c r="AS117" s="146"/>
      <c r="AT117" s="146"/>
      <c r="AU117" s="146"/>
      <c r="AV117" s="146"/>
      <c r="AW117" s="146"/>
      <c r="AX117" s="146"/>
      <c r="AY117" s="146"/>
    </row>
  </sheetData>
  <protectedRanges>
    <protectedRange sqref="N61:R61 B81 S63:T69 B73:B78 N64:R69 T42 T56:T57 S58:T60" name="Range2_12_5_1_1"/>
    <protectedRange sqref="N10 L10 L6 D6 D8 AD8 AF8 O8:U8 AJ8:AR8 AF10 AR11:AR34 L24:N31 N12:N23 N32:N34 N11:AG11 E11:E34 G11:G34 O12:AG34" name="Range1_16_3_1_1"/>
    <protectedRange sqref="I66 J64:M69 J61:M61 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0:H70 F71 E70" name="Range2_2_2_9_2_1_1"/>
    <protectedRange sqref="D68 D71:D72" name="Range2_1_1_1_1_1_9_2_1_1"/>
    <protectedRange sqref="C69 C71" name="Range2_4_1_1_1"/>
    <protectedRange sqref="AS16:AS34" name="Range1_1_1_1"/>
    <protectedRange sqref="P3:U5" name="Range1_16_1_1_1_1"/>
    <protectedRange sqref="C72 C70 C67" name="Range2_1_3_1_1"/>
    <protectedRange sqref="H11:H34" name="Range1_1_1_1_1_1_1"/>
    <protectedRange sqref="B79:B80 J62:R63 D69:D70 I67:I68 Z60:Z61 S61:Y62 AA61:AU62 E71:E72 G71:H72 F72" name="Range2_2_1_10_1_1_1_2"/>
    <protectedRange sqref="C68" name="Range2_2_1_10_2_1_1_1"/>
    <protectedRange sqref="G67:H67 D65 F68 E67 N58:R60" name="Range2_12_1_6_1_1"/>
    <protectedRange sqref="D60:D61 I63:I65 I60:M60 G68:H69 G61:H63 E68:E69 F69:F70 F62:F64 E61:E63 J58:M59" name="Range2_2_12_1_7_1_1"/>
    <protectedRange sqref="D66:D67" name="Range2_1_1_1_1_11_1_2_1_1"/>
    <protectedRange sqref="E64 G64:H64 F65" name="Range2_2_2_9_1_1_1_1"/>
    <protectedRange sqref="D62" name="Range2_1_1_1_1_1_9_1_1_1_1"/>
    <protectedRange sqref="C66 C61" name="Range2_1_1_2_1_1"/>
    <protectedRange sqref="C65" name="Range2_1_2_2_1_1"/>
    <protectedRange sqref="C64" name="Range2_3_2_1_1"/>
    <protectedRange sqref="F60:F61 E60 G60:H60" name="Range2_2_12_1_1_1_1_1"/>
    <protectedRange sqref="C60" name="Range2_1_4_2_1_1_1"/>
    <protectedRange sqref="C62:C63" name="Range2_5_1_1_1"/>
    <protectedRange sqref="E65:E66 F66:F67 G65:H66 I61:I62" name="Range2_2_1_1_1_1"/>
    <protectedRange sqref="D63:D64" name="Range2_1_1_1_1_1_1_1_1"/>
    <protectedRange sqref="AS11:AS15" name="Range1_4_1_1_1_1"/>
    <protectedRange sqref="J11:J15 J26:J34" name="Range1_1_2_1_10_1_1_1_1"/>
    <protectedRange sqref="R76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6:S57" name="Range2_12_2_1_1_1_2_1_1"/>
    <protectedRange sqref="Q57:R57" name="Range2_12_1_4_1_1_1_1_1_1_1_1_1_1_1_1_1_1"/>
    <protectedRange sqref="N57:P57" name="Range2_12_1_2_1_1_1_1_1_1_1_1_1_1_1_1_1_1_1"/>
    <protectedRange sqref="J57:M57" name="Range2_2_12_1_4_1_1_1_1_1_1_1_1_1_1_1_1_1_1_1"/>
    <protectedRange sqref="Q56:R56" name="Range2_12_1_6_1_1_1_2_3_1_1_3_1_1_1_1_1_1"/>
    <protectedRange sqref="N56:P56" name="Range2_12_1_2_3_1_1_1_2_3_1_1_3_1_1_1_1_1_1"/>
    <protectedRange sqref="J56:M56" name="Range2_2_12_1_4_3_1_1_1_3_3_1_1_3_1_1_1_1_1_1"/>
    <protectedRange sqref="T47:T55" name="Range2_12_5_1_1_3"/>
    <protectedRange sqref="T45:T46" name="Range2_12_5_1_1_2_2"/>
    <protectedRange sqref="S45:S55" name="Range2_12_4_1_1_1_4_2_2_2"/>
    <protectedRange sqref="Q45:R55" name="Range2_12_1_6_1_1_1_2_3_2_1_1_3"/>
    <protectedRange sqref="N45:P55" name="Range2_12_1_2_3_1_1_1_2_3_2_1_1_3"/>
    <protectedRange sqref="K45:M55" name="Range2_2_12_1_4_3_1_1_1_3_3_2_1_1_3"/>
    <protectedRange sqref="J45:J55" name="Range2_2_12_1_4_3_1_1_1_3_2_1_2_2"/>
    <protectedRange sqref="G47:H52" name="Range2_2_12_1_3_1_2_1_1_1_2_1_1_1_1_1_1_2_1_1"/>
    <protectedRange sqref="D47:E52" name="Range2_2_12_1_3_1_2_1_1_1_2_1_1_1_1_3_1_1_1_1"/>
    <protectedRange sqref="F47:F52" name="Range2_2_12_1_3_1_2_1_1_1_3_1_1_1_1_1_3_1_1_1_1"/>
    <protectedRange sqref="I47:I52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70:B72" name="Range2_12_5_1_1_2"/>
    <protectedRange sqref="B69" name="Range2_12_5_1_1_2_1_4_1_1_1_2_1_1_1_1_1_1_1"/>
    <protectedRange sqref="B67:B68" name="Range2_12_5_1_1_2_1"/>
    <protectedRange sqref="B66" name="Range2_12_5_1_1_2_1_2_1"/>
    <protectedRange sqref="I54" name="Range2_2_12_1_7_1_1_2_2"/>
    <protectedRange sqref="I53" name="Range2_2_12_1_4_3_1_1_1_3_3_1_1_3_1_1_1_1_1_1_2"/>
    <protectedRange sqref="E53:H53" name="Range2_2_12_1_3_1_2_1_1_1_1_2_1_1_1_1_1_1_2"/>
    <protectedRange sqref="D53" name="Range2_2_12_1_3_1_2_1_1_1_2_1_2_3_1_1_1_1_1"/>
    <protectedRange sqref="G54:H54" name="Range2_2_12_1_3_1_2_1_1_1_2_1_1_1_1_1_1_2_1_1_1_1_1"/>
    <protectedRange sqref="D54:E54" name="Range2_2_12_1_3_1_2_1_1_1_2_1_1_1_1_3_1_1_1_1_1_2_1"/>
    <protectedRange sqref="F54" name="Range2_2_12_1_3_1_2_1_1_1_3_1_1_1_1_1_3_1_1_1_1_1_1_1"/>
    <protectedRange sqref="I56:I59" name="Range2_2_12_1_7_1_1_2_2_1"/>
    <protectedRange sqref="I55" name="Range2_2_12_1_4_3_1_1_1_3_3_1_1_3_1_1_1_1_1_1_2_1"/>
    <protectedRange sqref="E55:H55" name="Range2_2_12_1_3_1_2_1_1_1_1_2_1_1_1_1_1_1_2_1"/>
    <protectedRange sqref="D55" name="Range2_2_12_1_3_1_2_1_1_1_2_1_2_3_1_1_1_1_1_1"/>
    <protectedRange sqref="G59:H59" name="Range2_2_12_1_3_1_2_1_1_1_2_1_1_1_1_1_1_2_1_1_1_1_1_1_1_1"/>
    <protectedRange sqref="F59 G58:H58" name="Range2_2_12_1_3_3_1_1_1_2_1_1_1_1_1_1_1_1_1_1_1_1_1_1_1"/>
    <protectedRange sqref="G56:H56" name="Range2_2_12_1_3_1_2_1_1_1_2_1_1_1_1_1_1_2_1_1_1_1_1_2"/>
    <protectedRange sqref="D56:E56" name="Range2_2_12_1_3_1_2_1_1_1_2_1_1_1_1_3_1_1_1_1_1_2_1_1"/>
    <protectedRange sqref="F58 F56" name="Range2_2_12_1_3_1_2_1_1_1_3_1_1_1_1_1_3_1_1_1_1_1_1_1_1"/>
    <protectedRange sqref="F57:H57" name="Range2_2_12_1_3_1_2_1_1_1_1_2_1_1_1_1_1_1_1_1_1_1"/>
    <protectedRange sqref="D59" name="Range2_2_12_1_7_1_1_2_1_1_1_1"/>
    <protectedRange sqref="E59" name="Range2_2_12_1_1_1_1_1_1_1_1_1_1"/>
    <protectedRange sqref="C59" name="Range2_1_4_2_1_1_1_1_1_1_1"/>
    <protectedRange sqref="D58:E58" name="Range2_2_12_1_3_1_2_1_1_1_3_1_1_1_1_1_1_1_2_1_1_1_1_1_1"/>
    <protectedRange sqref="D57:E57" name="Range2_2_12_1_3_1_2_1_1_1_2_1_1_1_1_3_1_1_1_1_1_1_1_1_1"/>
    <protectedRange sqref="B65" name="Range2_12_5_1_1_2_1_2_2"/>
    <protectedRange sqref="B64" name="Range2_12_5_1_1_2_1_4_1_1_1_2_1_1_1_1_1_1_1_1_1_2"/>
    <protectedRange sqref="B62 B49" name="Range2_12_5_1_1_2_1_4_1_1_1_2_1_1_1_1_1_1_1_1_1_2_1_1_1"/>
    <protectedRange sqref="B63 B50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7" name="Range2_12_5_1_1_1_2_1_1_1_1_1_1_1_1_1_1_1_2_1_2_1_1_1_1_1_1_1_1_1_2_1_1_1_1_1_1_1_1_1_1_1_1"/>
    <protectedRange sqref="B46" name="Range2_12_5_1_1_1_2_2_1_1_1_1_1_1_1_1_1_1_1_2_1_1_1_2_1_1_1_2_1_1_1_3_1_1_1_1_1_1_1_1_1_1_1_1_1_1_1_1_1_1_1_1_1_1_1_1_1_1_1_1"/>
    <protectedRange sqref="F11:F22" name="Range1_16_3_1_1_2_1"/>
    <protectedRange sqref="B51" name="Range2_12_5_1_1_1_1_1_2_1_1_1_1_1_1_1_1_1_1_1_1_1_1_1_1_1_1_1_1"/>
    <protectedRange sqref="B52" name="Range2_12_5_1_1_1_1_1_2_1_1_2_1_1_1_1_1_1_1_1_1_1_1_1_1_1_1_1_1"/>
    <protectedRange sqref="B53" name="Range2_12_5_1_1_1_2_2_1_1_1_1_1_1_1_1_1_1_1_2_1_1_1_2_1_1_1_1_1_1_1_1_1_1_1_1_1_1_1_1"/>
    <protectedRange sqref="B55" name="Range2_12_5_1_1_1_2_2_1_1_1_1_1_1_1_1_1_1_1_2_1_1_1_1_1_1_1_1_1_3_1_3_1_2_1_1_1_1_1_1_1_1_1_1_1_1_1_2_1_1_1_1_1"/>
    <protectedRange sqref="B54" name="Range2_12_5_1_1_1_1_1_2_1_2_1_1_1_2_1_1_1_1_1_1_1_1_1_1_2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74" priority="5" operator="containsText" text="N/A">
      <formula>NOT(ISERROR(SEARCH("N/A",X11)))</formula>
    </cfRule>
    <cfRule type="cellIs" dxfId="573" priority="23" operator="equal">
      <formula>0</formula>
    </cfRule>
  </conditionalFormatting>
  <conditionalFormatting sqref="X11:AE34">
    <cfRule type="cellIs" dxfId="572" priority="22" operator="greaterThanOrEqual">
      <formula>1185</formula>
    </cfRule>
  </conditionalFormatting>
  <conditionalFormatting sqref="X11:AE34">
    <cfRule type="cellIs" dxfId="571" priority="21" operator="between">
      <formula>0.1</formula>
      <formula>1184</formula>
    </cfRule>
  </conditionalFormatting>
  <conditionalFormatting sqref="X8 AJ11:AO23 AJ24:AN34 AO24:AO32">
    <cfRule type="cellIs" dxfId="570" priority="20" operator="equal">
      <formula>0</formula>
    </cfRule>
  </conditionalFormatting>
  <conditionalFormatting sqref="X8 AJ11:AO23 AJ24:AN34 AO24:AO32">
    <cfRule type="cellIs" dxfId="569" priority="19" operator="greaterThan">
      <formula>1179</formula>
    </cfRule>
  </conditionalFormatting>
  <conditionalFormatting sqref="X8 AJ11:AO23 AJ24:AN34 AO24:AO32">
    <cfRule type="cellIs" dxfId="568" priority="18" operator="greaterThan">
      <formula>99</formula>
    </cfRule>
  </conditionalFormatting>
  <conditionalFormatting sqref="X8 AJ11:AO23 AJ24:AN34 AO24:AO32">
    <cfRule type="cellIs" dxfId="567" priority="17" operator="greaterThan">
      <formula>0.99</formula>
    </cfRule>
  </conditionalFormatting>
  <conditionalFormatting sqref="AB8">
    <cfRule type="cellIs" dxfId="566" priority="16" operator="equal">
      <formula>0</formula>
    </cfRule>
  </conditionalFormatting>
  <conditionalFormatting sqref="AB8">
    <cfRule type="cellIs" dxfId="565" priority="15" operator="greaterThan">
      <formula>1179</formula>
    </cfRule>
  </conditionalFormatting>
  <conditionalFormatting sqref="AB8">
    <cfRule type="cellIs" dxfId="564" priority="14" operator="greaterThan">
      <formula>99</formula>
    </cfRule>
  </conditionalFormatting>
  <conditionalFormatting sqref="AB8">
    <cfRule type="cellIs" dxfId="563" priority="13" operator="greaterThan">
      <formula>0.99</formula>
    </cfRule>
  </conditionalFormatting>
  <conditionalFormatting sqref="AQ11:AQ34 AO33:AO34">
    <cfRule type="cellIs" dxfId="562" priority="12" operator="equal">
      <formula>0</formula>
    </cfRule>
  </conditionalFormatting>
  <conditionalFormatting sqref="AQ11:AQ34 AO33:AO34">
    <cfRule type="cellIs" dxfId="561" priority="11" operator="greaterThan">
      <formula>1179</formula>
    </cfRule>
  </conditionalFormatting>
  <conditionalFormatting sqref="AQ11:AQ34 AO33:AO34">
    <cfRule type="cellIs" dxfId="560" priority="10" operator="greaterThan">
      <formula>99</formula>
    </cfRule>
  </conditionalFormatting>
  <conditionalFormatting sqref="AQ11:AQ34 AO33:AO34">
    <cfRule type="cellIs" dxfId="559" priority="9" operator="greaterThan">
      <formula>0.99</formula>
    </cfRule>
  </conditionalFormatting>
  <conditionalFormatting sqref="AI11:AI34">
    <cfRule type="cellIs" dxfId="558" priority="8" operator="greaterThan">
      <formula>$AI$8</formula>
    </cfRule>
  </conditionalFormatting>
  <conditionalFormatting sqref="AH11:AH34">
    <cfRule type="cellIs" dxfId="557" priority="6" operator="greaterThan">
      <formula>$AH$8</formula>
    </cfRule>
    <cfRule type="cellIs" dxfId="556" priority="7" operator="greaterThan">
      <formula>$AH$8</formula>
    </cfRule>
  </conditionalFormatting>
  <conditionalFormatting sqref="AP11:AP34">
    <cfRule type="cellIs" dxfId="555" priority="4" operator="equal">
      <formula>0</formula>
    </cfRule>
  </conditionalFormatting>
  <conditionalFormatting sqref="AP11:AP34">
    <cfRule type="cellIs" dxfId="554" priority="3" operator="greaterThan">
      <formula>1179</formula>
    </cfRule>
  </conditionalFormatting>
  <conditionalFormatting sqref="AP11:AP34">
    <cfRule type="cellIs" dxfId="553" priority="2" operator="greaterThan">
      <formula>99</formula>
    </cfRule>
  </conditionalFormatting>
  <conditionalFormatting sqref="AP11:AP34">
    <cfRule type="cellIs" dxfId="55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2:AY114"/>
  <sheetViews>
    <sheetView topLeftCell="A22" workbookViewId="0">
      <selection activeCell="A33" sqref="A33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2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134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191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95" t="s">
        <v>10</v>
      </c>
      <c r="I7" s="194" t="s">
        <v>11</v>
      </c>
      <c r="J7" s="194" t="s">
        <v>12</v>
      </c>
      <c r="K7" s="194" t="s">
        <v>13</v>
      </c>
      <c r="L7" s="14"/>
      <c r="M7" s="14"/>
      <c r="N7" s="14"/>
      <c r="O7" s="195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94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94" t="s">
        <v>22</v>
      </c>
      <c r="AG7" s="194" t="s">
        <v>23</v>
      </c>
      <c r="AH7" s="194" t="s">
        <v>24</v>
      </c>
      <c r="AI7" s="194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94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42193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26442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94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92" t="s">
        <v>51</v>
      </c>
      <c r="V9" s="192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190" t="s">
        <v>55</v>
      </c>
      <c r="AG9" s="190" t="s">
        <v>56</v>
      </c>
      <c r="AH9" s="264" t="s">
        <v>57</v>
      </c>
      <c r="AI9" s="278" t="s">
        <v>58</v>
      </c>
      <c r="AJ9" s="192" t="s">
        <v>59</v>
      </c>
      <c r="AK9" s="192" t="s">
        <v>60</v>
      </c>
      <c r="AL9" s="192" t="s">
        <v>61</v>
      </c>
      <c r="AM9" s="192" t="s">
        <v>62</v>
      </c>
      <c r="AN9" s="192" t="s">
        <v>63</v>
      </c>
      <c r="AO9" s="192" t="s">
        <v>64</v>
      </c>
      <c r="AP9" s="192" t="s">
        <v>65</v>
      </c>
      <c r="AQ9" s="262" t="s">
        <v>66</v>
      </c>
      <c r="AR9" s="192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92" t="s">
        <v>72</v>
      </c>
      <c r="C10" s="192" t="s">
        <v>73</v>
      </c>
      <c r="D10" s="192" t="s">
        <v>74</v>
      </c>
      <c r="E10" s="192" t="s">
        <v>75</v>
      </c>
      <c r="F10" s="192" t="s">
        <v>74</v>
      </c>
      <c r="G10" s="192" t="s">
        <v>75</v>
      </c>
      <c r="H10" s="261"/>
      <c r="I10" s="192" t="s">
        <v>75</v>
      </c>
      <c r="J10" s="192" t="s">
        <v>75</v>
      </c>
      <c r="K10" s="192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7'!Q34</f>
        <v>43108127</v>
      </c>
      <c r="R10" s="272"/>
      <c r="S10" s="273"/>
      <c r="T10" s="274"/>
      <c r="U10" s="192" t="s">
        <v>75</v>
      </c>
      <c r="V10" s="192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7'!AG34</f>
        <v>38502746</v>
      </c>
      <c r="AH10" s="264"/>
      <c r="AI10" s="279"/>
      <c r="AJ10" s="192" t="s">
        <v>84</v>
      </c>
      <c r="AK10" s="192" t="s">
        <v>84</v>
      </c>
      <c r="AL10" s="192" t="s">
        <v>84</v>
      </c>
      <c r="AM10" s="192" t="s">
        <v>84</v>
      </c>
      <c r="AN10" s="192" t="s">
        <v>84</v>
      </c>
      <c r="AO10" s="192" t="s">
        <v>84</v>
      </c>
      <c r="AP10" s="3">
        <f>'JULY 7'!AP34</f>
        <v>8689945</v>
      </c>
      <c r="AQ10" s="263"/>
      <c r="AR10" s="193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9</v>
      </c>
      <c r="E11" s="43">
        <f>D11/1.42</f>
        <v>6.3380281690140849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118</v>
      </c>
      <c r="P11" s="166">
        <v>96</v>
      </c>
      <c r="Q11" s="166">
        <v>43111411</v>
      </c>
      <c r="R11" s="49">
        <f>IF(ISBLANK(Q11),"-",Q11-Q10)</f>
        <v>3284</v>
      </c>
      <c r="S11" s="50">
        <f>R11*24/1000</f>
        <v>78.816000000000003</v>
      </c>
      <c r="T11" s="50">
        <f>R11/1000</f>
        <v>3.2839999999999998</v>
      </c>
      <c r="U11" s="167">
        <v>6.5</v>
      </c>
      <c r="V11" s="167">
        <f t="shared" ref="V11:V34" si="0">U11</f>
        <v>6.5</v>
      </c>
      <c r="W11" s="168" t="s">
        <v>125</v>
      </c>
      <c r="X11" s="170">
        <v>0</v>
      </c>
      <c r="Y11" s="170">
        <v>0</v>
      </c>
      <c r="Z11" s="170">
        <v>1117</v>
      </c>
      <c r="AA11" s="170">
        <v>0</v>
      </c>
      <c r="AB11" s="170">
        <v>1117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38503468</v>
      </c>
      <c r="AH11" s="52">
        <f>IF(ISBLANK(AG11),"-",AG11-AG10)</f>
        <v>722</v>
      </c>
      <c r="AI11" s="53">
        <f>AH11/T11</f>
        <v>219.85383678440928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0.6</v>
      </c>
      <c r="AP11" s="170">
        <v>8691077</v>
      </c>
      <c r="AQ11" s="170">
        <f t="shared" ref="AQ11:AQ34" si="1">AP11-AP10</f>
        <v>1132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10</v>
      </c>
      <c r="E12" s="43">
        <f t="shared" ref="E12:E34" si="2">D12/1.42</f>
        <v>7.042253521126761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118</v>
      </c>
      <c r="P12" s="166">
        <v>95</v>
      </c>
      <c r="Q12" s="166">
        <v>43114689</v>
      </c>
      <c r="R12" s="49">
        <f t="shared" ref="R12:R34" si="5">IF(ISBLANK(Q12),"-",Q12-Q11)</f>
        <v>3278</v>
      </c>
      <c r="S12" s="50">
        <f t="shared" ref="S12:S34" si="6">R12*24/1000</f>
        <v>78.671999999999997</v>
      </c>
      <c r="T12" s="50">
        <f t="shared" ref="T12:T34" si="7">R12/1000</f>
        <v>3.278</v>
      </c>
      <c r="U12" s="167">
        <v>7.6</v>
      </c>
      <c r="V12" s="167">
        <f t="shared" si="0"/>
        <v>7.6</v>
      </c>
      <c r="W12" s="168" t="s">
        <v>125</v>
      </c>
      <c r="X12" s="170">
        <v>0</v>
      </c>
      <c r="Y12" s="170">
        <v>0</v>
      </c>
      <c r="Z12" s="170">
        <v>1117</v>
      </c>
      <c r="AA12" s="170">
        <v>0</v>
      </c>
      <c r="AB12" s="170">
        <v>1117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38504191</v>
      </c>
      <c r="AH12" s="52">
        <f>IF(ISBLANK(AG12),"-",AG12-AG11)</f>
        <v>723</v>
      </c>
      <c r="AI12" s="53">
        <f t="shared" ref="AI12:AI34" si="8">AH12/T12</f>
        <v>220.56131787675412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0.6</v>
      </c>
      <c r="AP12" s="170">
        <v>8692219</v>
      </c>
      <c r="AQ12" s="170">
        <f t="shared" si="1"/>
        <v>1142</v>
      </c>
      <c r="AR12" s="56">
        <v>0.95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11</v>
      </c>
      <c r="E13" s="43">
        <f t="shared" si="2"/>
        <v>7.746478873239437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94</v>
      </c>
      <c r="P13" s="166">
        <v>93</v>
      </c>
      <c r="Q13" s="166">
        <v>43117974</v>
      </c>
      <c r="R13" s="49">
        <f t="shared" si="5"/>
        <v>3285</v>
      </c>
      <c r="S13" s="50">
        <f t="shared" si="6"/>
        <v>78.84</v>
      </c>
      <c r="T13" s="50">
        <f t="shared" si="7"/>
        <v>3.2850000000000001</v>
      </c>
      <c r="U13" s="167">
        <v>8.6</v>
      </c>
      <c r="V13" s="167">
        <f t="shared" si="0"/>
        <v>8.6</v>
      </c>
      <c r="W13" s="168" t="s">
        <v>125</v>
      </c>
      <c r="X13" s="170">
        <v>0</v>
      </c>
      <c r="Y13" s="170">
        <v>0</v>
      </c>
      <c r="Z13" s="170">
        <v>1117</v>
      </c>
      <c r="AA13" s="170">
        <v>0</v>
      </c>
      <c r="AB13" s="170">
        <v>1117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38504913</v>
      </c>
      <c r="AH13" s="52">
        <f>IF(ISBLANK(AG13),"-",AG13-AG12)</f>
        <v>722</v>
      </c>
      <c r="AI13" s="53">
        <f t="shared" si="8"/>
        <v>219.7869101978691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0.6</v>
      </c>
      <c r="AP13" s="170">
        <v>8693341</v>
      </c>
      <c r="AQ13" s="170">
        <f t="shared" si="1"/>
        <v>1122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13</v>
      </c>
      <c r="E14" s="43">
        <f t="shared" si="2"/>
        <v>9.1549295774647899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100</v>
      </c>
      <c r="P14" s="166">
        <v>99</v>
      </c>
      <c r="Q14" s="166">
        <v>43121264</v>
      </c>
      <c r="R14" s="49">
        <f t="shared" si="5"/>
        <v>3290</v>
      </c>
      <c r="S14" s="50">
        <f t="shared" si="6"/>
        <v>78.959999999999994</v>
      </c>
      <c r="T14" s="50">
        <f t="shared" si="7"/>
        <v>3.29</v>
      </c>
      <c r="U14" s="167">
        <v>9.5</v>
      </c>
      <c r="V14" s="167">
        <f t="shared" si="0"/>
        <v>9.5</v>
      </c>
      <c r="W14" s="168" t="s">
        <v>125</v>
      </c>
      <c r="X14" s="170">
        <v>0</v>
      </c>
      <c r="Y14" s="170">
        <v>0</v>
      </c>
      <c r="Z14" s="170">
        <v>1117</v>
      </c>
      <c r="AA14" s="170">
        <v>0</v>
      </c>
      <c r="AB14" s="170">
        <v>1117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38505636</v>
      </c>
      <c r="AH14" s="52">
        <f t="shared" ref="AH14:AH34" si="9">IF(ISBLANK(AG14),"-",AG14-AG13)</f>
        <v>723</v>
      </c>
      <c r="AI14" s="53">
        <f t="shared" si="8"/>
        <v>219.75683890577508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0.6</v>
      </c>
      <c r="AP14" s="170">
        <v>8694475</v>
      </c>
      <c r="AQ14" s="170">
        <f t="shared" si="1"/>
        <v>1134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12</v>
      </c>
      <c r="E15" s="43">
        <f t="shared" si="2"/>
        <v>8.4507042253521139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110</v>
      </c>
      <c r="P15" s="166">
        <v>106</v>
      </c>
      <c r="Q15" s="166">
        <v>43124931</v>
      </c>
      <c r="R15" s="49">
        <f t="shared" si="5"/>
        <v>3667</v>
      </c>
      <c r="S15" s="50">
        <f t="shared" si="6"/>
        <v>88.007999999999996</v>
      </c>
      <c r="T15" s="50">
        <f t="shared" si="7"/>
        <v>3.6669999999999998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1117</v>
      </c>
      <c r="AA15" s="170">
        <v>0</v>
      </c>
      <c r="AB15" s="170">
        <v>1117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38506128</v>
      </c>
      <c r="AH15" s="52">
        <f t="shared" si="9"/>
        <v>492</v>
      </c>
      <c r="AI15" s="53">
        <f t="shared" si="8"/>
        <v>134.1696209435506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8694475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10</v>
      </c>
      <c r="E16" s="43">
        <f t="shared" si="2"/>
        <v>7.042253521126761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126</v>
      </c>
      <c r="P16" s="166">
        <v>119</v>
      </c>
      <c r="Q16" s="166">
        <v>43128598</v>
      </c>
      <c r="R16" s="49">
        <f t="shared" si="5"/>
        <v>3667</v>
      </c>
      <c r="S16" s="50">
        <f t="shared" si="6"/>
        <v>88.007999999999996</v>
      </c>
      <c r="T16" s="50">
        <f t="shared" si="7"/>
        <v>3.6669999999999998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1188</v>
      </c>
      <c r="AA16" s="170">
        <v>0</v>
      </c>
      <c r="AB16" s="170">
        <v>1188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38507220</v>
      </c>
      <c r="AH16" s="52">
        <f t="shared" si="9"/>
        <v>1092</v>
      </c>
      <c r="AI16" s="53">
        <f t="shared" si="8"/>
        <v>297.79110989910009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8694475</v>
      </c>
      <c r="AQ16" s="170">
        <f t="shared" si="1"/>
        <v>0</v>
      </c>
      <c r="AR16" s="56">
        <v>0.8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10</v>
      </c>
      <c r="E17" s="43">
        <f t="shared" si="2"/>
        <v>7.042253521126761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140</v>
      </c>
      <c r="P17" s="166">
        <v>144</v>
      </c>
      <c r="Q17" s="166">
        <v>43134194</v>
      </c>
      <c r="R17" s="49">
        <f t="shared" si="5"/>
        <v>5596</v>
      </c>
      <c r="S17" s="50">
        <f t="shared" si="6"/>
        <v>134.304</v>
      </c>
      <c r="T17" s="50">
        <f t="shared" si="7"/>
        <v>5.5960000000000001</v>
      </c>
      <c r="U17" s="167">
        <v>9.5</v>
      </c>
      <c r="V17" s="167">
        <f t="shared" si="0"/>
        <v>9.5</v>
      </c>
      <c r="W17" s="168" t="s">
        <v>137</v>
      </c>
      <c r="X17" s="170">
        <v>0</v>
      </c>
      <c r="Y17" s="170">
        <v>1025</v>
      </c>
      <c r="Z17" s="170">
        <v>1187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38508556</v>
      </c>
      <c r="AH17" s="52">
        <f t="shared" si="9"/>
        <v>1336</v>
      </c>
      <c r="AI17" s="53">
        <f t="shared" si="8"/>
        <v>238.74195854181559</v>
      </c>
      <c r="AJ17" s="149">
        <v>0</v>
      </c>
      <c r="AK17" s="149">
        <v>1</v>
      </c>
      <c r="AL17" s="149">
        <v>1</v>
      </c>
      <c r="AM17" s="149">
        <v>1</v>
      </c>
      <c r="AN17" s="149">
        <v>1</v>
      </c>
      <c r="AO17" s="149">
        <v>0</v>
      </c>
      <c r="AP17" s="170">
        <v>8694475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10</v>
      </c>
      <c r="E18" s="43">
        <f t="shared" si="2"/>
        <v>7.042253521126761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140</v>
      </c>
      <c r="P18" s="166">
        <v>146</v>
      </c>
      <c r="Q18" s="166">
        <v>43139603</v>
      </c>
      <c r="R18" s="49">
        <f t="shared" si="5"/>
        <v>5409</v>
      </c>
      <c r="S18" s="50">
        <f t="shared" si="6"/>
        <v>129.816</v>
      </c>
      <c r="T18" s="50">
        <f t="shared" si="7"/>
        <v>5.4089999999999998</v>
      </c>
      <c r="U18" s="167">
        <v>9.1999999999999993</v>
      </c>
      <c r="V18" s="167">
        <f t="shared" si="0"/>
        <v>9.1999999999999993</v>
      </c>
      <c r="W18" s="168" t="s">
        <v>137</v>
      </c>
      <c r="X18" s="170">
        <v>0</v>
      </c>
      <c r="Y18" s="170">
        <v>1025</v>
      </c>
      <c r="Z18" s="170">
        <v>1187</v>
      </c>
      <c r="AA18" s="170">
        <v>1185</v>
      </c>
      <c r="AB18" s="170">
        <v>1188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38509844</v>
      </c>
      <c r="AH18" s="52">
        <f t="shared" si="9"/>
        <v>1288</v>
      </c>
      <c r="AI18" s="53">
        <f t="shared" si="8"/>
        <v>238.12164910334627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8694475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10</v>
      </c>
      <c r="E19" s="43">
        <f t="shared" si="2"/>
        <v>7.042253521126761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140</v>
      </c>
      <c r="P19" s="166">
        <v>148</v>
      </c>
      <c r="Q19" s="166">
        <v>43145420</v>
      </c>
      <c r="R19" s="49">
        <f t="shared" si="5"/>
        <v>5817</v>
      </c>
      <c r="S19" s="50">
        <f t="shared" si="6"/>
        <v>139.608</v>
      </c>
      <c r="T19" s="50">
        <f t="shared" si="7"/>
        <v>5.8170000000000002</v>
      </c>
      <c r="U19" s="167">
        <v>8.6999999999999993</v>
      </c>
      <c r="V19" s="167">
        <f t="shared" si="0"/>
        <v>8.6999999999999993</v>
      </c>
      <c r="W19" s="168" t="s">
        <v>137</v>
      </c>
      <c r="X19" s="170">
        <v>0</v>
      </c>
      <c r="Y19" s="170">
        <v>1025</v>
      </c>
      <c r="Z19" s="170">
        <v>1187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38511268</v>
      </c>
      <c r="AH19" s="52">
        <f t="shared" si="9"/>
        <v>1424</v>
      </c>
      <c r="AI19" s="53">
        <f t="shared" si="8"/>
        <v>244.79972494412928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8694475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10</v>
      </c>
      <c r="E20" s="43">
        <f t="shared" si="2"/>
        <v>7.042253521126761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140</v>
      </c>
      <c r="P20" s="166">
        <v>153</v>
      </c>
      <c r="Q20" s="166">
        <v>43151208</v>
      </c>
      <c r="R20" s="49">
        <f t="shared" si="5"/>
        <v>5788</v>
      </c>
      <c r="S20" s="50">
        <f t="shared" si="6"/>
        <v>138.91200000000001</v>
      </c>
      <c r="T20" s="50">
        <f t="shared" si="7"/>
        <v>5.7880000000000003</v>
      </c>
      <c r="U20" s="167">
        <v>8.3000000000000007</v>
      </c>
      <c r="V20" s="167">
        <v>8.3000000000000007</v>
      </c>
      <c r="W20" s="168" t="s">
        <v>137</v>
      </c>
      <c r="X20" s="170">
        <v>0</v>
      </c>
      <c r="Y20" s="170">
        <v>1025</v>
      </c>
      <c r="Z20" s="170">
        <v>1186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38512692</v>
      </c>
      <c r="AH20" s="52">
        <f t="shared" si="9"/>
        <v>1424</v>
      </c>
      <c r="AI20" s="53">
        <f t="shared" si="8"/>
        <v>246.0262612301313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8694475</v>
      </c>
      <c r="AQ20" s="170">
        <f t="shared" si="1"/>
        <v>0</v>
      </c>
      <c r="AR20" s="56">
        <v>0.91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10</v>
      </c>
      <c r="E21" s="43">
        <f t="shared" si="2"/>
        <v>7.042253521126761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141</v>
      </c>
      <c r="P21" s="166">
        <v>151</v>
      </c>
      <c r="Q21" s="166">
        <v>43156922</v>
      </c>
      <c r="R21" s="49">
        <f t="shared" si="5"/>
        <v>5714</v>
      </c>
      <c r="S21" s="50">
        <f t="shared" si="6"/>
        <v>137.136</v>
      </c>
      <c r="T21" s="50">
        <f t="shared" si="7"/>
        <v>5.7140000000000004</v>
      </c>
      <c r="U21" s="167">
        <v>7.9</v>
      </c>
      <c r="V21" s="167">
        <v>7.9</v>
      </c>
      <c r="W21" s="168" t="s">
        <v>137</v>
      </c>
      <c r="X21" s="170">
        <v>0</v>
      </c>
      <c r="Y21" s="170">
        <v>1024</v>
      </c>
      <c r="Z21" s="170">
        <v>1187</v>
      </c>
      <c r="AA21" s="170">
        <v>1185</v>
      </c>
      <c r="AB21" s="170">
        <v>1188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38514036</v>
      </c>
      <c r="AH21" s="52">
        <f t="shared" si="9"/>
        <v>1344</v>
      </c>
      <c r="AI21" s="53">
        <f t="shared" si="8"/>
        <v>235.21176058802939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8694475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11</v>
      </c>
      <c r="E22" s="43">
        <f t="shared" si="2"/>
        <v>7.746478873239437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142</v>
      </c>
      <c r="P22" s="166">
        <v>155</v>
      </c>
      <c r="Q22" s="166">
        <v>43162349</v>
      </c>
      <c r="R22" s="49">
        <f t="shared" si="5"/>
        <v>5427</v>
      </c>
      <c r="S22" s="50">
        <f t="shared" si="6"/>
        <v>130.24799999999999</v>
      </c>
      <c r="T22" s="50">
        <f t="shared" si="7"/>
        <v>5.4269999999999996</v>
      </c>
      <c r="U22" s="167">
        <v>7.6</v>
      </c>
      <c r="V22" s="167">
        <f t="shared" si="0"/>
        <v>7.6</v>
      </c>
      <c r="W22" s="168" t="s">
        <v>137</v>
      </c>
      <c r="X22" s="170">
        <v>0</v>
      </c>
      <c r="Y22" s="170">
        <v>1025</v>
      </c>
      <c r="Z22" s="170">
        <v>1187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38515356</v>
      </c>
      <c r="AH22" s="52">
        <f t="shared" si="9"/>
        <v>1320</v>
      </c>
      <c r="AI22" s="53">
        <f t="shared" si="8"/>
        <v>243.22830292979549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8694475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9</v>
      </c>
      <c r="E23" s="43">
        <f t="shared" si="2"/>
        <v>6.3380281690140849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138</v>
      </c>
      <c r="P23" s="166">
        <v>120</v>
      </c>
      <c r="Q23" s="166">
        <v>43167629</v>
      </c>
      <c r="R23" s="49">
        <f t="shared" si="5"/>
        <v>5280</v>
      </c>
      <c r="S23" s="50">
        <f t="shared" si="6"/>
        <v>126.72</v>
      </c>
      <c r="T23" s="50">
        <f t="shared" si="7"/>
        <v>5.28</v>
      </c>
      <c r="U23" s="167">
        <v>7.2</v>
      </c>
      <c r="V23" s="167">
        <f t="shared" si="0"/>
        <v>7.2</v>
      </c>
      <c r="W23" s="168" t="s">
        <v>137</v>
      </c>
      <c r="X23" s="170">
        <v>0</v>
      </c>
      <c r="Y23" s="170">
        <v>1014</v>
      </c>
      <c r="Z23" s="170">
        <v>1187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38516692</v>
      </c>
      <c r="AH23" s="52">
        <f t="shared" si="9"/>
        <v>1336</v>
      </c>
      <c r="AI23" s="53">
        <f t="shared" si="8"/>
        <v>253.03030303030303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8694475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8</v>
      </c>
      <c r="E24" s="43">
        <f t="shared" si="2"/>
        <v>5.6338028169014089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134</v>
      </c>
      <c r="P24" s="166">
        <v>124</v>
      </c>
      <c r="Q24" s="166">
        <v>43173005</v>
      </c>
      <c r="R24" s="49">
        <f t="shared" si="5"/>
        <v>5376</v>
      </c>
      <c r="S24" s="50">
        <f t="shared" si="6"/>
        <v>129.024</v>
      </c>
      <c r="T24" s="50">
        <f t="shared" si="7"/>
        <v>5.3760000000000003</v>
      </c>
      <c r="U24" s="167">
        <v>6.9</v>
      </c>
      <c r="V24" s="167">
        <f t="shared" si="0"/>
        <v>6.9</v>
      </c>
      <c r="W24" s="168" t="s">
        <v>137</v>
      </c>
      <c r="X24" s="170">
        <v>0</v>
      </c>
      <c r="Y24" s="170">
        <v>1014</v>
      </c>
      <c r="Z24" s="170">
        <v>1187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38518044</v>
      </c>
      <c r="AH24" s="52">
        <f t="shared" si="9"/>
        <v>1352</v>
      </c>
      <c r="AI24" s="53">
        <f t="shared" si="8"/>
        <v>251.48809523809521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8694475</v>
      </c>
      <c r="AQ24" s="170">
        <f t="shared" si="1"/>
        <v>0</v>
      </c>
      <c r="AR24" s="56">
        <v>1.21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9</v>
      </c>
      <c r="E25" s="43">
        <f t="shared" si="2"/>
        <v>6.3380281690140849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134</v>
      </c>
      <c r="P25" s="166">
        <v>101</v>
      </c>
      <c r="Q25" s="166">
        <v>43178441</v>
      </c>
      <c r="R25" s="49">
        <f t="shared" si="5"/>
        <v>5436</v>
      </c>
      <c r="S25" s="50">
        <f t="shared" si="6"/>
        <v>130.464</v>
      </c>
      <c r="T25" s="50">
        <f t="shared" si="7"/>
        <v>5.4359999999999999</v>
      </c>
      <c r="U25" s="167">
        <v>6.7</v>
      </c>
      <c r="V25" s="167">
        <f t="shared" si="0"/>
        <v>6.7</v>
      </c>
      <c r="W25" s="168" t="s">
        <v>137</v>
      </c>
      <c r="X25" s="170">
        <v>0</v>
      </c>
      <c r="Y25" s="170">
        <v>1014</v>
      </c>
      <c r="Z25" s="170">
        <v>1186</v>
      </c>
      <c r="AA25" s="170">
        <v>1185</v>
      </c>
      <c r="AB25" s="170">
        <v>1187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38519412</v>
      </c>
      <c r="AH25" s="52">
        <f t="shared" si="9"/>
        <v>1368</v>
      </c>
      <c r="AI25" s="53">
        <f t="shared" si="8"/>
        <v>251.65562913907286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8694475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8</v>
      </c>
      <c r="E26" s="43">
        <f t="shared" si="2"/>
        <v>5.6338028169014089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133</v>
      </c>
      <c r="P26" s="166">
        <v>134</v>
      </c>
      <c r="Q26" s="166">
        <v>43183546</v>
      </c>
      <c r="R26" s="49">
        <f t="shared" si="5"/>
        <v>5105</v>
      </c>
      <c r="S26" s="50">
        <f t="shared" si="6"/>
        <v>122.52</v>
      </c>
      <c r="T26" s="50">
        <f t="shared" si="7"/>
        <v>5.1050000000000004</v>
      </c>
      <c r="U26" s="167">
        <v>6.5</v>
      </c>
      <c r="V26" s="167">
        <f t="shared" si="0"/>
        <v>6.5</v>
      </c>
      <c r="W26" s="168" t="s">
        <v>137</v>
      </c>
      <c r="X26" s="170">
        <v>0</v>
      </c>
      <c r="Y26" s="170">
        <v>1014</v>
      </c>
      <c r="Z26" s="170">
        <v>1187</v>
      </c>
      <c r="AA26" s="170">
        <v>1185</v>
      </c>
      <c r="AB26" s="170">
        <v>1187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38520708</v>
      </c>
      <c r="AH26" s="52">
        <f t="shared" si="9"/>
        <v>1296</v>
      </c>
      <c r="AI26" s="53">
        <f t="shared" si="8"/>
        <v>253.86875612144954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8694475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7</v>
      </c>
      <c r="E27" s="43">
        <f t="shared" si="2"/>
        <v>4.9295774647887329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133</v>
      </c>
      <c r="P27" s="166">
        <v>126</v>
      </c>
      <c r="Q27" s="166">
        <v>43188285</v>
      </c>
      <c r="R27" s="49">
        <f t="shared" si="5"/>
        <v>4739</v>
      </c>
      <c r="S27" s="50">
        <f t="shared" si="6"/>
        <v>113.736</v>
      </c>
      <c r="T27" s="50">
        <f t="shared" si="7"/>
        <v>4.7389999999999999</v>
      </c>
      <c r="U27" s="167">
        <v>6.3</v>
      </c>
      <c r="V27" s="167">
        <f t="shared" si="0"/>
        <v>6.3</v>
      </c>
      <c r="W27" s="168" t="s">
        <v>137</v>
      </c>
      <c r="X27" s="170">
        <v>0</v>
      </c>
      <c r="Y27" s="170">
        <v>1014</v>
      </c>
      <c r="Z27" s="170">
        <v>1187</v>
      </c>
      <c r="AA27" s="170">
        <v>1185</v>
      </c>
      <c r="AB27" s="170">
        <v>1186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38521932</v>
      </c>
      <c r="AH27" s="52">
        <f t="shared" si="9"/>
        <v>1224</v>
      </c>
      <c r="AI27" s="53">
        <f t="shared" si="8"/>
        <v>258.28233804600126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8694475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7</v>
      </c>
      <c r="E28" s="43">
        <f t="shared" si="2"/>
        <v>4.9295774647887329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132</v>
      </c>
      <c r="P28" s="166">
        <v>139</v>
      </c>
      <c r="Q28" s="166">
        <v>43193611</v>
      </c>
      <c r="R28" s="49">
        <f t="shared" si="5"/>
        <v>5326</v>
      </c>
      <c r="S28" s="50">
        <f t="shared" si="6"/>
        <v>127.824</v>
      </c>
      <c r="T28" s="50">
        <f t="shared" si="7"/>
        <v>5.3259999999999996</v>
      </c>
      <c r="U28" s="167">
        <v>6</v>
      </c>
      <c r="V28" s="167">
        <f t="shared" si="0"/>
        <v>6</v>
      </c>
      <c r="W28" s="168" t="s">
        <v>137</v>
      </c>
      <c r="X28" s="170">
        <v>0</v>
      </c>
      <c r="Y28" s="170">
        <v>1013</v>
      </c>
      <c r="Z28" s="170">
        <v>1187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38523304</v>
      </c>
      <c r="AH28" s="52">
        <f t="shared" si="9"/>
        <v>1372</v>
      </c>
      <c r="AI28" s="53">
        <f t="shared" si="8"/>
        <v>257.60420578295157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8694475</v>
      </c>
      <c r="AQ28" s="170">
        <f t="shared" si="1"/>
        <v>0</v>
      </c>
      <c r="AR28" s="56">
        <v>1.2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8</v>
      </c>
      <c r="E29" s="43">
        <f t="shared" si="2"/>
        <v>5.6338028169014089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133</v>
      </c>
      <c r="P29" s="166">
        <v>122</v>
      </c>
      <c r="Q29" s="166">
        <v>43198406</v>
      </c>
      <c r="R29" s="49">
        <f t="shared" si="5"/>
        <v>4795</v>
      </c>
      <c r="S29" s="50">
        <f t="shared" si="6"/>
        <v>115.08</v>
      </c>
      <c r="T29" s="50">
        <f t="shared" si="7"/>
        <v>4.7949999999999999</v>
      </c>
      <c r="U29" s="167">
        <v>5.8</v>
      </c>
      <c r="V29" s="167">
        <f t="shared" si="0"/>
        <v>5.8</v>
      </c>
      <c r="W29" s="168" t="s">
        <v>137</v>
      </c>
      <c r="X29" s="170">
        <v>0</v>
      </c>
      <c r="Y29" s="170">
        <v>1014</v>
      </c>
      <c r="Z29" s="170">
        <v>1156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38524588</v>
      </c>
      <c r="AH29" s="52">
        <f t="shared" si="9"/>
        <v>1284</v>
      </c>
      <c r="AI29" s="53">
        <f t="shared" si="8"/>
        <v>267.77893639207508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8694475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11</v>
      </c>
      <c r="E30" s="43">
        <f t="shared" si="2"/>
        <v>7.746478873239437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113</v>
      </c>
      <c r="P30" s="166">
        <v>128</v>
      </c>
      <c r="Q30" s="166">
        <v>43202733</v>
      </c>
      <c r="R30" s="49">
        <f t="shared" si="5"/>
        <v>4327</v>
      </c>
      <c r="S30" s="50">
        <f t="shared" si="6"/>
        <v>103.848</v>
      </c>
      <c r="T30" s="50">
        <f t="shared" si="7"/>
        <v>4.327</v>
      </c>
      <c r="U30" s="167">
        <v>5.2</v>
      </c>
      <c r="V30" s="167">
        <f t="shared" si="0"/>
        <v>5.2</v>
      </c>
      <c r="W30" s="168" t="s">
        <v>148</v>
      </c>
      <c r="X30" s="170">
        <v>0</v>
      </c>
      <c r="Y30" s="170">
        <v>1016</v>
      </c>
      <c r="Z30" s="170">
        <v>1157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38525620</v>
      </c>
      <c r="AH30" s="52">
        <f t="shared" si="9"/>
        <v>1032</v>
      </c>
      <c r="AI30" s="53">
        <f t="shared" si="8"/>
        <v>238.5024266235267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8694475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13</v>
      </c>
      <c r="E31" s="43">
        <f t="shared" si="2"/>
        <v>9.1549295774647899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113</v>
      </c>
      <c r="P31" s="166">
        <v>120</v>
      </c>
      <c r="Q31" s="166">
        <v>43206746</v>
      </c>
      <c r="R31" s="49">
        <f t="shared" si="5"/>
        <v>4013</v>
      </c>
      <c r="S31" s="50">
        <f t="shared" si="6"/>
        <v>96.311999999999998</v>
      </c>
      <c r="T31" s="50">
        <f t="shared" si="7"/>
        <v>4.0129999999999999</v>
      </c>
      <c r="U31" s="167">
        <v>4.7</v>
      </c>
      <c r="V31" s="167">
        <f t="shared" si="0"/>
        <v>4.7</v>
      </c>
      <c r="W31" s="168" t="s">
        <v>148</v>
      </c>
      <c r="X31" s="170">
        <v>0</v>
      </c>
      <c r="Y31" s="170">
        <v>1015</v>
      </c>
      <c r="Z31" s="170">
        <v>1158</v>
      </c>
      <c r="AA31" s="170">
        <v>0</v>
      </c>
      <c r="AB31" s="170">
        <v>1188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38526584</v>
      </c>
      <c r="AH31" s="52">
        <f t="shared" si="9"/>
        <v>964</v>
      </c>
      <c r="AI31" s="53">
        <f t="shared" si="8"/>
        <v>240.21928731622228</v>
      </c>
      <c r="AJ31" s="149">
        <v>0</v>
      </c>
      <c r="AK31" s="149">
        <v>1</v>
      </c>
      <c r="AL31" s="149">
        <v>1</v>
      </c>
      <c r="AM31" s="149">
        <v>0</v>
      </c>
      <c r="AN31" s="149">
        <v>1</v>
      </c>
      <c r="AO31" s="149">
        <v>0</v>
      </c>
      <c r="AP31" s="170">
        <v>8694475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15</v>
      </c>
      <c r="E32" s="43">
        <f t="shared" si="2"/>
        <v>10.563380281690142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111</v>
      </c>
      <c r="P32" s="166">
        <v>128</v>
      </c>
      <c r="Q32" s="166">
        <v>43210725</v>
      </c>
      <c r="R32" s="49">
        <f t="shared" si="5"/>
        <v>3979</v>
      </c>
      <c r="S32" s="50">
        <f t="shared" si="6"/>
        <v>95.495999999999995</v>
      </c>
      <c r="T32" s="50">
        <f t="shared" si="7"/>
        <v>3.9790000000000001</v>
      </c>
      <c r="U32" s="167">
        <v>4.3</v>
      </c>
      <c r="V32" s="167">
        <f t="shared" si="0"/>
        <v>4.3</v>
      </c>
      <c r="W32" s="168" t="s">
        <v>148</v>
      </c>
      <c r="X32" s="170">
        <v>0</v>
      </c>
      <c r="Y32" s="170">
        <v>1014</v>
      </c>
      <c r="Z32" s="170">
        <v>1157</v>
      </c>
      <c r="AA32" s="170">
        <v>0</v>
      </c>
      <c r="AB32" s="170">
        <v>1188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38527596</v>
      </c>
      <c r="AH32" s="52">
        <f t="shared" si="9"/>
        <v>1012</v>
      </c>
      <c r="AI32" s="53">
        <f t="shared" si="8"/>
        <v>254.33526011560693</v>
      </c>
      <c r="AJ32" s="149">
        <v>0</v>
      </c>
      <c r="AK32" s="149">
        <v>1</v>
      </c>
      <c r="AL32" s="149">
        <v>1</v>
      </c>
      <c r="AM32" s="149">
        <v>0</v>
      </c>
      <c r="AN32" s="149">
        <v>1</v>
      </c>
      <c r="AO32" s="149">
        <v>0</v>
      </c>
      <c r="AP32" s="170">
        <v>8694475</v>
      </c>
      <c r="AQ32" s="170">
        <f t="shared" si="1"/>
        <v>0</v>
      </c>
      <c r="AR32" s="56">
        <v>1.05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9</v>
      </c>
      <c r="E33" s="43">
        <f t="shared" si="2"/>
        <v>6.3380281690140849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129</v>
      </c>
      <c r="P33" s="166">
        <v>102</v>
      </c>
      <c r="Q33" s="166">
        <v>43213965</v>
      </c>
      <c r="R33" s="49">
        <f t="shared" si="5"/>
        <v>3240</v>
      </c>
      <c r="S33" s="50">
        <f t="shared" si="6"/>
        <v>77.760000000000005</v>
      </c>
      <c r="T33" s="50">
        <f t="shared" si="7"/>
        <v>3.24</v>
      </c>
      <c r="U33" s="167">
        <v>5.2</v>
      </c>
      <c r="V33" s="167">
        <f t="shared" si="0"/>
        <v>5.2</v>
      </c>
      <c r="W33" s="168" t="s">
        <v>125</v>
      </c>
      <c r="X33" s="170">
        <v>0</v>
      </c>
      <c r="Y33" s="170">
        <v>0</v>
      </c>
      <c r="Z33" s="170">
        <v>1157</v>
      </c>
      <c r="AA33" s="170">
        <v>0</v>
      </c>
      <c r="AB33" s="170">
        <v>1157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38528436</v>
      </c>
      <c r="AH33" s="52">
        <f t="shared" si="9"/>
        <v>840</v>
      </c>
      <c r="AI33" s="53">
        <f t="shared" si="8"/>
        <v>259.25925925925924</v>
      </c>
      <c r="AJ33" s="149">
        <v>0</v>
      </c>
      <c r="AK33" s="149">
        <v>0</v>
      </c>
      <c r="AL33" s="149">
        <v>1</v>
      </c>
      <c r="AM33" s="149">
        <v>0</v>
      </c>
      <c r="AN33" s="149">
        <v>1</v>
      </c>
      <c r="AO33" s="149">
        <v>0.4</v>
      </c>
      <c r="AP33" s="170">
        <v>8695453</v>
      </c>
      <c r="AQ33" s="170">
        <f t="shared" si="1"/>
        <v>978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12</v>
      </c>
      <c r="E34" s="43">
        <f t="shared" si="2"/>
        <v>8.4507042253521139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125</v>
      </c>
      <c r="P34" s="166">
        <v>98</v>
      </c>
      <c r="Q34" s="166">
        <v>43217006</v>
      </c>
      <c r="R34" s="49">
        <f t="shared" si="5"/>
        <v>3041</v>
      </c>
      <c r="S34" s="50">
        <f t="shared" si="6"/>
        <v>72.983999999999995</v>
      </c>
      <c r="T34" s="50">
        <f t="shared" si="7"/>
        <v>3.0409999999999999</v>
      </c>
      <c r="U34" s="167">
        <v>6.3</v>
      </c>
      <c r="V34" s="167">
        <f t="shared" si="0"/>
        <v>6.3</v>
      </c>
      <c r="W34" s="168" t="s">
        <v>125</v>
      </c>
      <c r="X34" s="170">
        <v>0</v>
      </c>
      <c r="Y34" s="170">
        <v>0</v>
      </c>
      <c r="Z34" s="170">
        <v>1097</v>
      </c>
      <c r="AA34" s="170">
        <v>0</v>
      </c>
      <c r="AB34" s="170">
        <v>1087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38529188</v>
      </c>
      <c r="AH34" s="52">
        <f t="shared" si="9"/>
        <v>752</v>
      </c>
      <c r="AI34" s="53">
        <f t="shared" si="8"/>
        <v>247.28707661953305</v>
      </c>
      <c r="AJ34" s="149">
        <v>0</v>
      </c>
      <c r="AK34" s="149">
        <v>0</v>
      </c>
      <c r="AL34" s="149">
        <v>1</v>
      </c>
      <c r="AM34" s="149">
        <v>0</v>
      </c>
      <c r="AN34" s="149">
        <v>1</v>
      </c>
      <c r="AO34" s="149">
        <v>0.4</v>
      </c>
      <c r="AP34" s="170">
        <v>8696616</v>
      </c>
      <c r="AQ34" s="170">
        <f t="shared" si="1"/>
        <v>1163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122.79166666666667</v>
      </c>
      <c r="Q35" s="67">
        <f>Q34-Q10</f>
        <v>108879</v>
      </c>
      <c r="R35" s="68">
        <f>SUM(R11:R34)</f>
        <v>108879</v>
      </c>
      <c r="S35" s="69">
        <f>AVERAGE(S11:S34)</f>
        <v>108.879</v>
      </c>
      <c r="T35" s="69">
        <f>SUM(T11:T34)</f>
        <v>108.87899999999999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26442</v>
      </c>
      <c r="AH35" s="71">
        <f>SUM(AH11:AH34)</f>
        <v>26442</v>
      </c>
      <c r="AI35" s="72">
        <f>$AH$35/$T35</f>
        <v>242.85674923538977</v>
      </c>
      <c r="AJ35" s="138"/>
      <c r="AK35" s="139"/>
      <c r="AL35" s="139"/>
      <c r="AM35" s="139"/>
      <c r="AN35" s="140"/>
      <c r="AO35" s="73"/>
      <c r="AP35" s="74">
        <f>AP34-AP10</f>
        <v>6671</v>
      </c>
      <c r="AQ35" s="75">
        <f>SUM(AQ11:AQ34)</f>
        <v>6671</v>
      </c>
      <c r="AR35" s="76">
        <f>AVERAGE(AR11:AR34)</f>
        <v>1.02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170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173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142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174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95" t="s">
        <v>129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175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157"/>
      <c r="C54" s="158"/>
      <c r="D54" s="158"/>
      <c r="E54" s="158"/>
      <c r="F54" s="158"/>
      <c r="G54" s="158"/>
      <c r="H54" s="158"/>
      <c r="I54" s="158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62"/>
      <c r="U54" s="162"/>
      <c r="V54" s="162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4"/>
      <c r="C55" s="164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4"/>
      <c r="C56" s="160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64"/>
      <c r="C57" s="160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96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95"/>
      <c r="C58" s="160"/>
      <c r="D58" s="158"/>
      <c r="E58" s="158"/>
      <c r="F58" s="158"/>
      <c r="G58" s="158"/>
      <c r="H58" s="158"/>
      <c r="I58" s="102"/>
      <c r="J58" s="159"/>
      <c r="K58" s="159"/>
      <c r="L58" s="159"/>
      <c r="M58" s="159"/>
      <c r="N58" s="159"/>
      <c r="O58" s="159"/>
      <c r="P58" s="159"/>
      <c r="Q58" s="159"/>
      <c r="R58" s="159"/>
      <c r="S58" s="96"/>
      <c r="T58" s="96"/>
      <c r="U58" s="96"/>
      <c r="V58" s="96"/>
      <c r="W58" s="96"/>
      <c r="X58" s="96"/>
      <c r="Y58" s="96"/>
      <c r="Z58" s="85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153"/>
      <c r="AW58" s="146"/>
      <c r="AX58" s="146"/>
      <c r="AY58" s="146"/>
    </row>
    <row r="59" spans="2:51" x14ac:dyDescent="0.25">
      <c r="B59" s="116"/>
      <c r="C59" s="157"/>
      <c r="D59" s="158"/>
      <c r="E59" s="158"/>
      <c r="F59" s="158"/>
      <c r="G59" s="158"/>
      <c r="H59" s="158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85"/>
      <c r="X59" s="85"/>
      <c r="Y59" s="85"/>
      <c r="Z59" s="154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153"/>
      <c r="AW59" s="146"/>
      <c r="AX59" s="146"/>
      <c r="AY59" s="146"/>
    </row>
    <row r="60" spans="2:51" x14ac:dyDescent="0.25">
      <c r="B60" s="116"/>
      <c r="C60" s="157"/>
      <c r="D60" s="102"/>
      <c r="E60" s="158"/>
      <c r="F60" s="158"/>
      <c r="G60" s="158"/>
      <c r="H60" s="158"/>
      <c r="I60" s="158"/>
      <c r="J60" s="96"/>
      <c r="K60" s="96"/>
      <c r="L60" s="96"/>
      <c r="M60" s="96"/>
      <c r="N60" s="96"/>
      <c r="O60" s="96"/>
      <c r="P60" s="96"/>
      <c r="Q60" s="96"/>
      <c r="R60" s="96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4"/>
      <c r="D61" s="102"/>
      <c r="E61" s="158"/>
      <c r="F61" s="158"/>
      <c r="G61" s="158"/>
      <c r="H61" s="158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4"/>
      <c r="D62" s="158"/>
      <c r="E62" s="102"/>
      <c r="F62" s="158"/>
      <c r="G62" s="102"/>
      <c r="H62" s="102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0"/>
      <c r="D63" s="158"/>
      <c r="E63" s="102"/>
      <c r="F63" s="102"/>
      <c r="G63" s="102"/>
      <c r="H63" s="102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0"/>
      <c r="D64" s="158"/>
      <c r="E64" s="158"/>
      <c r="F64" s="102"/>
      <c r="G64" s="158"/>
      <c r="H64" s="158"/>
      <c r="I64" s="96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96"/>
      <c r="D65" s="158"/>
      <c r="E65" s="158"/>
      <c r="F65" s="158"/>
      <c r="G65" s="158"/>
      <c r="H65" s="158"/>
      <c r="I65" s="96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U65" s="146"/>
      <c r="AV65" s="153"/>
      <c r="AW65" s="146"/>
      <c r="AX65" s="146"/>
      <c r="AY65" s="146"/>
    </row>
    <row r="66" spans="1:51" x14ac:dyDescent="0.25">
      <c r="B66" s="116"/>
      <c r="C66" s="164"/>
      <c r="D66" s="96"/>
      <c r="E66" s="158"/>
      <c r="F66" s="158"/>
      <c r="G66" s="158"/>
      <c r="H66" s="158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U66" s="146"/>
      <c r="AV66" s="153"/>
      <c r="AW66" s="146"/>
      <c r="AX66" s="146"/>
      <c r="AY66" s="146"/>
    </row>
    <row r="67" spans="1:51" x14ac:dyDescent="0.25">
      <c r="A67" s="154"/>
      <c r="B67" s="116"/>
      <c r="C67" s="160"/>
      <c r="D67" s="96"/>
      <c r="E67" s="158"/>
      <c r="F67" s="158"/>
      <c r="G67" s="158"/>
      <c r="H67" s="158"/>
      <c r="I67" s="155"/>
      <c r="J67" s="155"/>
      <c r="K67" s="155"/>
      <c r="L67" s="155"/>
      <c r="M67" s="155"/>
      <c r="N67" s="155"/>
      <c r="O67" s="156"/>
      <c r="P67" s="150"/>
      <c r="R67" s="153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116"/>
      <c r="C68" s="164"/>
      <c r="D68" s="158"/>
      <c r="E68" s="96"/>
      <c r="F68" s="158"/>
      <c r="G68" s="96"/>
      <c r="H68" s="96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116"/>
      <c r="C69" s="94"/>
      <c r="D69" s="158"/>
      <c r="E69" s="96"/>
      <c r="F69" s="96"/>
      <c r="G69" s="96"/>
      <c r="H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83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85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B75" s="83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B76" s="96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83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50"/>
      <c r="Q99" s="150"/>
      <c r="R99" s="150"/>
      <c r="S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Q101" s="150"/>
      <c r="R101" s="150"/>
      <c r="S101" s="150"/>
      <c r="T101" s="150"/>
      <c r="U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T102" s="150"/>
      <c r="U102" s="150"/>
      <c r="AS102" s="146"/>
      <c r="AT102" s="146"/>
      <c r="AU102" s="146"/>
      <c r="AV102" s="146"/>
      <c r="AW102" s="146"/>
      <c r="AX102" s="146"/>
      <c r="AY102" s="146"/>
    </row>
    <row r="114" spans="45:51" x14ac:dyDescent="0.25">
      <c r="AS114" s="146"/>
      <c r="AT114" s="146"/>
      <c r="AU114" s="146"/>
      <c r="AV114" s="146"/>
      <c r="AW114" s="146"/>
      <c r="AX114" s="146"/>
      <c r="AY114" s="146"/>
    </row>
  </sheetData>
  <protectedRanges>
    <protectedRange sqref="N58:R58 B78 S60:T66 B70:B75 N61:R66 T42 T53:T54 S55:T57" name="Range2_12_5_1_1"/>
    <protectedRange sqref="N10 L10 L6 D6 D8 AD8 AF8 O8:U8 AJ8:AR8 AF10 AR11:AR34 L24:N31 N12:N23 N32:N34 N11:AG11 E11:E34 G11:G34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76:B77 J59:R60 D66:D67 I64:I65 Z57:Z58 S58:Y59 AA58:AU59 E68:E69 G68:H69 F69" name="Range2_2_1_10_1_1_1_2"/>
    <protectedRange sqref="C65" name="Range2_2_1_10_2_1_1_1"/>
    <protectedRange sqref="G64:H64 D62 F65 E64 N55:R57" name="Range2_12_1_6_1_1"/>
    <protectedRange sqref="D57:D58 I60:I62 I57:M57 G65:H66 G58:H60 E65:E66 F66:F67 F59:F61 E58:E60 J55:M56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7:B69" name="Range2_12_5_1_1_2"/>
    <protectedRange sqref="B66" name="Range2_12_5_1_1_2_1_4_1_1_1_2_1_1_1_1_1_1_1"/>
    <protectedRange sqref="B64:B65" name="Range2_12_5_1_1_2_1"/>
    <protectedRange sqref="B63" name="Range2_12_5_1_1_2_1_2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6:H56" name="Range2_2_12_1_3_1_2_1_1_1_2_1_1_1_1_1_1_2_1_1_1_1_1_1_1_1"/>
    <protectedRange sqref="F56 G55:H55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5 F53" name="Range2_2_12_1_3_1_2_1_1_1_3_1_1_1_1_1_3_1_1_1_1_1_1_1_1"/>
    <protectedRange sqref="F54:H54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5:E55" name="Range2_2_12_1_3_1_2_1_1_1_3_1_1_1_1_1_1_1_2_1_1_1_1_1_1"/>
    <protectedRange sqref="D54:E54" name="Range2_2_12_1_3_1_2_1_1_1_2_1_1_1_1_3_1_1_1_1_1_1_1_1_1"/>
    <protectedRange sqref="B62" name="Range2_12_5_1_1_2_1_2_2"/>
    <protectedRange sqref="B61" name="Range2_12_5_1_1_2_1_4_1_1_1_2_1_1_1_1_1_1_1_1_1_2"/>
    <protectedRange sqref="B59" name="Range2_12_5_1_1_2_1_4_1_1_1_2_1_1_1_1_1_1_1_1_1_2_1_1_1"/>
    <protectedRange sqref="B60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7" name="Range2_12_5_1_1_1_2_1_1_1_1_1_1_1_1_1_1_1_2_1_2_1_1_1_1_1_1_1_1_1_2_1_1_1_1_1_1_1_1_1_1_1_1"/>
    <protectedRange sqref="B46" name="Range2_12_5_1_1_1_2_2_1_1_1_1_1_1_1_1_1_1_1_2_1_1_1_2_1_1_1_2_1_1_1_3_1_1_1_1_1_1_1_1_1_1_1_1_1_1_1_1_1_1_1_1_1_1_1_1_1_1_1_1"/>
    <protectedRange sqref="F11:F22" name="Range1_16_3_1_1_2_1_1"/>
    <protectedRange sqref="B48" name="Range2_12_5_1_1_1_1_1_2_1_1_1_1_1_1_1_1_1_1_1_1_1_1_1_1_1_1_1_1_1"/>
    <protectedRange sqref="B49" name="Range2_12_5_1_1_1_1_1_2_1_1_2_1_1_1_1_1_1_1_1_1_1_1_1_1_1_1_1_1_1"/>
    <protectedRange sqref="B50" name="Range2_12_5_1_1_1_2_2_1_1_1_1_1_1_1_1_1_1_1_2_1_1_1_2_1_1_1_1_1_1_1_1_1_1_1_1_1_1_1_1_1"/>
    <protectedRange sqref="B52" name="Range2_12_5_1_1_1_2_2_1_1_1_1_1_1_1_1_1_1_1_2_1_1_1_1_1_1_1_1_1_3_1_3_1_2_1_1_1_1_1_1_1_1_1_1_1_1_1_2_1_1_1_1_1_1"/>
    <protectedRange sqref="B51" name="Range2_12_5_1_1_1_1_1_2_1_2_1_1_1_2_1_1_1_1_1_1_1_1_1_1_2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51" priority="5" operator="containsText" text="N/A">
      <formula>NOT(ISERROR(SEARCH("N/A",X11)))</formula>
    </cfRule>
    <cfRule type="cellIs" dxfId="550" priority="23" operator="equal">
      <formula>0</formula>
    </cfRule>
  </conditionalFormatting>
  <conditionalFormatting sqref="X11:AE34">
    <cfRule type="cellIs" dxfId="549" priority="22" operator="greaterThanOrEqual">
      <formula>1185</formula>
    </cfRule>
  </conditionalFormatting>
  <conditionalFormatting sqref="X11:AE34">
    <cfRule type="cellIs" dxfId="548" priority="21" operator="between">
      <formula>0.1</formula>
      <formula>1184</formula>
    </cfRule>
  </conditionalFormatting>
  <conditionalFormatting sqref="X8 AJ11:AO17 AO18:AO32 AJ18:AN34">
    <cfRule type="cellIs" dxfId="547" priority="20" operator="equal">
      <formula>0</formula>
    </cfRule>
  </conditionalFormatting>
  <conditionalFormatting sqref="X8 AJ11:AO17 AO18:AO32 AJ18:AN34">
    <cfRule type="cellIs" dxfId="546" priority="19" operator="greaterThan">
      <formula>1179</formula>
    </cfRule>
  </conditionalFormatting>
  <conditionalFormatting sqref="X8 AJ11:AO17 AO18:AO32 AJ18:AN34">
    <cfRule type="cellIs" dxfId="545" priority="18" operator="greaterThan">
      <formula>99</formula>
    </cfRule>
  </conditionalFormatting>
  <conditionalFormatting sqref="X8 AJ11:AO17 AO18:AO32 AJ18:AN34">
    <cfRule type="cellIs" dxfId="544" priority="17" operator="greaterThan">
      <formula>0.99</formula>
    </cfRule>
  </conditionalFormatting>
  <conditionalFormatting sqref="AB8">
    <cfRule type="cellIs" dxfId="543" priority="16" operator="equal">
      <formula>0</formula>
    </cfRule>
  </conditionalFormatting>
  <conditionalFormatting sqref="AB8">
    <cfRule type="cellIs" dxfId="542" priority="15" operator="greaterThan">
      <formula>1179</formula>
    </cfRule>
  </conditionalFormatting>
  <conditionalFormatting sqref="AB8">
    <cfRule type="cellIs" dxfId="541" priority="14" operator="greaterThan">
      <formula>99</formula>
    </cfRule>
  </conditionalFormatting>
  <conditionalFormatting sqref="AB8">
    <cfRule type="cellIs" dxfId="540" priority="13" operator="greaterThan">
      <formula>0.99</formula>
    </cfRule>
  </conditionalFormatting>
  <conditionalFormatting sqref="AQ11:AQ34 AO33:AO34">
    <cfRule type="cellIs" dxfId="539" priority="12" operator="equal">
      <formula>0</formula>
    </cfRule>
  </conditionalFormatting>
  <conditionalFormatting sqref="AQ11:AQ34 AO33:AO34">
    <cfRule type="cellIs" dxfId="538" priority="11" operator="greaterThan">
      <formula>1179</formula>
    </cfRule>
  </conditionalFormatting>
  <conditionalFormatting sqref="AQ11:AQ34 AO33:AO34">
    <cfRule type="cellIs" dxfId="537" priority="10" operator="greaterThan">
      <formula>99</formula>
    </cfRule>
  </conditionalFormatting>
  <conditionalFormatting sqref="AQ11:AQ34 AO33:AO34">
    <cfRule type="cellIs" dxfId="536" priority="9" operator="greaterThan">
      <formula>0.99</formula>
    </cfRule>
  </conditionalFormatting>
  <conditionalFormatting sqref="AI11:AI34">
    <cfRule type="cellIs" dxfId="535" priority="8" operator="greaterThan">
      <formula>$AI$8</formula>
    </cfRule>
  </conditionalFormatting>
  <conditionalFormatting sqref="AH11:AH34">
    <cfRule type="cellIs" dxfId="534" priority="6" operator="greaterThan">
      <formula>$AH$8</formula>
    </cfRule>
    <cfRule type="cellIs" dxfId="533" priority="7" operator="greaterThan">
      <formula>$AH$8</formula>
    </cfRule>
  </conditionalFormatting>
  <conditionalFormatting sqref="AP11:AP34">
    <cfRule type="cellIs" dxfId="532" priority="4" operator="equal">
      <formula>0</formula>
    </cfRule>
  </conditionalFormatting>
  <conditionalFormatting sqref="AP11:AP34">
    <cfRule type="cellIs" dxfId="531" priority="3" operator="greaterThan">
      <formula>1179</formula>
    </cfRule>
  </conditionalFormatting>
  <conditionalFormatting sqref="AP11:AP34">
    <cfRule type="cellIs" dxfId="530" priority="2" operator="greaterThan">
      <formula>99</formula>
    </cfRule>
  </conditionalFormatting>
  <conditionalFormatting sqref="AP11:AP34">
    <cfRule type="cellIs" dxfId="52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7030A0"/>
  </sheetPr>
  <dimension ref="A2:AY114"/>
  <sheetViews>
    <sheetView topLeftCell="A37" workbookViewId="0">
      <selection activeCell="F11" sqref="F11:F34"/>
    </sheetView>
  </sheetViews>
  <sheetFormatPr defaultRowHeight="15" x14ac:dyDescent="0.25"/>
  <cols>
    <col min="1" max="1" width="5.7109375" style="146" customWidth="1"/>
    <col min="2" max="2" width="10.28515625" style="146" customWidth="1"/>
    <col min="3" max="3" width="14" style="146" customWidth="1"/>
    <col min="4" max="7" width="9.140625" style="146"/>
    <col min="8" max="8" width="20.42578125" style="146" customWidth="1"/>
    <col min="9" max="10" width="9.140625" style="146"/>
    <col min="11" max="11" width="9" style="146" customWidth="1"/>
    <col min="12" max="14" width="9.140625" style="146" hidden="1" customWidth="1"/>
    <col min="15" max="16" width="9.28515625" style="146" bestFit="1" customWidth="1"/>
    <col min="17" max="18" width="9.140625" style="146" customWidth="1"/>
    <col min="19" max="19" width="11.5703125" style="146" bestFit="1" customWidth="1"/>
    <col min="20" max="20" width="10.5703125" style="146" bestFit="1" customWidth="1"/>
    <col min="21" max="22" width="9.28515625" style="146" bestFit="1" customWidth="1"/>
    <col min="23" max="23" width="9.140625" style="146"/>
    <col min="24" max="28" width="9.28515625" style="146" bestFit="1" customWidth="1"/>
    <col min="29" max="32" width="9.140625" style="146"/>
    <col min="33" max="33" width="10.5703125" style="146" bestFit="1" customWidth="1"/>
    <col min="34" max="35" width="9.28515625" style="146" bestFit="1" customWidth="1"/>
    <col min="36" max="44" width="9.140625" style="146"/>
    <col min="45" max="45" width="83.85546875" style="14" customWidth="1"/>
    <col min="46" max="47" width="9.140625" style="150"/>
    <col min="48" max="48" width="29.7109375" style="150" customWidth="1"/>
    <col min="49" max="49" width="22" style="150" customWidth="1"/>
    <col min="50" max="50" width="9.140625" style="150"/>
    <col min="51" max="51" width="38.5703125" style="150" bestFit="1" customWidth="1"/>
    <col min="52" max="16384" width="9.140625" style="146"/>
  </cols>
  <sheetData>
    <row r="2" spans="2:51" ht="21" x14ac:dyDescent="0.25">
      <c r="B2" s="4"/>
      <c r="C2" s="150"/>
      <c r="D2" s="150"/>
      <c r="E2" s="5"/>
      <c r="F2" s="5"/>
      <c r="G2" s="150"/>
      <c r="H2" s="6"/>
      <c r="I2" s="6"/>
      <c r="J2" s="150"/>
      <c r="K2" s="6"/>
      <c r="L2" s="6"/>
      <c r="M2" s="150"/>
      <c r="N2" s="150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50"/>
      <c r="AN2" s="150"/>
      <c r="AO2" s="150"/>
      <c r="AP2" s="150"/>
      <c r="AQ2" s="150"/>
      <c r="AR2" s="150"/>
    </row>
    <row r="3" spans="2:51" ht="15.75" customHeight="1" x14ac:dyDescent="0.25">
      <c r="B3" s="15" t="s">
        <v>1</v>
      </c>
      <c r="C3" s="15"/>
      <c r="D3" s="15"/>
      <c r="E3" s="150"/>
      <c r="F3" s="6"/>
      <c r="G3" s="6"/>
      <c r="H3" s="150"/>
      <c r="I3" s="150"/>
      <c r="J3" s="150"/>
      <c r="K3" s="16"/>
      <c r="L3" s="17"/>
      <c r="M3" s="150"/>
      <c r="N3" s="150"/>
      <c r="O3" s="18" t="s">
        <v>2</v>
      </c>
      <c r="P3" s="233" t="s">
        <v>133</v>
      </c>
      <c r="Q3" s="234"/>
      <c r="R3" s="234"/>
      <c r="S3" s="234"/>
      <c r="T3" s="234"/>
      <c r="U3" s="235"/>
      <c r="V3" s="19"/>
      <c r="W3" s="19"/>
      <c r="X3" s="19"/>
      <c r="Y3" s="19"/>
      <c r="Z3" s="19"/>
      <c r="AH3" s="150"/>
      <c r="AI3" s="150"/>
      <c r="AJ3" s="150"/>
      <c r="AK3" s="150"/>
      <c r="AL3" s="14"/>
      <c r="AM3" s="150"/>
      <c r="AN3" s="150"/>
      <c r="AO3" s="150"/>
      <c r="AP3" s="150"/>
      <c r="AQ3" s="150"/>
      <c r="AR3" s="150"/>
      <c r="AS3" s="150"/>
    </row>
    <row r="4" spans="2:51" x14ac:dyDescent="0.25">
      <c r="B4" s="20" t="s">
        <v>3</v>
      </c>
      <c r="C4" s="20"/>
      <c r="D4" s="20"/>
      <c r="E4" s="150"/>
      <c r="F4" s="21"/>
      <c r="G4" s="150"/>
      <c r="H4" s="150"/>
      <c r="I4" s="150"/>
      <c r="J4" s="150"/>
      <c r="K4" s="150"/>
      <c r="L4" s="150"/>
      <c r="M4" s="150"/>
      <c r="N4" s="150"/>
      <c r="O4" s="18" t="s">
        <v>4</v>
      </c>
      <c r="P4" s="233" t="s">
        <v>130</v>
      </c>
      <c r="Q4" s="234"/>
      <c r="R4" s="234"/>
      <c r="S4" s="234"/>
      <c r="T4" s="234"/>
      <c r="U4" s="235"/>
      <c r="V4" s="19"/>
      <c r="W4" s="19"/>
      <c r="X4" s="19"/>
      <c r="Y4" s="19"/>
      <c r="Z4" s="19"/>
      <c r="AH4" s="150"/>
      <c r="AI4" s="150"/>
      <c r="AJ4" s="150"/>
      <c r="AK4" s="150"/>
      <c r="AL4" s="14"/>
      <c r="AM4" s="150"/>
      <c r="AN4" s="150"/>
      <c r="AO4" s="150"/>
      <c r="AP4" s="150"/>
      <c r="AQ4" s="150"/>
      <c r="AR4" s="150"/>
      <c r="AS4" s="150"/>
    </row>
    <row r="5" spans="2:51" x14ac:dyDescent="0.25">
      <c r="B5" s="150"/>
      <c r="C5" s="150"/>
      <c r="D5" s="150"/>
      <c r="E5" s="22"/>
      <c r="F5" s="22"/>
      <c r="G5" s="150"/>
      <c r="H5" s="150"/>
      <c r="I5" s="150"/>
      <c r="J5" s="150"/>
      <c r="K5" s="150"/>
      <c r="L5" s="150"/>
      <c r="M5" s="150"/>
      <c r="N5" s="150"/>
      <c r="O5" s="18" t="s">
        <v>5</v>
      </c>
      <c r="P5" s="233" t="s">
        <v>126</v>
      </c>
      <c r="Q5" s="234"/>
      <c r="R5" s="234"/>
      <c r="S5" s="234"/>
      <c r="T5" s="234"/>
      <c r="U5" s="235"/>
      <c r="V5" s="19"/>
      <c r="W5" s="19"/>
      <c r="X5" s="19"/>
      <c r="Y5" s="19"/>
      <c r="Z5" s="19"/>
      <c r="AH5" s="150"/>
      <c r="AI5" s="150"/>
      <c r="AJ5" s="150"/>
      <c r="AK5" s="150"/>
      <c r="AL5" s="14"/>
      <c r="AM5" s="150"/>
      <c r="AN5" s="150"/>
      <c r="AO5" s="150"/>
      <c r="AP5" s="150"/>
      <c r="AQ5" s="150"/>
      <c r="AR5" s="150"/>
      <c r="AS5" s="150"/>
    </row>
    <row r="6" spans="2:51" x14ac:dyDescent="0.25">
      <c r="B6" s="233" t="s">
        <v>6</v>
      </c>
      <c r="C6" s="235"/>
      <c r="D6" s="236" t="s">
        <v>7</v>
      </c>
      <c r="E6" s="237"/>
      <c r="F6" s="237"/>
      <c r="G6" s="237"/>
      <c r="H6" s="238"/>
      <c r="I6" s="150"/>
      <c r="J6" s="150"/>
      <c r="K6" s="191"/>
      <c r="L6" s="239">
        <v>41686</v>
      </c>
      <c r="M6" s="240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41" t="s">
        <v>8</v>
      </c>
      <c r="C7" s="242"/>
      <c r="D7" s="241" t="s">
        <v>9</v>
      </c>
      <c r="E7" s="243"/>
      <c r="F7" s="243"/>
      <c r="G7" s="242"/>
      <c r="H7" s="195" t="s">
        <v>10</v>
      </c>
      <c r="I7" s="194" t="s">
        <v>11</v>
      </c>
      <c r="J7" s="194" t="s">
        <v>12</v>
      </c>
      <c r="K7" s="194" t="s">
        <v>13</v>
      </c>
      <c r="L7" s="14"/>
      <c r="M7" s="14"/>
      <c r="N7" s="14"/>
      <c r="O7" s="195" t="s">
        <v>14</v>
      </c>
      <c r="P7" s="241" t="s">
        <v>15</v>
      </c>
      <c r="Q7" s="243"/>
      <c r="R7" s="243"/>
      <c r="S7" s="243"/>
      <c r="T7" s="242"/>
      <c r="U7" s="254" t="s">
        <v>16</v>
      </c>
      <c r="V7" s="254"/>
      <c r="W7" s="194" t="s">
        <v>17</v>
      </c>
      <c r="X7" s="241" t="s">
        <v>18</v>
      </c>
      <c r="Y7" s="242"/>
      <c r="Z7" s="241" t="s">
        <v>19</v>
      </c>
      <c r="AA7" s="242"/>
      <c r="AB7" s="241" t="s">
        <v>20</v>
      </c>
      <c r="AC7" s="242"/>
      <c r="AD7" s="241" t="s">
        <v>21</v>
      </c>
      <c r="AE7" s="242"/>
      <c r="AF7" s="194" t="s">
        <v>22</v>
      </c>
      <c r="AG7" s="194" t="s">
        <v>23</v>
      </c>
      <c r="AH7" s="194" t="s">
        <v>24</v>
      </c>
      <c r="AI7" s="194" t="s">
        <v>25</v>
      </c>
      <c r="AJ7" s="241" t="s">
        <v>26</v>
      </c>
      <c r="AK7" s="243"/>
      <c r="AL7" s="243"/>
      <c r="AM7" s="243"/>
      <c r="AN7" s="242"/>
      <c r="AO7" s="241" t="s">
        <v>27</v>
      </c>
      <c r="AP7" s="243"/>
      <c r="AQ7" s="242"/>
      <c r="AR7" s="194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44">
        <v>42194</v>
      </c>
      <c r="C8" s="245"/>
      <c r="D8" s="246" t="s">
        <v>29</v>
      </c>
      <c r="E8" s="247"/>
      <c r="F8" s="247"/>
      <c r="G8" s="248"/>
      <c r="H8" s="30"/>
      <c r="I8" s="246" t="s">
        <v>29</v>
      </c>
      <c r="J8" s="247"/>
      <c r="K8" s="248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249" t="s">
        <v>33</v>
      </c>
      <c r="V8" s="249"/>
      <c r="W8" s="32" t="s">
        <v>34</v>
      </c>
      <c r="X8" s="250">
        <v>0</v>
      </c>
      <c r="Y8" s="251"/>
      <c r="Z8" s="252" t="s">
        <v>35</v>
      </c>
      <c r="AA8" s="253"/>
      <c r="AB8" s="250">
        <v>1185</v>
      </c>
      <c r="AC8" s="251"/>
      <c r="AD8" s="255">
        <v>800</v>
      </c>
      <c r="AE8" s="256"/>
      <c r="AF8" s="30"/>
      <c r="AG8" s="32">
        <f>AG34-AG10</f>
        <v>26340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57" t="s">
        <v>39</v>
      </c>
      <c r="C9" s="257"/>
      <c r="D9" s="258" t="s">
        <v>40</v>
      </c>
      <c r="E9" s="259"/>
      <c r="F9" s="260" t="s">
        <v>41</v>
      </c>
      <c r="G9" s="259"/>
      <c r="H9" s="261" t="s">
        <v>42</v>
      </c>
      <c r="I9" s="257" t="s">
        <v>43</v>
      </c>
      <c r="J9" s="257"/>
      <c r="K9" s="257"/>
      <c r="L9" s="194" t="s">
        <v>44</v>
      </c>
      <c r="M9" s="254" t="s">
        <v>45</v>
      </c>
      <c r="N9" s="35" t="s">
        <v>46</v>
      </c>
      <c r="O9" s="262" t="s">
        <v>47</v>
      </c>
      <c r="P9" s="262" t="s">
        <v>48</v>
      </c>
      <c r="Q9" s="36" t="s">
        <v>49</v>
      </c>
      <c r="R9" s="269" t="s">
        <v>50</v>
      </c>
      <c r="S9" s="270"/>
      <c r="T9" s="271"/>
      <c r="U9" s="192" t="s">
        <v>51</v>
      </c>
      <c r="V9" s="192" t="s">
        <v>52</v>
      </c>
      <c r="W9" s="257" t="s">
        <v>53</v>
      </c>
      <c r="X9" s="275" t="s">
        <v>54</v>
      </c>
      <c r="Y9" s="276"/>
      <c r="Z9" s="276"/>
      <c r="AA9" s="276"/>
      <c r="AB9" s="276"/>
      <c r="AC9" s="276"/>
      <c r="AD9" s="276"/>
      <c r="AE9" s="277"/>
      <c r="AF9" s="190" t="s">
        <v>55</v>
      </c>
      <c r="AG9" s="190" t="s">
        <v>56</v>
      </c>
      <c r="AH9" s="264" t="s">
        <v>57</v>
      </c>
      <c r="AI9" s="278" t="s">
        <v>58</v>
      </c>
      <c r="AJ9" s="192" t="s">
        <v>59</v>
      </c>
      <c r="AK9" s="192" t="s">
        <v>60</v>
      </c>
      <c r="AL9" s="192" t="s">
        <v>61</v>
      </c>
      <c r="AM9" s="192" t="s">
        <v>62</v>
      </c>
      <c r="AN9" s="192" t="s">
        <v>63</v>
      </c>
      <c r="AO9" s="192" t="s">
        <v>64</v>
      </c>
      <c r="AP9" s="192" t="s">
        <v>65</v>
      </c>
      <c r="AQ9" s="262" t="s">
        <v>66</v>
      </c>
      <c r="AR9" s="192" t="s">
        <v>67</v>
      </c>
      <c r="AS9" s="264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92" t="s">
        <v>72</v>
      </c>
      <c r="C10" s="192" t="s">
        <v>73</v>
      </c>
      <c r="D10" s="192" t="s">
        <v>74</v>
      </c>
      <c r="E10" s="192" t="s">
        <v>75</v>
      </c>
      <c r="F10" s="192" t="s">
        <v>74</v>
      </c>
      <c r="G10" s="192" t="s">
        <v>75</v>
      </c>
      <c r="H10" s="261"/>
      <c r="I10" s="192" t="s">
        <v>75</v>
      </c>
      <c r="J10" s="192" t="s">
        <v>75</v>
      </c>
      <c r="K10" s="192" t="s">
        <v>75</v>
      </c>
      <c r="L10" s="30" t="s">
        <v>29</v>
      </c>
      <c r="M10" s="254"/>
      <c r="N10" s="30" t="s">
        <v>29</v>
      </c>
      <c r="O10" s="263"/>
      <c r="P10" s="263"/>
      <c r="Q10" s="3">
        <f>'JULY 8'!Q34</f>
        <v>43217006</v>
      </c>
      <c r="R10" s="272"/>
      <c r="S10" s="273"/>
      <c r="T10" s="274"/>
      <c r="U10" s="192" t="s">
        <v>75</v>
      </c>
      <c r="V10" s="192" t="s">
        <v>75</v>
      </c>
      <c r="W10" s="25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3">
        <f>'JULY 8'!AG34</f>
        <v>38529188</v>
      </c>
      <c r="AH10" s="264"/>
      <c r="AI10" s="279"/>
      <c r="AJ10" s="192" t="s">
        <v>84</v>
      </c>
      <c r="AK10" s="192" t="s">
        <v>84</v>
      </c>
      <c r="AL10" s="192" t="s">
        <v>84</v>
      </c>
      <c r="AM10" s="192" t="s">
        <v>84</v>
      </c>
      <c r="AN10" s="192" t="s">
        <v>84</v>
      </c>
      <c r="AO10" s="192" t="s">
        <v>84</v>
      </c>
      <c r="AP10" s="3">
        <f>'JULY 8'!AP34</f>
        <v>8696616</v>
      </c>
      <c r="AQ10" s="263"/>
      <c r="AR10" s="193" t="s">
        <v>85</v>
      </c>
      <c r="AS10" s="264"/>
      <c r="AV10" s="41" t="s">
        <v>86</v>
      </c>
      <c r="AW10" s="41" t="s">
        <v>87</v>
      </c>
      <c r="AY10" s="86" t="s">
        <v>126</v>
      </c>
    </row>
    <row r="11" spans="2:51" x14ac:dyDescent="0.25">
      <c r="B11" s="42">
        <v>2</v>
      </c>
      <c r="C11" s="42">
        <v>4.1666666666666664E-2</v>
      </c>
      <c r="D11" s="165">
        <v>11</v>
      </c>
      <c r="E11" s="43">
        <f>D11/1.42</f>
        <v>7.746478873239437</v>
      </c>
      <c r="F11" s="151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66">
        <v>120</v>
      </c>
      <c r="P11" s="166">
        <v>120</v>
      </c>
      <c r="Q11" s="166">
        <v>43220052</v>
      </c>
      <c r="R11" s="49">
        <f>IF(ISBLANK(Q11),"-",Q11-Q10)</f>
        <v>3046</v>
      </c>
      <c r="S11" s="50">
        <f>R11*24/1000</f>
        <v>73.103999999999999</v>
      </c>
      <c r="T11" s="50">
        <f>R11/1000</f>
        <v>3.0459999999999998</v>
      </c>
      <c r="U11" s="167">
        <v>7.6</v>
      </c>
      <c r="V11" s="167">
        <f t="shared" ref="V11:V34" si="0">U11</f>
        <v>7.6</v>
      </c>
      <c r="W11" s="168" t="s">
        <v>125</v>
      </c>
      <c r="X11" s="170">
        <v>0</v>
      </c>
      <c r="Y11" s="170">
        <v>0</v>
      </c>
      <c r="Z11" s="170">
        <v>1097</v>
      </c>
      <c r="AA11" s="170">
        <v>0</v>
      </c>
      <c r="AB11" s="170">
        <v>1087</v>
      </c>
      <c r="AC11" s="51" t="s">
        <v>90</v>
      </c>
      <c r="AD11" s="51" t="s">
        <v>90</v>
      </c>
      <c r="AE11" s="51" t="s">
        <v>90</v>
      </c>
      <c r="AF11" s="169" t="s">
        <v>90</v>
      </c>
      <c r="AG11" s="169">
        <v>38529896</v>
      </c>
      <c r="AH11" s="52">
        <f>IF(ISBLANK(AG11),"-",AG11-AG10)</f>
        <v>708</v>
      </c>
      <c r="AI11" s="53">
        <f>AH11/T11</f>
        <v>232.43598161523312</v>
      </c>
      <c r="AJ11" s="149">
        <v>0</v>
      </c>
      <c r="AK11" s="149">
        <v>0</v>
      </c>
      <c r="AL11" s="149">
        <v>1</v>
      </c>
      <c r="AM11" s="149">
        <v>0</v>
      </c>
      <c r="AN11" s="149">
        <v>1</v>
      </c>
      <c r="AO11" s="149">
        <v>0.4</v>
      </c>
      <c r="AP11" s="170">
        <v>8697575</v>
      </c>
      <c r="AQ11" s="170">
        <f t="shared" ref="AQ11:AQ34" si="1">AP11-AP10</f>
        <v>959</v>
      </c>
      <c r="AR11" s="54"/>
      <c r="AS11" s="55" t="s">
        <v>113</v>
      </c>
      <c r="AV11" s="41" t="s">
        <v>88</v>
      </c>
      <c r="AW11" s="41" t="s">
        <v>91</v>
      </c>
      <c r="AY11" s="86" t="s">
        <v>133</v>
      </c>
    </row>
    <row r="12" spans="2:51" x14ac:dyDescent="0.25">
      <c r="B12" s="42">
        <v>2.0416666666666701</v>
      </c>
      <c r="C12" s="42">
        <v>8.3333333333333329E-2</v>
      </c>
      <c r="D12" s="165">
        <v>13</v>
      </c>
      <c r="E12" s="43">
        <f t="shared" ref="E12:E34" si="2">D12/1.42</f>
        <v>9.1549295774647899</v>
      </c>
      <c r="F12" s="151">
        <v>66</v>
      </c>
      <c r="G12" s="43">
        <f t="shared" ref="G12:G34" si="3">F12/1.42</f>
        <v>46.478873239436624</v>
      </c>
      <c r="H12" s="44" t="s">
        <v>88</v>
      </c>
      <c r="I12" s="44">
        <f t="shared" ref="I12:I34" si="4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66">
        <v>119</v>
      </c>
      <c r="P12" s="166">
        <v>121</v>
      </c>
      <c r="Q12" s="166">
        <v>43222969</v>
      </c>
      <c r="R12" s="49">
        <f t="shared" ref="R12:R34" si="5">IF(ISBLANK(Q12),"-",Q12-Q11)</f>
        <v>2917</v>
      </c>
      <c r="S12" s="50">
        <f t="shared" ref="S12:S34" si="6">R12*24/1000</f>
        <v>70.007999999999996</v>
      </c>
      <c r="T12" s="50">
        <f t="shared" ref="T12:T34" si="7">R12/1000</f>
        <v>2.9169999999999998</v>
      </c>
      <c r="U12" s="167">
        <v>8.5</v>
      </c>
      <c r="V12" s="167">
        <f t="shared" si="0"/>
        <v>8.5</v>
      </c>
      <c r="W12" s="168" t="s">
        <v>125</v>
      </c>
      <c r="X12" s="170">
        <v>0</v>
      </c>
      <c r="Y12" s="170">
        <v>0</v>
      </c>
      <c r="Z12" s="170">
        <v>1097</v>
      </c>
      <c r="AA12" s="170">
        <v>0</v>
      </c>
      <c r="AB12" s="170">
        <v>1087</v>
      </c>
      <c r="AC12" s="51" t="s">
        <v>90</v>
      </c>
      <c r="AD12" s="51" t="s">
        <v>90</v>
      </c>
      <c r="AE12" s="51" t="s">
        <v>90</v>
      </c>
      <c r="AF12" s="169" t="s">
        <v>90</v>
      </c>
      <c r="AG12" s="169">
        <v>38530586</v>
      </c>
      <c r="AH12" s="52">
        <f>IF(ISBLANK(AG12),"-",AG12-AG11)</f>
        <v>690</v>
      </c>
      <c r="AI12" s="53">
        <f t="shared" ref="AI12:AI34" si="8">AH12/T12</f>
        <v>236.54439492629416</v>
      </c>
      <c r="AJ12" s="149">
        <v>0</v>
      </c>
      <c r="AK12" s="149">
        <v>0</v>
      </c>
      <c r="AL12" s="149">
        <v>1</v>
      </c>
      <c r="AM12" s="149">
        <v>0</v>
      </c>
      <c r="AN12" s="149">
        <v>1</v>
      </c>
      <c r="AO12" s="149">
        <v>0.4</v>
      </c>
      <c r="AP12" s="170">
        <v>8698526</v>
      </c>
      <c r="AQ12" s="170">
        <f t="shared" si="1"/>
        <v>951</v>
      </c>
      <c r="AR12" s="56">
        <v>1.1000000000000001</v>
      </c>
      <c r="AS12" s="55" t="s">
        <v>113</v>
      </c>
      <c r="AV12" s="41" t="s">
        <v>92</v>
      </c>
      <c r="AW12" s="41" t="s">
        <v>93</v>
      </c>
      <c r="AY12" s="86" t="s">
        <v>134</v>
      </c>
    </row>
    <row r="13" spans="2:51" x14ac:dyDescent="0.25">
      <c r="B13" s="42">
        <v>2.0833333333333299</v>
      </c>
      <c r="C13" s="42">
        <v>0.125</v>
      </c>
      <c r="D13" s="165">
        <v>13</v>
      </c>
      <c r="E13" s="43">
        <f t="shared" si="2"/>
        <v>9.1549295774647899</v>
      </c>
      <c r="F13" s="151">
        <v>66</v>
      </c>
      <c r="G13" s="43">
        <f t="shared" si="3"/>
        <v>46.478873239436624</v>
      </c>
      <c r="H13" s="44" t="s">
        <v>88</v>
      </c>
      <c r="I13" s="44">
        <f t="shared" si="4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66">
        <v>119</v>
      </c>
      <c r="P13" s="166">
        <v>119</v>
      </c>
      <c r="Q13" s="166">
        <v>43225886</v>
      </c>
      <c r="R13" s="49">
        <f t="shared" si="5"/>
        <v>2917</v>
      </c>
      <c r="S13" s="50">
        <f t="shared" si="6"/>
        <v>70.007999999999996</v>
      </c>
      <c r="T13" s="50">
        <f t="shared" si="7"/>
        <v>2.9169999999999998</v>
      </c>
      <c r="U13" s="167">
        <v>9.4</v>
      </c>
      <c r="V13" s="167">
        <f t="shared" si="0"/>
        <v>9.4</v>
      </c>
      <c r="W13" s="168" t="s">
        <v>125</v>
      </c>
      <c r="X13" s="170">
        <v>0</v>
      </c>
      <c r="Y13" s="170">
        <v>0</v>
      </c>
      <c r="Z13" s="170">
        <v>1097</v>
      </c>
      <c r="AA13" s="170">
        <v>0</v>
      </c>
      <c r="AB13" s="170">
        <v>1087</v>
      </c>
      <c r="AC13" s="51" t="s">
        <v>90</v>
      </c>
      <c r="AD13" s="51" t="s">
        <v>90</v>
      </c>
      <c r="AE13" s="51" t="s">
        <v>90</v>
      </c>
      <c r="AF13" s="169" t="s">
        <v>90</v>
      </c>
      <c r="AG13" s="169">
        <v>38531276</v>
      </c>
      <c r="AH13" s="52">
        <f>IF(ISBLANK(AG13),"-",AG13-AG12)</f>
        <v>690</v>
      </c>
      <c r="AI13" s="53">
        <f t="shared" si="8"/>
        <v>236.54439492629416</v>
      </c>
      <c r="AJ13" s="149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0.4</v>
      </c>
      <c r="AP13" s="170">
        <v>8699478</v>
      </c>
      <c r="AQ13" s="170">
        <f t="shared" si="1"/>
        <v>952</v>
      </c>
      <c r="AR13" s="54"/>
      <c r="AS13" s="55" t="s">
        <v>113</v>
      </c>
      <c r="AV13" s="41" t="s">
        <v>94</v>
      </c>
      <c r="AW13" s="41" t="s">
        <v>95</v>
      </c>
      <c r="AY13" s="86" t="s">
        <v>130</v>
      </c>
    </row>
    <row r="14" spans="2:51" x14ac:dyDescent="0.25">
      <c r="B14" s="42">
        <v>2.125</v>
      </c>
      <c r="C14" s="42">
        <v>0.16666666666666699</v>
      </c>
      <c r="D14" s="165">
        <v>18</v>
      </c>
      <c r="E14" s="43">
        <f t="shared" si="2"/>
        <v>12.67605633802817</v>
      </c>
      <c r="F14" s="151">
        <v>66</v>
      </c>
      <c r="G14" s="43">
        <f t="shared" si="3"/>
        <v>46.478873239436624</v>
      </c>
      <c r="H14" s="44" t="s">
        <v>88</v>
      </c>
      <c r="I14" s="44">
        <f t="shared" si="4"/>
        <v>41.549295774647888</v>
      </c>
      <c r="J14" s="45">
        <f>(F14-5)/1.42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66">
        <v>110</v>
      </c>
      <c r="P14" s="166">
        <v>110</v>
      </c>
      <c r="Q14" s="166">
        <v>43228975</v>
      </c>
      <c r="R14" s="49">
        <f t="shared" si="5"/>
        <v>3089</v>
      </c>
      <c r="S14" s="50">
        <f t="shared" si="6"/>
        <v>74.135999999999996</v>
      </c>
      <c r="T14" s="50">
        <f t="shared" si="7"/>
        <v>3.089</v>
      </c>
      <c r="U14" s="167">
        <v>9.5</v>
      </c>
      <c r="V14" s="167">
        <f t="shared" si="0"/>
        <v>9.5</v>
      </c>
      <c r="W14" s="168" t="s">
        <v>125</v>
      </c>
      <c r="X14" s="170">
        <v>0</v>
      </c>
      <c r="Y14" s="170">
        <v>0</v>
      </c>
      <c r="Z14" s="170">
        <v>1097</v>
      </c>
      <c r="AA14" s="170">
        <v>0</v>
      </c>
      <c r="AB14" s="170">
        <v>1087</v>
      </c>
      <c r="AC14" s="51" t="s">
        <v>90</v>
      </c>
      <c r="AD14" s="51" t="s">
        <v>90</v>
      </c>
      <c r="AE14" s="51" t="s">
        <v>90</v>
      </c>
      <c r="AF14" s="169" t="s">
        <v>90</v>
      </c>
      <c r="AG14" s="169">
        <v>38532013</v>
      </c>
      <c r="AH14" s="52">
        <f t="shared" ref="AH14:AH34" si="9">IF(ISBLANK(AG14),"-",AG14-AG13)</f>
        <v>737</v>
      </c>
      <c r="AI14" s="53">
        <f t="shared" si="8"/>
        <v>238.58853998057623</v>
      </c>
      <c r="AJ14" s="149">
        <v>0</v>
      </c>
      <c r="AK14" s="149">
        <v>0</v>
      </c>
      <c r="AL14" s="149">
        <v>1</v>
      </c>
      <c r="AM14" s="149">
        <v>0</v>
      </c>
      <c r="AN14" s="149">
        <v>1</v>
      </c>
      <c r="AO14" s="149">
        <v>0</v>
      </c>
      <c r="AP14" s="170">
        <v>8699478</v>
      </c>
      <c r="AQ14" s="170">
        <f t="shared" si="1"/>
        <v>0</v>
      </c>
      <c r="AR14" s="54"/>
      <c r="AS14" s="55" t="s">
        <v>113</v>
      </c>
      <c r="AT14" s="57"/>
      <c r="AV14" s="41" t="s">
        <v>96</v>
      </c>
      <c r="AW14" s="41" t="s">
        <v>97</v>
      </c>
    </row>
    <row r="15" spans="2:51" x14ac:dyDescent="0.25">
      <c r="B15" s="42">
        <v>2.1666666666666701</v>
      </c>
      <c r="C15" s="42">
        <v>0.20833333333333301</v>
      </c>
      <c r="D15" s="165">
        <v>22</v>
      </c>
      <c r="E15" s="43">
        <f t="shared" si="2"/>
        <v>15.492957746478874</v>
      </c>
      <c r="F15" s="151">
        <v>66</v>
      </c>
      <c r="G15" s="43">
        <f t="shared" si="3"/>
        <v>46.478873239436624</v>
      </c>
      <c r="H15" s="44" t="s">
        <v>88</v>
      </c>
      <c r="I15" s="44">
        <f t="shared" si="4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66">
        <v>112</v>
      </c>
      <c r="P15" s="166">
        <v>105</v>
      </c>
      <c r="Q15" s="166">
        <v>43232065</v>
      </c>
      <c r="R15" s="49">
        <f t="shared" si="5"/>
        <v>3090</v>
      </c>
      <c r="S15" s="50">
        <f t="shared" si="6"/>
        <v>74.16</v>
      </c>
      <c r="T15" s="50">
        <f t="shared" si="7"/>
        <v>3.09</v>
      </c>
      <c r="U15" s="167">
        <v>9.5</v>
      </c>
      <c r="V15" s="167">
        <f t="shared" si="0"/>
        <v>9.5</v>
      </c>
      <c r="W15" s="168" t="s">
        <v>125</v>
      </c>
      <c r="X15" s="170">
        <v>0</v>
      </c>
      <c r="Y15" s="170">
        <v>0</v>
      </c>
      <c r="Z15" s="170">
        <v>1097</v>
      </c>
      <c r="AA15" s="170">
        <v>0</v>
      </c>
      <c r="AB15" s="170">
        <v>1087</v>
      </c>
      <c r="AC15" s="51" t="s">
        <v>90</v>
      </c>
      <c r="AD15" s="51" t="s">
        <v>90</v>
      </c>
      <c r="AE15" s="51" t="s">
        <v>90</v>
      </c>
      <c r="AF15" s="169" t="s">
        <v>90</v>
      </c>
      <c r="AG15" s="169">
        <v>38532751</v>
      </c>
      <c r="AH15" s="52">
        <f t="shared" si="9"/>
        <v>738</v>
      </c>
      <c r="AI15" s="53">
        <f t="shared" si="8"/>
        <v>238.83495145631068</v>
      </c>
      <c r="AJ15" s="149">
        <v>0</v>
      </c>
      <c r="AK15" s="149">
        <v>0</v>
      </c>
      <c r="AL15" s="149">
        <v>1</v>
      </c>
      <c r="AM15" s="149">
        <v>0</v>
      </c>
      <c r="AN15" s="149">
        <v>1</v>
      </c>
      <c r="AO15" s="149">
        <v>0</v>
      </c>
      <c r="AP15" s="170">
        <v>8699478</v>
      </c>
      <c r="AQ15" s="170">
        <f t="shared" si="1"/>
        <v>0</v>
      </c>
      <c r="AR15" s="54"/>
      <c r="AS15" s="55" t="s">
        <v>113</v>
      </c>
      <c r="AV15" s="41" t="s">
        <v>98</v>
      </c>
      <c r="AW15" s="41" t="s">
        <v>99</v>
      </c>
      <c r="AY15" s="146"/>
    </row>
    <row r="16" spans="2:51" x14ac:dyDescent="0.25">
      <c r="B16" s="42">
        <v>2.2083333333333299</v>
      </c>
      <c r="C16" s="42">
        <v>0.25</v>
      </c>
      <c r="D16" s="165">
        <v>15</v>
      </c>
      <c r="E16" s="43">
        <f t="shared" si="2"/>
        <v>10.563380281690142</v>
      </c>
      <c r="F16" s="101">
        <v>75</v>
      </c>
      <c r="G16" s="43">
        <f t="shared" si="3"/>
        <v>52.816901408450704</v>
      </c>
      <c r="H16" s="44" t="s">
        <v>88</v>
      </c>
      <c r="I16" s="44">
        <f t="shared" si="4"/>
        <v>51.408450704225352</v>
      </c>
      <c r="J16" s="45">
        <f t="shared" ref="J16:J25" si="10">F16/1.42</f>
        <v>52.816901408450704</v>
      </c>
      <c r="K16" s="44">
        <f>J16+1.42</f>
        <v>54.236901408450706</v>
      </c>
      <c r="L16" s="46">
        <v>19</v>
      </c>
      <c r="M16" s="47" t="s">
        <v>100</v>
      </c>
      <c r="N16" s="47">
        <v>13.1</v>
      </c>
      <c r="O16" s="166">
        <v>127</v>
      </c>
      <c r="P16" s="166">
        <v>104</v>
      </c>
      <c r="Q16" s="166">
        <v>43235155</v>
      </c>
      <c r="R16" s="49">
        <f t="shared" si="5"/>
        <v>3090</v>
      </c>
      <c r="S16" s="50">
        <f t="shared" si="6"/>
        <v>74.16</v>
      </c>
      <c r="T16" s="50">
        <f t="shared" si="7"/>
        <v>3.09</v>
      </c>
      <c r="U16" s="167">
        <v>9.5</v>
      </c>
      <c r="V16" s="167">
        <f t="shared" si="0"/>
        <v>9.5</v>
      </c>
      <c r="W16" s="168" t="s">
        <v>125</v>
      </c>
      <c r="X16" s="170">
        <v>0</v>
      </c>
      <c r="Y16" s="170">
        <v>0</v>
      </c>
      <c r="Z16" s="170">
        <v>1188</v>
      </c>
      <c r="AA16" s="170">
        <v>0</v>
      </c>
      <c r="AB16" s="170">
        <v>1187</v>
      </c>
      <c r="AC16" s="51" t="s">
        <v>90</v>
      </c>
      <c r="AD16" s="51" t="s">
        <v>90</v>
      </c>
      <c r="AE16" s="51" t="s">
        <v>90</v>
      </c>
      <c r="AF16" s="169" t="s">
        <v>90</v>
      </c>
      <c r="AG16" s="169">
        <v>38533488</v>
      </c>
      <c r="AH16" s="52">
        <f t="shared" si="9"/>
        <v>737</v>
      </c>
      <c r="AI16" s="53">
        <f t="shared" si="8"/>
        <v>238.51132686084142</v>
      </c>
      <c r="AJ16" s="149">
        <v>0</v>
      </c>
      <c r="AK16" s="149">
        <v>0</v>
      </c>
      <c r="AL16" s="149">
        <v>1</v>
      </c>
      <c r="AM16" s="149">
        <v>0</v>
      </c>
      <c r="AN16" s="149">
        <v>1</v>
      </c>
      <c r="AO16" s="149">
        <v>0</v>
      </c>
      <c r="AP16" s="170">
        <v>8699478</v>
      </c>
      <c r="AQ16" s="170">
        <f t="shared" si="1"/>
        <v>0</v>
      </c>
      <c r="AR16" s="56">
        <v>0.81</v>
      </c>
      <c r="AS16" s="55" t="s">
        <v>101</v>
      </c>
      <c r="AV16" s="41" t="s">
        <v>102</v>
      </c>
      <c r="AW16" s="41" t="s">
        <v>103</v>
      </c>
      <c r="AY16" s="146"/>
    </row>
    <row r="17" spans="1:51" x14ac:dyDescent="0.25">
      <c r="B17" s="42">
        <v>2.25</v>
      </c>
      <c r="C17" s="42">
        <v>0.29166666666666702</v>
      </c>
      <c r="D17" s="165">
        <v>11</v>
      </c>
      <c r="E17" s="43">
        <f t="shared" si="2"/>
        <v>7.746478873239437</v>
      </c>
      <c r="F17" s="101">
        <v>83</v>
      </c>
      <c r="G17" s="43">
        <f t="shared" si="3"/>
        <v>58.450704225352112</v>
      </c>
      <c r="H17" s="44" t="s">
        <v>88</v>
      </c>
      <c r="I17" s="44">
        <f t="shared" si="4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66">
        <v>144</v>
      </c>
      <c r="P17" s="166">
        <v>130</v>
      </c>
      <c r="Q17" s="166">
        <v>43240311</v>
      </c>
      <c r="R17" s="49">
        <f t="shared" si="5"/>
        <v>5156</v>
      </c>
      <c r="S17" s="50">
        <f t="shared" si="6"/>
        <v>123.744</v>
      </c>
      <c r="T17" s="50">
        <f t="shared" si="7"/>
        <v>5.1559999999999997</v>
      </c>
      <c r="U17" s="167">
        <v>9.5</v>
      </c>
      <c r="V17" s="167">
        <f t="shared" si="0"/>
        <v>9.5</v>
      </c>
      <c r="W17" s="168" t="s">
        <v>159</v>
      </c>
      <c r="X17" s="170">
        <v>0</v>
      </c>
      <c r="Y17" s="170">
        <v>0</v>
      </c>
      <c r="Z17" s="170">
        <v>1188</v>
      </c>
      <c r="AA17" s="170">
        <v>1185</v>
      </c>
      <c r="AB17" s="170">
        <v>1187</v>
      </c>
      <c r="AC17" s="51" t="s">
        <v>90</v>
      </c>
      <c r="AD17" s="51" t="s">
        <v>90</v>
      </c>
      <c r="AE17" s="51" t="s">
        <v>90</v>
      </c>
      <c r="AF17" s="169" t="s">
        <v>90</v>
      </c>
      <c r="AG17" s="169">
        <v>38534732</v>
      </c>
      <c r="AH17" s="52">
        <f t="shared" si="9"/>
        <v>1244</v>
      </c>
      <c r="AI17" s="53">
        <f t="shared" si="8"/>
        <v>241.27230411171453</v>
      </c>
      <c r="AJ17" s="149">
        <v>0</v>
      </c>
      <c r="AK17" s="149">
        <v>0</v>
      </c>
      <c r="AL17" s="149">
        <v>1</v>
      </c>
      <c r="AM17" s="149">
        <v>1</v>
      </c>
      <c r="AN17" s="149">
        <v>1</v>
      </c>
      <c r="AO17" s="149">
        <v>0</v>
      </c>
      <c r="AP17" s="170">
        <v>8699478</v>
      </c>
      <c r="AQ17" s="170">
        <f t="shared" si="1"/>
        <v>0</v>
      </c>
      <c r="AR17" s="54"/>
      <c r="AS17" s="55" t="s">
        <v>101</v>
      </c>
      <c r="AT17" s="57"/>
      <c r="AV17" s="41" t="s">
        <v>104</v>
      </c>
      <c r="AW17" s="41" t="s">
        <v>105</v>
      </c>
      <c r="AY17" s="153"/>
    </row>
    <row r="18" spans="1:51" x14ac:dyDescent="0.25">
      <c r="B18" s="42">
        <v>2.2916666666666701</v>
      </c>
      <c r="C18" s="42">
        <v>0.33333333333333298</v>
      </c>
      <c r="D18" s="165">
        <v>11</v>
      </c>
      <c r="E18" s="43">
        <f t="shared" si="2"/>
        <v>7.746478873239437</v>
      </c>
      <c r="F18" s="101">
        <v>83</v>
      </c>
      <c r="G18" s="43">
        <f t="shared" si="3"/>
        <v>58.450704225352112</v>
      </c>
      <c r="H18" s="44" t="s">
        <v>88</v>
      </c>
      <c r="I18" s="44">
        <f t="shared" si="4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66">
        <v>142</v>
      </c>
      <c r="P18" s="166">
        <v>129</v>
      </c>
      <c r="Q18" s="166">
        <v>43245877</v>
      </c>
      <c r="R18" s="49">
        <f t="shared" si="5"/>
        <v>5566</v>
      </c>
      <c r="S18" s="50">
        <f t="shared" si="6"/>
        <v>133.584</v>
      </c>
      <c r="T18" s="50">
        <f t="shared" si="7"/>
        <v>5.5659999999999998</v>
      </c>
      <c r="U18" s="167">
        <v>9.3000000000000007</v>
      </c>
      <c r="V18" s="167">
        <f t="shared" si="0"/>
        <v>9.3000000000000007</v>
      </c>
      <c r="W18" s="168" t="s">
        <v>137</v>
      </c>
      <c r="X18" s="170">
        <v>0</v>
      </c>
      <c r="Y18" s="170">
        <v>1015</v>
      </c>
      <c r="Z18" s="170">
        <v>1188</v>
      </c>
      <c r="AA18" s="170">
        <v>1185</v>
      </c>
      <c r="AB18" s="170">
        <v>1187</v>
      </c>
      <c r="AC18" s="51" t="s">
        <v>90</v>
      </c>
      <c r="AD18" s="51" t="s">
        <v>90</v>
      </c>
      <c r="AE18" s="51" t="s">
        <v>90</v>
      </c>
      <c r="AF18" s="169" t="s">
        <v>90</v>
      </c>
      <c r="AG18" s="169">
        <v>38536060</v>
      </c>
      <c r="AH18" s="52">
        <f t="shared" si="9"/>
        <v>1328</v>
      </c>
      <c r="AI18" s="53">
        <f t="shared" si="8"/>
        <v>238.5914480776141</v>
      </c>
      <c r="AJ18" s="149">
        <v>0</v>
      </c>
      <c r="AK18" s="149">
        <v>1</v>
      </c>
      <c r="AL18" s="149">
        <v>1</v>
      </c>
      <c r="AM18" s="149">
        <v>1</v>
      </c>
      <c r="AN18" s="149">
        <v>1</v>
      </c>
      <c r="AO18" s="149">
        <v>0</v>
      </c>
      <c r="AP18" s="170">
        <v>8699478</v>
      </c>
      <c r="AQ18" s="170">
        <f t="shared" si="1"/>
        <v>0</v>
      </c>
      <c r="AR18" s="54"/>
      <c r="AS18" s="55" t="s">
        <v>101</v>
      </c>
      <c r="AV18" s="41" t="s">
        <v>106</v>
      </c>
      <c r="AW18" s="41" t="s">
        <v>107</v>
      </c>
      <c r="AY18" s="153"/>
    </row>
    <row r="19" spans="1:51" x14ac:dyDescent="0.25">
      <c r="B19" s="42">
        <v>2.3333333333333299</v>
      </c>
      <c r="C19" s="42">
        <v>0.375</v>
      </c>
      <c r="D19" s="165">
        <v>11</v>
      </c>
      <c r="E19" s="43">
        <f t="shared" si="2"/>
        <v>7.746478873239437</v>
      </c>
      <c r="F19" s="101">
        <v>83</v>
      </c>
      <c r="G19" s="43">
        <f t="shared" si="3"/>
        <v>58.450704225352112</v>
      </c>
      <c r="H19" s="44" t="s">
        <v>88</v>
      </c>
      <c r="I19" s="44">
        <f t="shared" si="4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66">
        <v>143</v>
      </c>
      <c r="P19" s="166">
        <v>102</v>
      </c>
      <c r="Q19" s="166">
        <v>43251599</v>
      </c>
      <c r="R19" s="49">
        <f t="shared" si="5"/>
        <v>5722</v>
      </c>
      <c r="S19" s="50">
        <f t="shared" si="6"/>
        <v>137.328</v>
      </c>
      <c r="T19" s="50">
        <f t="shared" si="7"/>
        <v>5.7220000000000004</v>
      </c>
      <c r="U19" s="167">
        <v>8.9</v>
      </c>
      <c r="V19" s="167">
        <f t="shared" si="0"/>
        <v>8.9</v>
      </c>
      <c r="W19" s="168" t="s">
        <v>137</v>
      </c>
      <c r="X19" s="170">
        <v>0</v>
      </c>
      <c r="Y19" s="170">
        <v>1015</v>
      </c>
      <c r="Z19" s="170">
        <v>1188</v>
      </c>
      <c r="AA19" s="170">
        <v>1185</v>
      </c>
      <c r="AB19" s="170">
        <v>1187</v>
      </c>
      <c r="AC19" s="51" t="s">
        <v>90</v>
      </c>
      <c r="AD19" s="51" t="s">
        <v>90</v>
      </c>
      <c r="AE19" s="51" t="s">
        <v>90</v>
      </c>
      <c r="AF19" s="169" t="s">
        <v>90</v>
      </c>
      <c r="AG19" s="169">
        <v>38537440</v>
      </c>
      <c r="AH19" s="52">
        <f t="shared" si="9"/>
        <v>1380</v>
      </c>
      <c r="AI19" s="53">
        <f t="shared" si="8"/>
        <v>241.17441454037049</v>
      </c>
      <c r="AJ19" s="149">
        <v>0</v>
      </c>
      <c r="AK19" s="149">
        <v>1</v>
      </c>
      <c r="AL19" s="149">
        <v>1</v>
      </c>
      <c r="AM19" s="149">
        <v>1</v>
      </c>
      <c r="AN19" s="149">
        <v>1</v>
      </c>
      <c r="AO19" s="149">
        <v>0</v>
      </c>
      <c r="AP19" s="170">
        <v>8699478</v>
      </c>
      <c r="AQ19" s="170">
        <f t="shared" si="1"/>
        <v>0</v>
      </c>
      <c r="AR19" s="54"/>
      <c r="AS19" s="55" t="s">
        <v>101</v>
      </c>
      <c r="AV19" s="41" t="s">
        <v>108</v>
      </c>
      <c r="AW19" s="41" t="s">
        <v>109</v>
      </c>
      <c r="AY19" s="153"/>
    </row>
    <row r="20" spans="1:51" x14ac:dyDescent="0.25">
      <c r="B20" s="42">
        <v>2.375</v>
      </c>
      <c r="C20" s="42">
        <v>0.41666666666666669</v>
      </c>
      <c r="D20" s="165">
        <v>11</v>
      </c>
      <c r="E20" s="43">
        <f t="shared" si="2"/>
        <v>7.746478873239437</v>
      </c>
      <c r="F20" s="101">
        <v>83</v>
      </c>
      <c r="G20" s="43">
        <f t="shared" si="3"/>
        <v>58.450704225352112</v>
      </c>
      <c r="H20" s="44" t="s">
        <v>88</v>
      </c>
      <c r="I20" s="44">
        <f t="shared" si="4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66">
        <v>143</v>
      </c>
      <c r="P20" s="166">
        <v>127</v>
      </c>
      <c r="Q20" s="166">
        <v>43257585</v>
      </c>
      <c r="R20" s="49">
        <f t="shared" si="5"/>
        <v>5986</v>
      </c>
      <c r="S20" s="50">
        <f t="shared" si="6"/>
        <v>143.66399999999999</v>
      </c>
      <c r="T20" s="50">
        <f t="shared" si="7"/>
        <v>5.9859999999999998</v>
      </c>
      <c r="U20" s="167">
        <v>8.5</v>
      </c>
      <c r="V20" s="167">
        <v>8.3000000000000007</v>
      </c>
      <c r="W20" s="168" t="s">
        <v>137</v>
      </c>
      <c r="X20" s="170">
        <v>0</v>
      </c>
      <c r="Y20" s="170">
        <v>1015</v>
      </c>
      <c r="Z20" s="170">
        <v>1188</v>
      </c>
      <c r="AA20" s="170">
        <v>1185</v>
      </c>
      <c r="AB20" s="170">
        <v>1187</v>
      </c>
      <c r="AC20" s="51" t="s">
        <v>90</v>
      </c>
      <c r="AD20" s="51" t="s">
        <v>90</v>
      </c>
      <c r="AE20" s="51" t="s">
        <v>90</v>
      </c>
      <c r="AF20" s="169" t="s">
        <v>90</v>
      </c>
      <c r="AG20" s="169">
        <v>38538816</v>
      </c>
      <c r="AH20" s="52">
        <f t="shared" si="9"/>
        <v>1376</v>
      </c>
      <c r="AI20" s="53">
        <f t="shared" si="8"/>
        <v>229.86969595723355</v>
      </c>
      <c r="AJ20" s="149">
        <v>0</v>
      </c>
      <c r="AK20" s="149">
        <v>1</v>
      </c>
      <c r="AL20" s="149">
        <v>1</v>
      </c>
      <c r="AM20" s="149">
        <v>1</v>
      </c>
      <c r="AN20" s="149">
        <v>1</v>
      </c>
      <c r="AO20" s="149">
        <v>0</v>
      </c>
      <c r="AP20" s="170">
        <v>8699478</v>
      </c>
      <c r="AQ20" s="170">
        <f t="shared" si="1"/>
        <v>0</v>
      </c>
      <c r="AR20" s="56">
        <v>0.88</v>
      </c>
      <c r="AS20" s="55" t="s">
        <v>101</v>
      </c>
      <c r="AY20" s="153"/>
    </row>
    <row r="21" spans="1:51" x14ac:dyDescent="0.25">
      <c r="B21" s="42">
        <v>2.4166666666666701</v>
      </c>
      <c r="C21" s="42">
        <v>0.45833333333333298</v>
      </c>
      <c r="D21" s="165">
        <v>11</v>
      </c>
      <c r="E21" s="43">
        <f t="shared" si="2"/>
        <v>7.746478873239437</v>
      </c>
      <c r="F21" s="101">
        <v>83</v>
      </c>
      <c r="G21" s="43">
        <f t="shared" si="3"/>
        <v>58.450704225352112</v>
      </c>
      <c r="H21" s="44" t="s">
        <v>88</v>
      </c>
      <c r="I21" s="44">
        <f t="shared" si="4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66">
        <v>143</v>
      </c>
      <c r="P21" s="166">
        <v>142</v>
      </c>
      <c r="Q21" s="166">
        <v>43263362</v>
      </c>
      <c r="R21" s="49">
        <f t="shared" si="5"/>
        <v>5777</v>
      </c>
      <c r="S21" s="50">
        <f t="shared" si="6"/>
        <v>138.648</v>
      </c>
      <c r="T21" s="50">
        <f t="shared" si="7"/>
        <v>5.7770000000000001</v>
      </c>
      <c r="U21" s="167">
        <v>8.1999999999999993</v>
      </c>
      <c r="V21" s="167">
        <v>7.9</v>
      </c>
      <c r="W21" s="168" t="s">
        <v>137</v>
      </c>
      <c r="X21" s="170">
        <v>0</v>
      </c>
      <c r="Y21" s="170">
        <v>1015</v>
      </c>
      <c r="Z21" s="170">
        <v>1188</v>
      </c>
      <c r="AA21" s="170">
        <v>1185</v>
      </c>
      <c r="AB21" s="170">
        <v>1187</v>
      </c>
      <c r="AC21" s="51" t="s">
        <v>90</v>
      </c>
      <c r="AD21" s="51" t="s">
        <v>90</v>
      </c>
      <c r="AE21" s="51" t="s">
        <v>90</v>
      </c>
      <c r="AF21" s="169" t="s">
        <v>90</v>
      </c>
      <c r="AG21" s="169">
        <v>38540148</v>
      </c>
      <c r="AH21" s="52">
        <f t="shared" si="9"/>
        <v>1332</v>
      </c>
      <c r="AI21" s="53">
        <f t="shared" si="8"/>
        <v>230.56949974034967</v>
      </c>
      <c r="AJ21" s="149">
        <v>0</v>
      </c>
      <c r="AK21" s="149">
        <v>1</v>
      </c>
      <c r="AL21" s="149">
        <v>1</v>
      </c>
      <c r="AM21" s="149">
        <v>1</v>
      </c>
      <c r="AN21" s="149">
        <v>1</v>
      </c>
      <c r="AO21" s="149">
        <v>0</v>
      </c>
      <c r="AP21" s="170">
        <v>8699478</v>
      </c>
      <c r="AQ21" s="170">
        <f t="shared" si="1"/>
        <v>0</v>
      </c>
      <c r="AR21" s="54"/>
      <c r="AS21" s="55" t="s">
        <v>101</v>
      </c>
      <c r="AY21" s="153"/>
    </row>
    <row r="22" spans="1:51" x14ac:dyDescent="0.25">
      <c r="B22" s="42">
        <v>2.4583333333333299</v>
      </c>
      <c r="C22" s="42">
        <v>0.5</v>
      </c>
      <c r="D22" s="165">
        <v>10</v>
      </c>
      <c r="E22" s="43">
        <f t="shared" si="2"/>
        <v>7.042253521126761</v>
      </c>
      <c r="F22" s="101">
        <v>83</v>
      </c>
      <c r="G22" s="43">
        <f t="shared" si="3"/>
        <v>58.450704225352112</v>
      </c>
      <c r="H22" s="44" t="s">
        <v>88</v>
      </c>
      <c r="I22" s="44">
        <f t="shared" si="4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66">
        <v>136</v>
      </c>
      <c r="P22" s="166">
        <v>151</v>
      </c>
      <c r="Q22" s="166">
        <v>43269200</v>
      </c>
      <c r="R22" s="49">
        <f t="shared" si="5"/>
        <v>5838</v>
      </c>
      <c r="S22" s="50">
        <f t="shared" si="6"/>
        <v>140.11199999999999</v>
      </c>
      <c r="T22" s="50">
        <f t="shared" si="7"/>
        <v>5.8380000000000001</v>
      </c>
      <c r="U22" s="167">
        <v>7.9</v>
      </c>
      <c r="V22" s="167">
        <f t="shared" si="0"/>
        <v>7.9</v>
      </c>
      <c r="W22" s="168" t="s">
        <v>137</v>
      </c>
      <c r="X22" s="170">
        <v>0</v>
      </c>
      <c r="Y22" s="170">
        <v>1015</v>
      </c>
      <c r="Z22" s="170">
        <v>1188</v>
      </c>
      <c r="AA22" s="170">
        <v>1185</v>
      </c>
      <c r="AB22" s="170">
        <v>1187</v>
      </c>
      <c r="AC22" s="51" t="s">
        <v>90</v>
      </c>
      <c r="AD22" s="51" t="s">
        <v>90</v>
      </c>
      <c r="AE22" s="51" t="s">
        <v>90</v>
      </c>
      <c r="AF22" s="169" t="s">
        <v>90</v>
      </c>
      <c r="AG22" s="169">
        <v>38541492</v>
      </c>
      <c r="AH22" s="52">
        <f t="shared" si="9"/>
        <v>1344</v>
      </c>
      <c r="AI22" s="53">
        <f t="shared" si="8"/>
        <v>230.21582733812949</v>
      </c>
      <c r="AJ22" s="149">
        <v>0</v>
      </c>
      <c r="AK22" s="149">
        <v>1</v>
      </c>
      <c r="AL22" s="149">
        <v>1</v>
      </c>
      <c r="AM22" s="149">
        <v>1</v>
      </c>
      <c r="AN22" s="149">
        <v>1</v>
      </c>
      <c r="AO22" s="149">
        <v>0</v>
      </c>
      <c r="AP22" s="170">
        <v>8699478</v>
      </c>
      <c r="AQ22" s="170">
        <f t="shared" si="1"/>
        <v>0</v>
      </c>
      <c r="AR22" s="54"/>
      <c r="AS22" s="55" t="s">
        <v>101</v>
      </c>
      <c r="AV22" s="58" t="s">
        <v>110</v>
      </c>
      <c r="AY22" s="153"/>
    </row>
    <row r="23" spans="1:51" x14ac:dyDescent="0.25">
      <c r="A23" s="146" t="s">
        <v>128</v>
      </c>
      <c r="B23" s="42">
        <v>2.5</v>
      </c>
      <c r="C23" s="42">
        <v>0.54166666666666696</v>
      </c>
      <c r="D23" s="165">
        <v>7</v>
      </c>
      <c r="E23" s="43">
        <f t="shared" si="2"/>
        <v>4.9295774647887329</v>
      </c>
      <c r="F23" s="151">
        <v>81</v>
      </c>
      <c r="G23" s="43">
        <f t="shared" si="3"/>
        <v>57.04225352112676</v>
      </c>
      <c r="H23" s="44" t="s">
        <v>88</v>
      </c>
      <c r="I23" s="44">
        <f t="shared" si="4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66">
        <v>134</v>
      </c>
      <c r="P23" s="166">
        <v>136</v>
      </c>
      <c r="Q23" s="166">
        <v>43274822</v>
      </c>
      <c r="R23" s="49">
        <f t="shared" si="5"/>
        <v>5622</v>
      </c>
      <c r="S23" s="50">
        <f t="shared" si="6"/>
        <v>134.928</v>
      </c>
      <c r="T23" s="50">
        <f t="shared" si="7"/>
        <v>5.6219999999999999</v>
      </c>
      <c r="U23" s="167">
        <v>7.5</v>
      </c>
      <c r="V23" s="167">
        <f t="shared" si="0"/>
        <v>7.5</v>
      </c>
      <c r="W23" s="168" t="s">
        <v>137</v>
      </c>
      <c r="X23" s="170">
        <v>0</v>
      </c>
      <c r="Y23" s="170">
        <v>1015</v>
      </c>
      <c r="Z23" s="170">
        <v>1188</v>
      </c>
      <c r="AA23" s="170">
        <v>1185</v>
      </c>
      <c r="AB23" s="170">
        <v>1187</v>
      </c>
      <c r="AC23" s="51" t="s">
        <v>90</v>
      </c>
      <c r="AD23" s="51" t="s">
        <v>90</v>
      </c>
      <c r="AE23" s="51" t="s">
        <v>90</v>
      </c>
      <c r="AF23" s="169" t="s">
        <v>90</v>
      </c>
      <c r="AG23" s="169">
        <v>38542840</v>
      </c>
      <c r="AH23" s="52">
        <f t="shared" si="9"/>
        <v>1348</v>
      </c>
      <c r="AI23" s="53">
        <f t="shared" si="8"/>
        <v>239.77232301672004</v>
      </c>
      <c r="AJ23" s="149">
        <v>0</v>
      </c>
      <c r="AK23" s="149">
        <v>1</v>
      </c>
      <c r="AL23" s="149">
        <v>1</v>
      </c>
      <c r="AM23" s="149">
        <v>1</v>
      </c>
      <c r="AN23" s="149">
        <v>1</v>
      </c>
      <c r="AO23" s="149">
        <v>0</v>
      </c>
      <c r="AP23" s="170">
        <v>8699478</v>
      </c>
      <c r="AQ23" s="170">
        <f t="shared" si="1"/>
        <v>0</v>
      </c>
      <c r="AR23" s="54"/>
      <c r="AS23" s="55" t="s">
        <v>113</v>
      </c>
      <c r="AT23" s="57"/>
      <c r="AV23" s="59" t="s">
        <v>111</v>
      </c>
      <c r="AW23" s="60" t="s">
        <v>112</v>
      </c>
      <c r="AY23" s="153"/>
    </row>
    <row r="24" spans="1:51" x14ac:dyDescent="0.25">
      <c r="B24" s="42">
        <v>2.5416666666666701</v>
      </c>
      <c r="C24" s="42">
        <v>0.58333333333333404</v>
      </c>
      <c r="D24" s="165">
        <v>8</v>
      </c>
      <c r="E24" s="43">
        <f t="shared" si="2"/>
        <v>5.6338028169014089</v>
      </c>
      <c r="F24" s="151">
        <v>81</v>
      </c>
      <c r="G24" s="43">
        <f t="shared" si="3"/>
        <v>57.04225352112676</v>
      </c>
      <c r="H24" s="44" t="s">
        <v>88</v>
      </c>
      <c r="I24" s="44">
        <f t="shared" si="4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66">
        <v>132</v>
      </c>
      <c r="P24" s="166">
        <v>133</v>
      </c>
      <c r="Q24" s="166">
        <v>43280475</v>
      </c>
      <c r="R24" s="49">
        <f t="shared" si="5"/>
        <v>5653</v>
      </c>
      <c r="S24" s="50">
        <f t="shared" si="6"/>
        <v>135.672</v>
      </c>
      <c r="T24" s="50">
        <f t="shared" si="7"/>
        <v>5.6529999999999996</v>
      </c>
      <c r="U24" s="167">
        <v>7.1</v>
      </c>
      <c r="V24" s="167">
        <f t="shared" si="0"/>
        <v>7.1</v>
      </c>
      <c r="W24" s="168" t="s">
        <v>137</v>
      </c>
      <c r="X24" s="170">
        <v>0</v>
      </c>
      <c r="Y24" s="170">
        <v>1014</v>
      </c>
      <c r="Z24" s="170">
        <v>1186</v>
      </c>
      <c r="AA24" s="170">
        <v>1185</v>
      </c>
      <c r="AB24" s="170">
        <v>1187</v>
      </c>
      <c r="AC24" s="51" t="s">
        <v>90</v>
      </c>
      <c r="AD24" s="51" t="s">
        <v>90</v>
      </c>
      <c r="AE24" s="51" t="s">
        <v>90</v>
      </c>
      <c r="AF24" s="169" t="s">
        <v>90</v>
      </c>
      <c r="AG24" s="169">
        <v>38544224</v>
      </c>
      <c r="AH24" s="52">
        <f t="shared" si="9"/>
        <v>1384</v>
      </c>
      <c r="AI24" s="53">
        <f t="shared" si="8"/>
        <v>244.82575623562713</v>
      </c>
      <c r="AJ24" s="149">
        <v>0</v>
      </c>
      <c r="AK24" s="149">
        <v>1</v>
      </c>
      <c r="AL24" s="149">
        <v>1</v>
      </c>
      <c r="AM24" s="149">
        <v>1</v>
      </c>
      <c r="AN24" s="149">
        <v>1</v>
      </c>
      <c r="AO24" s="149">
        <v>0</v>
      </c>
      <c r="AP24" s="170">
        <v>8699478</v>
      </c>
      <c r="AQ24" s="170">
        <f t="shared" si="1"/>
        <v>0</v>
      </c>
      <c r="AR24" s="56">
        <v>1.1299999999999999</v>
      </c>
      <c r="AS24" s="55" t="s">
        <v>113</v>
      </c>
      <c r="AV24" s="61" t="s">
        <v>29</v>
      </c>
      <c r="AW24" s="61">
        <v>14.7</v>
      </c>
      <c r="AY24" s="153"/>
    </row>
    <row r="25" spans="1:51" x14ac:dyDescent="0.25">
      <c r="B25" s="42">
        <v>2.5833333333333299</v>
      </c>
      <c r="C25" s="42">
        <v>0.625</v>
      </c>
      <c r="D25" s="165">
        <v>8</v>
      </c>
      <c r="E25" s="43">
        <f t="shared" si="2"/>
        <v>5.6338028169014089</v>
      </c>
      <c r="F25" s="151">
        <v>81</v>
      </c>
      <c r="G25" s="43">
        <f t="shared" si="3"/>
        <v>57.04225352112676</v>
      </c>
      <c r="H25" s="44" t="s">
        <v>88</v>
      </c>
      <c r="I25" s="44">
        <f t="shared" si="4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66">
        <v>132</v>
      </c>
      <c r="P25" s="166">
        <v>129</v>
      </c>
      <c r="Q25" s="166">
        <v>43285723</v>
      </c>
      <c r="R25" s="49">
        <f t="shared" si="5"/>
        <v>5248</v>
      </c>
      <c r="S25" s="50">
        <f t="shared" si="6"/>
        <v>125.952</v>
      </c>
      <c r="T25" s="50">
        <f t="shared" si="7"/>
        <v>5.2480000000000002</v>
      </c>
      <c r="U25" s="167">
        <v>6.9</v>
      </c>
      <c r="V25" s="167">
        <f t="shared" si="0"/>
        <v>6.9</v>
      </c>
      <c r="W25" s="168" t="s">
        <v>137</v>
      </c>
      <c r="X25" s="170">
        <v>0</v>
      </c>
      <c r="Y25" s="170">
        <v>1014</v>
      </c>
      <c r="Z25" s="170">
        <v>1186</v>
      </c>
      <c r="AA25" s="170">
        <v>1185</v>
      </c>
      <c r="AB25" s="170">
        <v>1188</v>
      </c>
      <c r="AC25" s="51" t="s">
        <v>90</v>
      </c>
      <c r="AD25" s="51" t="s">
        <v>90</v>
      </c>
      <c r="AE25" s="51" t="s">
        <v>90</v>
      </c>
      <c r="AF25" s="169" t="s">
        <v>90</v>
      </c>
      <c r="AG25" s="169">
        <v>38545508</v>
      </c>
      <c r="AH25" s="52">
        <f t="shared" si="9"/>
        <v>1284</v>
      </c>
      <c r="AI25" s="53">
        <f t="shared" si="8"/>
        <v>244.66463414634146</v>
      </c>
      <c r="AJ25" s="149">
        <v>0</v>
      </c>
      <c r="AK25" s="149">
        <v>1</v>
      </c>
      <c r="AL25" s="149">
        <v>1</v>
      </c>
      <c r="AM25" s="149">
        <v>1</v>
      </c>
      <c r="AN25" s="149">
        <v>1</v>
      </c>
      <c r="AO25" s="149">
        <v>0</v>
      </c>
      <c r="AP25" s="170">
        <v>8699478</v>
      </c>
      <c r="AQ25" s="170">
        <f t="shared" si="1"/>
        <v>0</v>
      </c>
      <c r="AR25" s="54"/>
      <c r="AS25" s="55" t="s">
        <v>113</v>
      </c>
      <c r="AV25" s="61" t="s">
        <v>74</v>
      </c>
      <c r="AW25" s="61">
        <v>10.36</v>
      </c>
      <c r="AY25" s="153"/>
    </row>
    <row r="26" spans="1:51" x14ac:dyDescent="0.25">
      <c r="B26" s="42">
        <v>2.625</v>
      </c>
      <c r="C26" s="42">
        <v>0.66666666666666696</v>
      </c>
      <c r="D26" s="165">
        <v>8</v>
      </c>
      <c r="E26" s="43">
        <f t="shared" si="2"/>
        <v>5.6338028169014089</v>
      </c>
      <c r="F26" s="151">
        <v>81</v>
      </c>
      <c r="G26" s="43">
        <f t="shared" si="3"/>
        <v>57.04225352112676</v>
      </c>
      <c r="H26" s="44" t="s">
        <v>88</v>
      </c>
      <c r="I26" s="44">
        <f t="shared" si="4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66">
        <v>131</v>
      </c>
      <c r="P26" s="166">
        <v>130</v>
      </c>
      <c r="Q26" s="166">
        <v>43290708</v>
      </c>
      <c r="R26" s="49">
        <f t="shared" si="5"/>
        <v>4985</v>
      </c>
      <c r="S26" s="50">
        <f t="shared" si="6"/>
        <v>119.64</v>
      </c>
      <c r="T26" s="50">
        <f t="shared" si="7"/>
        <v>4.9850000000000003</v>
      </c>
      <c r="U26" s="167">
        <v>6.7</v>
      </c>
      <c r="V26" s="167">
        <f t="shared" si="0"/>
        <v>6.7</v>
      </c>
      <c r="W26" s="168" t="s">
        <v>137</v>
      </c>
      <c r="X26" s="170">
        <v>0</v>
      </c>
      <c r="Y26" s="170">
        <v>1013</v>
      </c>
      <c r="Z26" s="170">
        <v>1186</v>
      </c>
      <c r="AA26" s="170">
        <v>1185</v>
      </c>
      <c r="AB26" s="170">
        <v>1188</v>
      </c>
      <c r="AC26" s="51" t="s">
        <v>90</v>
      </c>
      <c r="AD26" s="51" t="s">
        <v>90</v>
      </c>
      <c r="AE26" s="51" t="s">
        <v>90</v>
      </c>
      <c r="AF26" s="169" t="s">
        <v>90</v>
      </c>
      <c r="AG26" s="169">
        <v>38546764</v>
      </c>
      <c r="AH26" s="52">
        <f t="shared" si="9"/>
        <v>1256</v>
      </c>
      <c r="AI26" s="53">
        <f t="shared" si="8"/>
        <v>251.95586760280841</v>
      </c>
      <c r="AJ26" s="149">
        <v>0</v>
      </c>
      <c r="AK26" s="149">
        <v>1</v>
      </c>
      <c r="AL26" s="149">
        <v>1</v>
      </c>
      <c r="AM26" s="149">
        <v>1</v>
      </c>
      <c r="AN26" s="149">
        <v>1</v>
      </c>
      <c r="AO26" s="149">
        <v>0</v>
      </c>
      <c r="AP26" s="170">
        <v>8699478</v>
      </c>
      <c r="AQ26" s="170">
        <f t="shared" si="1"/>
        <v>0</v>
      </c>
      <c r="AR26" s="54"/>
      <c r="AS26" s="55" t="s">
        <v>113</v>
      </c>
      <c r="AV26" s="61" t="s">
        <v>114</v>
      </c>
      <c r="AW26" s="61">
        <v>1.01325</v>
      </c>
      <c r="AY26" s="153"/>
    </row>
    <row r="27" spans="1:51" x14ac:dyDescent="0.25">
      <c r="B27" s="42">
        <v>2.6666666666666701</v>
      </c>
      <c r="C27" s="42">
        <v>0.70833333333333404</v>
      </c>
      <c r="D27" s="165">
        <v>6</v>
      </c>
      <c r="E27" s="43">
        <f t="shared" si="2"/>
        <v>4.2253521126760569</v>
      </c>
      <c r="F27" s="151">
        <v>81</v>
      </c>
      <c r="G27" s="43">
        <f t="shared" si="3"/>
        <v>57.04225352112676</v>
      </c>
      <c r="H27" s="44" t="s">
        <v>88</v>
      </c>
      <c r="I27" s="44">
        <f t="shared" si="4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66">
        <v>130</v>
      </c>
      <c r="P27" s="166">
        <v>132</v>
      </c>
      <c r="Q27" s="166">
        <v>43295933</v>
      </c>
      <c r="R27" s="49">
        <f t="shared" si="5"/>
        <v>5225</v>
      </c>
      <c r="S27" s="50">
        <f t="shared" si="6"/>
        <v>125.4</v>
      </c>
      <c r="T27" s="50">
        <f t="shared" si="7"/>
        <v>5.2249999999999996</v>
      </c>
      <c r="U27" s="167">
        <v>6.4</v>
      </c>
      <c r="V27" s="167">
        <f t="shared" si="0"/>
        <v>6.4</v>
      </c>
      <c r="W27" s="168" t="s">
        <v>137</v>
      </c>
      <c r="X27" s="170">
        <v>0</v>
      </c>
      <c r="Y27" s="170">
        <v>1015</v>
      </c>
      <c r="Z27" s="170">
        <v>1187</v>
      </c>
      <c r="AA27" s="170">
        <v>1185</v>
      </c>
      <c r="AB27" s="170">
        <v>1188</v>
      </c>
      <c r="AC27" s="51" t="s">
        <v>90</v>
      </c>
      <c r="AD27" s="51" t="s">
        <v>90</v>
      </c>
      <c r="AE27" s="51" t="s">
        <v>90</v>
      </c>
      <c r="AF27" s="169" t="s">
        <v>90</v>
      </c>
      <c r="AG27" s="169">
        <v>38548068</v>
      </c>
      <c r="AH27" s="52">
        <f t="shared" si="9"/>
        <v>1304</v>
      </c>
      <c r="AI27" s="53">
        <f t="shared" si="8"/>
        <v>249.56937799043064</v>
      </c>
      <c r="AJ27" s="149">
        <v>0</v>
      </c>
      <c r="AK27" s="149">
        <v>1</v>
      </c>
      <c r="AL27" s="149">
        <v>1</v>
      </c>
      <c r="AM27" s="149">
        <v>1</v>
      </c>
      <c r="AN27" s="149">
        <v>1</v>
      </c>
      <c r="AO27" s="149">
        <v>0</v>
      </c>
      <c r="AP27" s="170">
        <v>8699478</v>
      </c>
      <c r="AQ27" s="170">
        <f t="shared" si="1"/>
        <v>0</v>
      </c>
      <c r="AR27" s="54"/>
      <c r="AS27" s="55" t="s">
        <v>113</v>
      </c>
      <c r="AV27" s="61" t="s">
        <v>115</v>
      </c>
      <c r="AW27" s="61">
        <v>1</v>
      </c>
      <c r="AY27" s="153"/>
    </row>
    <row r="28" spans="1:51" x14ac:dyDescent="0.25">
      <c r="B28" s="42">
        <v>2.7083333333333299</v>
      </c>
      <c r="C28" s="42">
        <v>0.750000000000002</v>
      </c>
      <c r="D28" s="165">
        <v>6</v>
      </c>
      <c r="E28" s="43">
        <f t="shared" si="2"/>
        <v>4.2253521126760569</v>
      </c>
      <c r="F28" s="151">
        <v>78</v>
      </c>
      <c r="G28" s="43">
        <f t="shared" si="3"/>
        <v>54.929577464788736</v>
      </c>
      <c r="H28" s="44" t="s">
        <v>88</v>
      </c>
      <c r="I28" s="44">
        <f t="shared" si="4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66">
        <v>130</v>
      </c>
      <c r="P28" s="166">
        <v>128</v>
      </c>
      <c r="Q28" s="166">
        <v>43301360</v>
      </c>
      <c r="R28" s="49">
        <f t="shared" si="5"/>
        <v>5427</v>
      </c>
      <c r="S28" s="50">
        <f t="shared" si="6"/>
        <v>130.24799999999999</v>
      </c>
      <c r="T28" s="50">
        <f t="shared" si="7"/>
        <v>5.4269999999999996</v>
      </c>
      <c r="U28" s="167">
        <v>6.1</v>
      </c>
      <c r="V28" s="167">
        <f t="shared" si="0"/>
        <v>6.1</v>
      </c>
      <c r="W28" s="168" t="s">
        <v>137</v>
      </c>
      <c r="X28" s="170">
        <v>0</v>
      </c>
      <c r="Y28" s="170">
        <v>1013</v>
      </c>
      <c r="Z28" s="170">
        <v>1186</v>
      </c>
      <c r="AA28" s="170">
        <v>1185</v>
      </c>
      <c r="AB28" s="170">
        <v>1187</v>
      </c>
      <c r="AC28" s="51" t="s">
        <v>90</v>
      </c>
      <c r="AD28" s="51" t="s">
        <v>90</v>
      </c>
      <c r="AE28" s="51" t="s">
        <v>90</v>
      </c>
      <c r="AF28" s="169" t="s">
        <v>90</v>
      </c>
      <c r="AG28" s="169">
        <v>38549396</v>
      </c>
      <c r="AH28" s="52">
        <f t="shared" si="9"/>
        <v>1328</v>
      </c>
      <c r="AI28" s="53">
        <f t="shared" si="8"/>
        <v>244.70241385664272</v>
      </c>
      <c r="AJ28" s="149">
        <v>0</v>
      </c>
      <c r="AK28" s="149">
        <v>1</v>
      </c>
      <c r="AL28" s="149">
        <v>1</v>
      </c>
      <c r="AM28" s="149">
        <v>1</v>
      </c>
      <c r="AN28" s="149">
        <v>1</v>
      </c>
      <c r="AO28" s="149">
        <v>0</v>
      </c>
      <c r="AP28" s="170">
        <v>8699478</v>
      </c>
      <c r="AQ28" s="170">
        <f t="shared" si="1"/>
        <v>0</v>
      </c>
      <c r="AR28" s="56">
        <v>1.1399999999999999</v>
      </c>
      <c r="AS28" s="55" t="s">
        <v>113</v>
      </c>
      <c r="AV28" s="61" t="s">
        <v>116</v>
      </c>
      <c r="AW28" s="61">
        <v>101.325</v>
      </c>
      <c r="AY28" s="153"/>
    </row>
    <row r="29" spans="1:51" x14ac:dyDescent="0.25">
      <c r="B29" s="42">
        <v>2.75</v>
      </c>
      <c r="C29" s="42">
        <v>0.79166666666666896</v>
      </c>
      <c r="D29" s="165">
        <v>6</v>
      </c>
      <c r="E29" s="43">
        <f t="shared" si="2"/>
        <v>4.2253521126760569</v>
      </c>
      <c r="F29" s="151">
        <v>78</v>
      </c>
      <c r="G29" s="43">
        <f t="shared" si="3"/>
        <v>54.929577464788736</v>
      </c>
      <c r="H29" s="44" t="s">
        <v>88</v>
      </c>
      <c r="I29" s="44">
        <f t="shared" si="4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66">
        <v>130</v>
      </c>
      <c r="P29" s="166">
        <v>132</v>
      </c>
      <c r="Q29" s="166">
        <v>43306639</v>
      </c>
      <c r="R29" s="49">
        <f t="shared" si="5"/>
        <v>5279</v>
      </c>
      <c r="S29" s="50">
        <f t="shared" si="6"/>
        <v>126.696</v>
      </c>
      <c r="T29" s="50">
        <f t="shared" si="7"/>
        <v>5.2789999999999999</v>
      </c>
      <c r="U29" s="167">
        <v>5.9</v>
      </c>
      <c r="V29" s="167">
        <f t="shared" si="0"/>
        <v>5.9</v>
      </c>
      <c r="W29" s="168" t="s">
        <v>137</v>
      </c>
      <c r="X29" s="170">
        <v>0</v>
      </c>
      <c r="Y29" s="170">
        <v>1013</v>
      </c>
      <c r="Z29" s="170">
        <v>1186</v>
      </c>
      <c r="AA29" s="170">
        <v>1185</v>
      </c>
      <c r="AB29" s="170">
        <v>1187</v>
      </c>
      <c r="AC29" s="51" t="s">
        <v>90</v>
      </c>
      <c r="AD29" s="51" t="s">
        <v>90</v>
      </c>
      <c r="AE29" s="51" t="s">
        <v>90</v>
      </c>
      <c r="AF29" s="169" t="s">
        <v>90</v>
      </c>
      <c r="AG29" s="169">
        <v>38550740</v>
      </c>
      <c r="AH29" s="52">
        <f t="shared" si="9"/>
        <v>1344</v>
      </c>
      <c r="AI29" s="53">
        <f t="shared" si="8"/>
        <v>254.59367304413715</v>
      </c>
      <c r="AJ29" s="149">
        <v>0</v>
      </c>
      <c r="AK29" s="149">
        <v>1</v>
      </c>
      <c r="AL29" s="149">
        <v>1</v>
      </c>
      <c r="AM29" s="149">
        <v>1</v>
      </c>
      <c r="AN29" s="149">
        <v>1</v>
      </c>
      <c r="AO29" s="149">
        <v>0</v>
      </c>
      <c r="AP29" s="170">
        <v>8699478</v>
      </c>
      <c r="AQ29" s="170">
        <f t="shared" si="1"/>
        <v>0</v>
      </c>
      <c r="AR29" s="54"/>
      <c r="AS29" s="55" t="s">
        <v>113</v>
      </c>
      <c r="AY29" s="153"/>
    </row>
    <row r="30" spans="1:51" x14ac:dyDescent="0.25">
      <c r="B30" s="42">
        <v>2.7916666666666701</v>
      </c>
      <c r="C30" s="42">
        <v>0.83333333333333703</v>
      </c>
      <c r="D30" s="165">
        <v>8</v>
      </c>
      <c r="E30" s="43">
        <f t="shared" si="2"/>
        <v>5.6338028169014089</v>
      </c>
      <c r="F30" s="151">
        <v>76</v>
      </c>
      <c r="G30" s="43">
        <f t="shared" si="3"/>
        <v>53.521126760563384</v>
      </c>
      <c r="H30" s="44" t="s">
        <v>88</v>
      </c>
      <c r="I30" s="44">
        <f t="shared" si="4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66">
        <v>113</v>
      </c>
      <c r="P30" s="166">
        <v>120</v>
      </c>
      <c r="Q30" s="166">
        <v>43310895</v>
      </c>
      <c r="R30" s="49">
        <f t="shared" si="5"/>
        <v>4256</v>
      </c>
      <c r="S30" s="50">
        <f t="shared" si="6"/>
        <v>102.14400000000001</v>
      </c>
      <c r="T30" s="50">
        <f t="shared" si="7"/>
        <v>4.2560000000000002</v>
      </c>
      <c r="U30" s="167">
        <v>5.3</v>
      </c>
      <c r="V30" s="167">
        <f t="shared" si="0"/>
        <v>5.3</v>
      </c>
      <c r="W30" s="168" t="s">
        <v>148</v>
      </c>
      <c r="X30" s="170">
        <v>0</v>
      </c>
      <c r="Y30" s="170">
        <v>1015</v>
      </c>
      <c r="Z30" s="170">
        <v>1187</v>
      </c>
      <c r="AA30" s="170">
        <v>0</v>
      </c>
      <c r="AB30" s="170">
        <v>1188</v>
      </c>
      <c r="AC30" s="51" t="s">
        <v>90</v>
      </c>
      <c r="AD30" s="51" t="s">
        <v>90</v>
      </c>
      <c r="AE30" s="51" t="s">
        <v>90</v>
      </c>
      <c r="AF30" s="169" t="s">
        <v>90</v>
      </c>
      <c r="AG30" s="169">
        <v>38551744</v>
      </c>
      <c r="AH30" s="52">
        <f t="shared" si="9"/>
        <v>1004</v>
      </c>
      <c r="AI30" s="53">
        <f t="shared" si="8"/>
        <v>235.90225563909775</v>
      </c>
      <c r="AJ30" s="149">
        <v>0</v>
      </c>
      <c r="AK30" s="149">
        <v>1</v>
      </c>
      <c r="AL30" s="149">
        <v>1</v>
      </c>
      <c r="AM30" s="149">
        <v>0</v>
      </c>
      <c r="AN30" s="149">
        <v>1</v>
      </c>
      <c r="AO30" s="149">
        <v>0</v>
      </c>
      <c r="AP30" s="170">
        <v>8699478</v>
      </c>
      <c r="AQ30" s="170">
        <f t="shared" si="1"/>
        <v>0</v>
      </c>
      <c r="AR30" s="54"/>
      <c r="AS30" s="55" t="s">
        <v>113</v>
      </c>
      <c r="AV30" s="265" t="s">
        <v>117</v>
      </c>
      <c r="AW30" s="265"/>
      <c r="AY30" s="153"/>
    </row>
    <row r="31" spans="1:51" x14ac:dyDescent="0.25">
      <c r="B31" s="42">
        <v>2.8333333333333299</v>
      </c>
      <c r="C31" s="42">
        <v>0.875000000000004</v>
      </c>
      <c r="D31" s="165">
        <v>11</v>
      </c>
      <c r="E31" s="43">
        <f t="shared" si="2"/>
        <v>7.746478873239437</v>
      </c>
      <c r="F31" s="151">
        <v>76</v>
      </c>
      <c r="G31" s="43">
        <f t="shared" si="3"/>
        <v>53.521126760563384</v>
      </c>
      <c r="H31" s="44" t="s">
        <v>88</v>
      </c>
      <c r="I31" s="44">
        <f t="shared" si="4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66">
        <v>117</v>
      </c>
      <c r="P31" s="166">
        <v>140</v>
      </c>
      <c r="Q31" s="166">
        <v>43315833</v>
      </c>
      <c r="R31" s="49">
        <f t="shared" si="5"/>
        <v>4938</v>
      </c>
      <c r="S31" s="50">
        <f t="shared" si="6"/>
        <v>118.512</v>
      </c>
      <c r="T31" s="50">
        <f t="shared" si="7"/>
        <v>4.9379999999999997</v>
      </c>
      <c r="U31" s="167">
        <v>4.8</v>
      </c>
      <c r="V31" s="167">
        <f t="shared" si="0"/>
        <v>4.8</v>
      </c>
      <c r="W31" s="168" t="s">
        <v>148</v>
      </c>
      <c r="X31" s="170">
        <v>0</v>
      </c>
      <c r="Y31" s="170">
        <v>1014</v>
      </c>
      <c r="Z31" s="170">
        <v>0</v>
      </c>
      <c r="AA31" s="170">
        <v>1185</v>
      </c>
      <c r="AB31" s="170">
        <v>1187</v>
      </c>
      <c r="AC31" s="51" t="s">
        <v>90</v>
      </c>
      <c r="AD31" s="51" t="s">
        <v>90</v>
      </c>
      <c r="AE31" s="51" t="s">
        <v>90</v>
      </c>
      <c r="AF31" s="169" t="s">
        <v>90</v>
      </c>
      <c r="AG31" s="169">
        <v>38552824</v>
      </c>
      <c r="AH31" s="52">
        <f t="shared" si="9"/>
        <v>1080</v>
      </c>
      <c r="AI31" s="53">
        <f t="shared" si="8"/>
        <v>218.71202916160391</v>
      </c>
      <c r="AJ31" s="149">
        <v>0</v>
      </c>
      <c r="AK31" s="149">
        <v>1</v>
      </c>
      <c r="AL31" s="149">
        <v>0</v>
      </c>
      <c r="AM31" s="149">
        <v>1</v>
      </c>
      <c r="AN31" s="149">
        <v>1</v>
      </c>
      <c r="AO31" s="149">
        <v>0</v>
      </c>
      <c r="AP31" s="170">
        <v>8699478</v>
      </c>
      <c r="AQ31" s="170">
        <f t="shared" si="1"/>
        <v>0</v>
      </c>
      <c r="AR31" s="54"/>
      <c r="AS31" s="55" t="s">
        <v>113</v>
      </c>
      <c r="AV31" s="62" t="s">
        <v>29</v>
      </c>
      <c r="AW31" s="62" t="s">
        <v>74</v>
      </c>
      <c r="AY31" s="153"/>
    </row>
    <row r="32" spans="1:51" x14ac:dyDescent="0.25">
      <c r="B32" s="42">
        <v>2.875</v>
      </c>
      <c r="C32" s="42">
        <v>0.91666666666667096</v>
      </c>
      <c r="D32" s="165">
        <v>12</v>
      </c>
      <c r="E32" s="43">
        <f t="shared" si="2"/>
        <v>8.4507042253521139</v>
      </c>
      <c r="F32" s="151">
        <v>76</v>
      </c>
      <c r="G32" s="43">
        <f t="shared" si="3"/>
        <v>53.521126760563384</v>
      </c>
      <c r="H32" s="44" t="s">
        <v>88</v>
      </c>
      <c r="I32" s="44">
        <f t="shared" si="4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66">
        <v>115</v>
      </c>
      <c r="P32" s="166">
        <v>110</v>
      </c>
      <c r="Q32" s="166">
        <v>43320534</v>
      </c>
      <c r="R32" s="49">
        <f t="shared" si="5"/>
        <v>4701</v>
      </c>
      <c r="S32" s="50">
        <f t="shared" si="6"/>
        <v>112.824</v>
      </c>
      <c r="T32" s="50">
        <f t="shared" si="7"/>
        <v>4.7009999999999996</v>
      </c>
      <c r="U32" s="167">
        <v>4.5</v>
      </c>
      <c r="V32" s="167">
        <f t="shared" si="0"/>
        <v>4.5</v>
      </c>
      <c r="W32" s="168" t="s">
        <v>148</v>
      </c>
      <c r="X32" s="170">
        <v>0</v>
      </c>
      <c r="Y32" s="170">
        <v>1013</v>
      </c>
      <c r="Z32" s="170">
        <v>0</v>
      </c>
      <c r="AA32" s="170">
        <v>1185</v>
      </c>
      <c r="AB32" s="170">
        <v>1187</v>
      </c>
      <c r="AC32" s="51" t="s">
        <v>90</v>
      </c>
      <c r="AD32" s="51" t="s">
        <v>90</v>
      </c>
      <c r="AE32" s="51" t="s">
        <v>90</v>
      </c>
      <c r="AF32" s="169" t="s">
        <v>90</v>
      </c>
      <c r="AG32" s="169">
        <v>38553820</v>
      </c>
      <c r="AH32" s="52">
        <f t="shared" si="9"/>
        <v>996</v>
      </c>
      <c r="AI32" s="53">
        <f t="shared" si="8"/>
        <v>211.86981493299299</v>
      </c>
      <c r="AJ32" s="149">
        <v>0</v>
      </c>
      <c r="AK32" s="149">
        <v>1</v>
      </c>
      <c r="AL32" s="149">
        <v>0</v>
      </c>
      <c r="AM32" s="149">
        <v>1</v>
      </c>
      <c r="AN32" s="149">
        <v>1</v>
      </c>
      <c r="AO32" s="149">
        <v>0</v>
      </c>
      <c r="AP32" s="170">
        <v>8699478</v>
      </c>
      <c r="AQ32" s="170">
        <f t="shared" si="1"/>
        <v>0</v>
      </c>
      <c r="AR32" s="56">
        <v>1.17</v>
      </c>
      <c r="AS32" s="55" t="s">
        <v>113</v>
      </c>
      <c r="AV32" s="63">
        <v>1</v>
      </c>
      <c r="AW32" s="63">
        <f>IFERROR(AV32*VLOOKUP(AV31,AV24:AW28,2,FALSE)/VLOOKUP(AW31,AV24:AW28,2,FALSE),"Enter Unit and Value")</f>
        <v>1.4189189189189189</v>
      </c>
      <c r="AY32" s="153"/>
    </row>
    <row r="33" spans="2:51" x14ac:dyDescent="0.25">
      <c r="B33" s="42">
        <v>2.9166666666666701</v>
      </c>
      <c r="C33" s="42">
        <v>0.95833333333333803</v>
      </c>
      <c r="D33" s="165">
        <v>9</v>
      </c>
      <c r="E33" s="43">
        <f t="shared" si="2"/>
        <v>6.3380281690140849</v>
      </c>
      <c r="F33" s="151">
        <v>66</v>
      </c>
      <c r="G33" s="43">
        <f t="shared" si="3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66">
        <v>136</v>
      </c>
      <c r="P33" s="166">
        <v>95</v>
      </c>
      <c r="Q33" s="166">
        <v>43325439</v>
      </c>
      <c r="R33" s="49">
        <f t="shared" si="5"/>
        <v>4905</v>
      </c>
      <c r="S33" s="50">
        <f t="shared" si="6"/>
        <v>117.72</v>
      </c>
      <c r="T33" s="50">
        <f t="shared" si="7"/>
        <v>4.9050000000000002</v>
      </c>
      <c r="U33" s="167">
        <v>5.7</v>
      </c>
      <c r="V33" s="167">
        <f t="shared" si="0"/>
        <v>5.7</v>
      </c>
      <c r="W33" s="168" t="s">
        <v>125</v>
      </c>
      <c r="X33" s="170">
        <v>0</v>
      </c>
      <c r="Y33" s="170">
        <v>0</v>
      </c>
      <c r="Z33" s="170">
        <v>1096</v>
      </c>
      <c r="AA33" s="170">
        <v>1185</v>
      </c>
      <c r="AB33" s="170">
        <v>0</v>
      </c>
      <c r="AC33" s="51" t="s">
        <v>90</v>
      </c>
      <c r="AD33" s="51" t="s">
        <v>90</v>
      </c>
      <c r="AE33" s="51" t="s">
        <v>90</v>
      </c>
      <c r="AF33" s="169" t="s">
        <v>90</v>
      </c>
      <c r="AG33" s="169">
        <v>38554892</v>
      </c>
      <c r="AH33" s="52">
        <f t="shared" si="9"/>
        <v>1072</v>
      </c>
      <c r="AI33" s="53">
        <f t="shared" si="8"/>
        <v>218.55249745158</v>
      </c>
      <c r="AJ33" s="149">
        <v>0</v>
      </c>
      <c r="AK33" s="149">
        <v>0</v>
      </c>
      <c r="AL33" s="149">
        <v>1</v>
      </c>
      <c r="AM33" s="149">
        <v>1</v>
      </c>
      <c r="AN33" s="149">
        <v>0</v>
      </c>
      <c r="AO33" s="149">
        <v>0.5</v>
      </c>
      <c r="AP33" s="170">
        <v>8700784</v>
      </c>
      <c r="AQ33" s="170">
        <f t="shared" si="1"/>
        <v>1306</v>
      </c>
      <c r="AR33" s="54"/>
      <c r="AS33" s="55" t="s">
        <v>113</v>
      </c>
      <c r="AY33" s="153"/>
    </row>
    <row r="34" spans="2:51" x14ac:dyDescent="0.25">
      <c r="B34" s="42">
        <v>2.9583333333333299</v>
      </c>
      <c r="C34" s="42">
        <v>1</v>
      </c>
      <c r="D34" s="165">
        <v>9</v>
      </c>
      <c r="E34" s="43">
        <f t="shared" si="2"/>
        <v>6.3380281690140849</v>
      </c>
      <c r="F34" s="151">
        <v>66</v>
      </c>
      <c r="G34" s="43">
        <f t="shared" si="3"/>
        <v>46.478873239436624</v>
      </c>
      <c r="H34" s="44" t="s">
        <v>88</v>
      </c>
      <c r="I34" s="44">
        <f t="shared" si="4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4">
        <v>11.5</v>
      </c>
      <c r="O34" s="166">
        <v>120</v>
      </c>
      <c r="P34" s="166">
        <v>98</v>
      </c>
      <c r="Q34" s="166">
        <v>43328599</v>
      </c>
      <c r="R34" s="49">
        <f t="shared" si="5"/>
        <v>3160</v>
      </c>
      <c r="S34" s="50">
        <f t="shared" si="6"/>
        <v>75.84</v>
      </c>
      <c r="T34" s="50">
        <f t="shared" si="7"/>
        <v>3.16</v>
      </c>
      <c r="U34" s="167">
        <v>6.9</v>
      </c>
      <c r="V34" s="167">
        <f t="shared" si="0"/>
        <v>6.9</v>
      </c>
      <c r="W34" s="168" t="s">
        <v>125</v>
      </c>
      <c r="X34" s="170">
        <v>0</v>
      </c>
      <c r="Y34" s="170">
        <v>0</v>
      </c>
      <c r="Z34" s="170">
        <v>1096</v>
      </c>
      <c r="AA34" s="170">
        <v>1185</v>
      </c>
      <c r="AB34" s="170">
        <v>0</v>
      </c>
      <c r="AC34" s="51" t="s">
        <v>90</v>
      </c>
      <c r="AD34" s="51" t="s">
        <v>90</v>
      </c>
      <c r="AE34" s="51" t="s">
        <v>90</v>
      </c>
      <c r="AF34" s="169" t="s">
        <v>90</v>
      </c>
      <c r="AG34" s="169">
        <v>38555528</v>
      </c>
      <c r="AH34" s="52">
        <f t="shared" si="9"/>
        <v>636</v>
      </c>
      <c r="AI34" s="53">
        <f t="shared" si="8"/>
        <v>201.26582278481013</v>
      </c>
      <c r="AJ34" s="149">
        <v>0</v>
      </c>
      <c r="AK34" s="149">
        <v>0</v>
      </c>
      <c r="AL34" s="149">
        <v>1</v>
      </c>
      <c r="AM34" s="149">
        <v>1</v>
      </c>
      <c r="AN34" s="149">
        <v>0</v>
      </c>
      <c r="AO34" s="149">
        <v>0.5</v>
      </c>
      <c r="AP34" s="170">
        <v>8701882</v>
      </c>
      <c r="AQ34" s="170">
        <f t="shared" si="1"/>
        <v>1098</v>
      </c>
      <c r="AR34" s="54"/>
      <c r="AS34" s="55" t="s">
        <v>113</v>
      </c>
      <c r="AV34" s="59" t="s">
        <v>119</v>
      </c>
      <c r="AW34" s="65" t="s">
        <v>30</v>
      </c>
      <c r="AY34" s="153"/>
    </row>
    <row r="35" spans="2:51" x14ac:dyDescent="0.25">
      <c r="B35" s="141"/>
      <c r="C35" s="142"/>
      <c r="D35" s="141"/>
      <c r="E35" s="144"/>
      <c r="F35" s="144"/>
      <c r="G35" s="145"/>
      <c r="H35" s="143"/>
      <c r="I35" s="144"/>
      <c r="J35" s="144"/>
      <c r="K35" s="145"/>
      <c r="L35" s="266" t="s">
        <v>120</v>
      </c>
      <c r="M35" s="267"/>
      <c r="N35" s="268"/>
      <c r="O35" s="66"/>
      <c r="P35" s="66">
        <f>AVERAGE(P11:P34)</f>
        <v>122.625</v>
      </c>
      <c r="Q35" s="67">
        <f>Q34-Q10</f>
        <v>111593</v>
      </c>
      <c r="R35" s="68">
        <f>SUM(R11:R34)</f>
        <v>111593</v>
      </c>
      <c r="S35" s="69">
        <f>AVERAGE(S11:S34)</f>
        <v>111.59300000000002</v>
      </c>
      <c r="T35" s="69">
        <f>SUM(T11:T34)</f>
        <v>111.59299999999998</v>
      </c>
      <c r="U35" s="143"/>
      <c r="V35" s="143"/>
      <c r="W35" s="60"/>
      <c r="X35" s="135"/>
      <c r="Y35" s="136"/>
      <c r="Z35" s="136"/>
      <c r="AA35" s="136"/>
      <c r="AB35" s="137"/>
      <c r="AC35" s="135"/>
      <c r="AD35" s="136"/>
      <c r="AE35" s="137"/>
      <c r="AF35" s="138"/>
      <c r="AG35" s="70">
        <f>AG34-AG10</f>
        <v>26340</v>
      </c>
      <c r="AH35" s="71">
        <f>SUM(AH11:AH34)</f>
        <v>26340</v>
      </c>
      <c r="AI35" s="72">
        <f>$AH$35/$T35</f>
        <v>236.03631052126931</v>
      </c>
      <c r="AJ35" s="138"/>
      <c r="AK35" s="139"/>
      <c r="AL35" s="139"/>
      <c r="AM35" s="139"/>
      <c r="AN35" s="140"/>
      <c r="AO35" s="73"/>
      <c r="AP35" s="74">
        <f>AP34-AP10</f>
        <v>5266</v>
      </c>
      <c r="AQ35" s="75">
        <f>SUM(AQ11:AQ34)</f>
        <v>5266</v>
      </c>
      <c r="AR35" s="76">
        <f>AVERAGE(AR11:AR34)</f>
        <v>1.0383333333333333</v>
      </c>
      <c r="AS35" s="73"/>
      <c r="AV35" s="77" t="s">
        <v>30</v>
      </c>
      <c r="AW35" s="77">
        <v>1</v>
      </c>
      <c r="AY35" s="153"/>
    </row>
    <row r="36" spans="2:51" x14ac:dyDescent="0.25">
      <c r="B36" s="78"/>
      <c r="C36" s="78"/>
      <c r="D36" s="78"/>
      <c r="E36" s="79"/>
      <c r="F36" s="79"/>
      <c r="G36" s="79"/>
      <c r="H36" s="79"/>
      <c r="I36" s="80"/>
      <c r="J36" s="80"/>
      <c r="K36" s="80"/>
      <c r="L36" s="150"/>
      <c r="M36" s="150"/>
      <c r="N36" s="150"/>
      <c r="O36" s="150"/>
      <c r="P36" s="150"/>
      <c r="Q36" s="150"/>
      <c r="R36" s="150"/>
      <c r="S36" s="150"/>
      <c r="T36" s="150"/>
      <c r="U36" s="81"/>
      <c r="V36" s="81"/>
      <c r="W36" s="150"/>
      <c r="X36" s="150"/>
      <c r="Y36" s="150"/>
      <c r="Z36" s="154"/>
      <c r="AA36" s="150"/>
      <c r="AB36" s="150"/>
      <c r="AC36" s="150"/>
      <c r="AD36" s="150"/>
      <c r="AE36" s="150"/>
      <c r="AH36" s="82"/>
      <c r="AM36" s="150"/>
      <c r="AN36" s="150"/>
      <c r="AO36" s="150"/>
      <c r="AP36" s="150"/>
      <c r="AQ36" s="150"/>
      <c r="AR36" s="150"/>
      <c r="AV36" s="77" t="s">
        <v>121</v>
      </c>
      <c r="AW36" s="77">
        <v>41.67</v>
      </c>
      <c r="AY36" s="153"/>
    </row>
    <row r="37" spans="2:51" x14ac:dyDescent="0.25">
      <c r="B37" s="92" t="s">
        <v>122</v>
      </c>
      <c r="C37" s="92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54"/>
      <c r="X37" s="154"/>
      <c r="Y37" s="154"/>
      <c r="Z37" s="154"/>
      <c r="AA37" s="154"/>
      <c r="AB37" s="154"/>
      <c r="AC37" s="154"/>
      <c r="AD37" s="154"/>
      <c r="AE37" s="154"/>
      <c r="AM37" s="22"/>
      <c r="AN37" s="150"/>
      <c r="AO37" s="150"/>
      <c r="AP37" s="150"/>
      <c r="AQ37" s="150"/>
      <c r="AR37" s="154"/>
      <c r="AV37" s="77" t="s">
        <v>123</v>
      </c>
      <c r="AW37" s="77">
        <v>11.574999999999999</v>
      </c>
      <c r="AY37" s="153"/>
    </row>
    <row r="38" spans="2:51" x14ac:dyDescent="0.25">
      <c r="B38" s="89" t="s">
        <v>124</v>
      </c>
      <c r="C38" s="158"/>
      <c r="D38" s="158"/>
      <c r="E38" s="158"/>
      <c r="F38" s="158"/>
      <c r="G38" s="158"/>
      <c r="H38" s="158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91"/>
      <c r="T38" s="91"/>
      <c r="U38" s="91"/>
      <c r="V38" s="91"/>
      <c r="W38" s="154"/>
      <c r="X38" s="154"/>
      <c r="Y38" s="154"/>
      <c r="Z38" s="154"/>
      <c r="AA38" s="154"/>
      <c r="AB38" s="154"/>
      <c r="AC38" s="154"/>
      <c r="AD38" s="154"/>
      <c r="AE38" s="154"/>
      <c r="AM38" s="22"/>
      <c r="AN38" s="150"/>
      <c r="AO38" s="150"/>
      <c r="AP38" s="150"/>
      <c r="AQ38" s="150"/>
      <c r="AR38" s="154"/>
      <c r="AV38" s="77"/>
      <c r="AW38" s="77"/>
      <c r="AY38" s="153"/>
    </row>
    <row r="39" spans="2:51" x14ac:dyDescent="0.25">
      <c r="B39" s="164" t="s">
        <v>127</v>
      </c>
      <c r="C39" s="158"/>
      <c r="D39" s="158"/>
      <c r="E39" s="158"/>
      <c r="F39" s="158"/>
      <c r="G39" s="158"/>
      <c r="H39" s="158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91"/>
      <c r="T39" s="91"/>
      <c r="U39" s="91"/>
      <c r="V39" s="91"/>
      <c r="W39" s="154"/>
      <c r="X39" s="154"/>
      <c r="Y39" s="154"/>
      <c r="Z39" s="154"/>
      <c r="AA39" s="154"/>
      <c r="AB39" s="154"/>
      <c r="AC39" s="154"/>
      <c r="AD39" s="154"/>
      <c r="AE39" s="154"/>
      <c r="AM39" s="22"/>
      <c r="AN39" s="150"/>
      <c r="AO39" s="150"/>
      <c r="AP39" s="150"/>
      <c r="AQ39" s="150"/>
      <c r="AR39" s="154"/>
      <c r="AV39" s="77"/>
      <c r="AW39" s="77"/>
      <c r="AY39" s="153"/>
    </row>
    <row r="40" spans="2:51" x14ac:dyDescent="0.25">
      <c r="B40" s="87" t="s">
        <v>177</v>
      </c>
      <c r="C40" s="158"/>
      <c r="D40" s="158"/>
      <c r="E40" s="158"/>
      <c r="F40" s="158"/>
      <c r="G40" s="158"/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91"/>
      <c r="T40" s="91"/>
      <c r="U40" s="91"/>
      <c r="V40" s="91"/>
      <c r="W40" s="154"/>
      <c r="X40" s="154"/>
      <c r="Y40" s="154"/>
      <c r="Z40" s="154"/>
      <c r="AA40" s="154"/>
      <c r="AB40" s="154"/>
      <c r="AC40" s="154"/>
      <c r="AD40" s="154"/>
      <c r="AE40" s="154"/>
      <c r="AM40" s="22"/>
      <c r="AN40" s="150"/>
      <c r="AO40" s="150"/>
      <c r="AP40" s="150"/>
      <c r="AQ40" s="150"/>
      <c r="AR40" s="154"/>
      <c r="AV40" s="77"/>
      <c r="AW40" s="77"/>
      <c r="AY40" s="153"/>
    </row>
    <row r="41" spans="2:51" x14ac:dyDescent="0.25">
      <c r="B41" s="88" t="s">
        <v>178</v>
      </c>
      <c r="C41" s="158"/>
      <c r="D41" s="158"/>
      <c r="E41" s="158"/>
      <c r="F41" s="158"/>
      <c r="G41" s="158"/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61"/>
      <c r="T41" s="161"/>
      <c r="U41" s="161"/>
      <c r="V41" s="161"/>
      <c r="W41" s="154"/>
      <c r="X41" s="154"/>
      <c r="Y41" s="154"/>
      <c r="Z41" s="154"/>
      <c r="AA41" s="154"/>
      <c r="AB41" s="154"/>
      <c r="AC41" s="154"/>
      <c r="AD41" s="154"/>
      <c r="AE41" s="154"/>
      <c r="AM41" s="155"/>
      <c r="AN41" s="155"/>
      <c r="AO41" s="155"/>
      <c r="AP41" s="155"/>
      <c r="AQ41" s="155"/>
      <c r="AR41" s="155"/>
      <c r="AS41" s="156"/>
      <c r="AV41" s="153"/>
      <c r="AW41" s="146"/>
      <c r="AX41" s="146"/>
      <c r="AY41" s="146"/>
    </row>
    <row r="42" spans="2:51" x14ac:dyDescent="0.25">
      <c r="B42" s="164" t="s">
        <v>132</v>
      </c>
      <c r="C42" s="158"/>
      <c r="D42" s="158"/>
      <c r="E42" s="163"/>
      <c r="F42" s="163"/>
      <c r="G42" s="163"/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61"/>
      <c r="T42" s="161"/>
      <c r="U42" s="161"/>
      <c r="V42" s="161"/>
      <c r="W42" s="154"/>
      <c r="X42" s="154"/>
      <c r="Y42" s="154"/>
      <c r="Z42" s="154"/>
      <c r="AA42" s="154"/>
      <c r="AB42" s="154"/>
      <c r="AC42" s="154"/>
      <c r="AD42" s="154"/>
      <c r="AE42" s="154"/>
      <c r="AM42" s="155"/>
      <c r="AN42" s="155"/>
      <c r="AO42" s="155"/>
      <c r="AP42" s="155"/>
      <c r="AQ42" s="155"/>
      <c r="AR42" s="155"/>
      <c r="AS42" s="156"/>
      <c r="AV42" s="153"/>
      <c r="AW42" s="146"/>
      <c r="AX42" s="146"/>
      <c r="AY42" s="146"/>
    </row>
    <row r="43" spans="2:51" x14ac:dyDescent="0.25">
      <c r="B43" s="164" t="s">
        <v>138</v>
      </c>
      <c r="C43" s="158"/>
      <c r="D43" s="158"/>
      <c r="E43" s="158"/>
      <c r="F43" s="158"/>
      <c r="G43" s="158"/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61"/>
      <c r="U43" s="161"/>
      <c r="V43" s="161"/>
      <c r="W43" s="154"/>
      <c r="X43" s="154"/>
      <c r="Y43" s="154"/>
      <c r="Z43" s="154"/>
      <c r="AA43" s="154"/>
      <c r="AB43" s="154"/>
      <c r="AC43" s="154"/>
      <c r="AD43" s="154"/>
      <c r="AE43" s="154"/>
      <c r="AM43" s="155"/>
      <c r="AN43" s="155"/>
      <c r="AO43" s="155"/>
      <c r="AP43" s="155"/>
      <c r="AQ43" s="155"/>
      <c r="AR43" s="155"/>
      <c r="AS43" s="156"/>
      <c r="AV43" s="153"/>
      <c r="AW43" s="146"/>
      <c r="AX43" s="146"/>
      <c r="AY43" s="146"/>
    </row>
    <row r="44" spans="2:51" x14ac:dyDescent="0.25">
      <c r="B44" s="95" t="s">
        <v>139</v>
      </c>
      <c r="C44" s="158"/>
      <c r="D44" s="158"/>
      <c r="E44" s="158"/>
      <c r="F44" s="158"/>
      <c r="G44" s="158"/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62"/>
      <c r="T44" s="161"/>
      <c r="U44" s="161"/>
      <c r="V44" s="161"/>
      <c r="W44" s="154"/>
      <c r="X44" s="154"/>
      <c r="Y44" s="154"/>
      <c r="Z44" s="154"/>
      <c r="AA44" s="154"/>
      <c r="AB44" s="154"/>
      <c r="AC44" s="154"/>
      <c r="AD44" s="154"/>
      <c r="AE44" s="154"/>
      <c r="AM44" s="155"/>
      <c r="AN44" s="155"/>
      <c r="AO44" s="155"/>
      <c r="AP44" s="155"/>
      <c r="AQ44" s="155"/>
      <c r="AR44" s="155"/>
      <c r="AS44" s="156"/>
      <c r="AV44" s="153"/>
      <c r="AW44" s="146"/>
      <c r="AX44" s="146"/>
      <c r="AY44" s="146"/>
    </row>
    <row r="45" spans="2:51" x14ac:dyDescent="0.25">
      <c r="B45" s="95" t="s">
        <v>179</v>
      </c>
      <c r="C45" s="158"/>
      <c r="D45" s="158"/>
      <c r="E45" s="158"/>
      <c r="F45" s="158"/>
      <c r="G45" s="158"/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62"/>
      <c r="T45" s="161"/>
      <c r="U45" s="161"/>
      <c r="V45" s="161"/>
      <c r="W45" s="154"/>
      <c r="X45" s="154"/>
      <c r="Y45" s="154"/>
      <c r="Z45" s="154"/>
      <c r="AA45" s="154"/>
      <c r="AB45" s="154"/>
      <c r="AC45" s="154"/>
      <c r="AD45" s="154"/>
      <c r="AE45" s="154"/>
      <c r="AM45" s="155"/>
      <c r="AN45" s="155"/>
      <c r="AO45" s="155"/>
      <c r="AP45" s="155"/>
      <c r="AQ45" s="155"/>
      <c r="AR45" s="155"/>
      <c r="AS45" s="156"/>
      <c r="AV45" s="153"/>
      <c r="AW45" s="146"/>
      <c r="AX45" s="146"/>
      <c r="AY45" s="146"/>
    </row>
    <row r="46" spans="2:51" x14ac:dyDescent="0.25">
      <c r="B46" s="164" t="s">
        <v>176</v>
      </c>
      <c r="C46" s="158"/>
      <c r="D46" s="158"/>
      <c r="E46" s="158"/>
      <c r="F46" s="158"/>
      <c r="G46" s="158"/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62"/>
      <c r="T46" s="161"/>
      <c r="U46" s="161"/>
      <c r="V46" s="161"/>
      <c r="W46" s="154"/>
      <c r="X46" s="154"/>
      <c r="Y46" s="154"/>
      <c r="Z46" s="154"/>
      <c r="AA46" s="154"/>
      <c r="AB46" s="154"/>
      <c r="AC46" s="154"/>
      <c r="AD46" s="154"/>
      <c r="AE46" s="154"/>
      <c r="AM46" s="155"/>
      <c r="AN46" s="155"/>
      <c r="AO46" s="155"/>
      <c r="AP46" s="155"/>
      <c r="AQ46" s="155"/>
      <c r="AR46" s="155"/>
      <c r="AS46" s="156"/>
      <c r="AV46" s="153"/>
      <c r="AW46" s="146"/>
      <c r="AX46" s="146"/>
      <c r="AY46" s="146"/>
    </row>
    <row r="47" spans="2:51" x14ac:dyDescent="0.25">
      <c r="B47" s="164" t="s">
        <v>140</v>
      </c>
      <c r="C47" s="158"/>
      <c r="D47" s="158"/>
      <c r="E47" s="158"/>
      <c r="F47" s="158"/>
      <c r="G47" s="158"/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62"/>
      <c r="T47" s="161"/>
      <c r="U47" s="161"/>
      <c r="V47" s="161"/>
      <c r="W47" s="154"/>
      <c r="X47" s="154"/>
      <c r="Y47" s="154"/>
      <c r="Z47" s="154"/>
      <c r="AA47" s="154"/>
      <c r="AB47" s="154"/>
      <c r="AC47" s="154"/>
      <c r="AD47" s="154"/>
      <c r="AE47" s="154"/>
      <c r="AM47" s="155"/>
      <c r="AN47" s="155"/>
      <c r="AO47" s="155"/>
      <c r="AP47" s="155"/>
      <c r="AQ47" s="155"/>
      <c r="AR47" s="155"/>
      <c r="AS47" s="156"/>
      <c r="AV47" s="153"/>
      <c r="AW47" s="146"/>
      <c r="AX47" s="146"/>
      <c r="AY47" s="146"/>
    </row>
    <row r="48" spans="2:51" x14ac:dyDescent="0.25">
      <c r="B48" s="164" t="s">
        <v>143</v>
      </c>
      <c r="C48" s="158"/>
      <c r="D48" s="158"/>
      <c r="E48" s="158"/>
      <c r="F48" s="158"/>
      <c r="G48" s="158"/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62"/>
      <c r="T48" s="161"/>
      <c r="U48" s="161"/>
      <c r="V48" s="161"/>
      <c r="W48" s="154"/>
      <c r="X48" s="154"/>
      <c r="Y48" s="154"/>
      <c r="Z48" s="154"/>
      <c r="AA48" s="154"/>
      <c r="AB48" s="154"/>
      <c r="AC48" s="154"/>
      <c r="AD48" s="154"/>
      <c r="AE48" s="154"/>
      <c r="AM48" s="155"/>
      <c r="AN48" s="155"/>
      <c r="AO48" s="155"/>
      <c r="AP48" s="155"/>
      <c r="AQ48" s="155"/>
      <c r="AR48" s="155"/>
      <c r="AS48" s="156"/>
      <c r="AV48" s="153"/>
      <c r="AW48" s="146"/>
      <c r="AX48" s="146"/>
      <c r="AY48" s="146"/>
    </row>
    <row r="49" spans="2:51" x14ac:dyDescent="0.25">
      <c r="B49" s="164" t="s">
        <v>144</v>
      </c>
      <c r="C49" s="158"/>
      <c r="D49" s="158"/>
      <c r="E49" s="158"/>
      <c r="F49" s="158"/>
      <c r="G49" s="158"/>
      <c r="H49" s="158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62"/>
      <c r="T49" s="161"/>
      <c r="U49" s="161"/>
      <c r="V49" s="161"/>
      <c r="W49" s="154"/>
      <c r="X49" s="154"/>
      <c r="Y49" s="154"/>
      <c r="Z49" s="154"/>
      <c r="AA49" s="154"/>
      <c r="AB49" s="154"/>
      <c r="AC49" s="154"/>
      <c r="AD49" s="154"/>
      <c r="AE49" s="154"/>
      <c r="AM49" s="155"/>
      <c r="AN49" s="155"/>
      <c r="AO49" s="155"/>
      <c r="AP49" s="155"/>
      <c r="AQ49" s="155"/>
      <c r="AR49" s="155"/>
      <c r="AS49" s="156"/>
      <c r="AV49" s="153"/>
      <c r="AW49" s="146"/>
      <c r="AX49" s="146"/>
      <c r="AY49" s="146"/>
    </row>
    <row r="50" spans="2:51" x14ac:dyDescent="0.25">
      <c r="B50" s="95" t="s">
        <v>129</v>
      </c>
      <c r="C50" s="158"/>
      <c r="D50" s="158"/>
      <c r="E50" s="158"/>
      <c r="F50" s="158"/>
      <c r="G50" s="158"/>
      <c r="H50" s="158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2"/>
      <c r="T50" s="161"/>
      <c r="U50" s="161"/>
      <c r="V50" s="161"/>
      <c r="W50" s="154"/>
      <c r="X50" s="154"/>
      <c r="Y50" s="154"/>
      <c r="Z50" s="154"/>
      <c r="AA50" s="154"/>
      <c r="AB50" s="154"/>
      <c r="AC50" s="154"/>
      <c r="AD50" s="154"/>
      <c r="AE50" s="154"/>
      <c r="AM50" s="155"/>
      <c r="AN50" s="155"/>
      <c r="AO50" s="155"/>
      <c r="AP50" s="155"/>
      <c r="AQ50" s="155"/>
      <c r="AR50" s="155"/>
      <c r="AS50" s="156"/>
      <c r="AV50" s="153"/>
      <c r="AW50" s="146"/>
      <c r="AX50" s="146"/>
      <c r="AY50" s="146"/>
    </row>
    <row r="51" spans="2:51" x14ac:dyDescent="0.25">
      <c r="B51" s="164" t="s">
        <v>145</v>
      </c>
      <c r="C51" s="158"/>
      <c r="D51" s="158"/>
      <c r="E51" s="158"/>
      <c r="F51" s="158"/>
      <c r="G51" s="158"/>
      <c r="H51" s="158"/>
      <c r="I51" s="158"/>
      <c r="J51" s="159"/>
      <c r="K51" s="159"/>
      <c r="L51" s="159"/>
      <c r="M51" s="159"/>
      <c r="N51" s="159"/>
      <c r="O51" s="159"/>
      <c r="P51" s="159"/>
      <c r="Q51" s="159"/>
      <c r="R51" s="159"/>
      <c r="S51" s="162"/>
      <c r="T51" s="161"/>
      <c r="U51" s="161"/>
      <c r="V51" s="161"/>
      <c r="W51" s="154"/>
      <c r="X51" s="154"/>
      <c r="Y51" s="154"/>
      <c r="Z51" s="154"/>
      <c r="AA51" s="154"/>
      <c r="AB51" s="154"/>
      <c r="AC51" s="154"/>
      <c r="AD51" s="154"/>
      <c r="AE51" s="154"/>
      <c r="AM51" s="155"/>
      <c r="AN51" s="155"/>
      <c r="AO51" s="155"/>
      <c r="AP51" s="155"/>
      <c r="AQ51" s="155"/>
      <c r="AR51" s="155"/>
      <c r="AS51" s="156"/>
      <c r="AV51" s="153"/>
      <c r="AW51" s="146"/>
      <c r="AX51" s="146"/>
      <c r="AY51" s="146"/>
    </row>
    <row r="52" spans="2:51" x14ac:dyDescent="0.25">
      <c r="B52" s="160" t="s">
        <v>146</v>
      </c>
      <c r="C52" s="158"/>
      <c r="D52" s="158"/>
      <c r="E52" s="158"/>
      <c r="F52" s="158"/>
      <c r="G52" s="158"/>
      <c r="H52" s="158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62"/>
      <c r="T52" s="161"/>
      <c r="U52" s="161"/>
      <c r="V52" s="161"/>
      <c r="W52" s="154"/>
      <c r="X52" s="154"/>
      <c r="Y52" s="154"/>
      <c r="Z52" s="154"/>
      <c r="AA52" s="154"/>
      <c r="AB52" s="154"/>
      <c r="AC52" s="154"/>
      <c r="AD52" s="154"/>
      <c r="AE52" s="154"/>
      <c r="AM52" s="155"/>
      <c r="AN52" s="155"/>
      <c r="AO52" s="155"/>
      <c r="AP52" s="155"/>
      <c r="AQ52" s="155"/>
      <c r="AR52" s="155"/>
      <c r="AS52" s="156"/>
      <c r="AV52" s="153"/>
      <c r="AW52" s="146"/>
      <c r="AX52" s="146"/>
      <c r="AY52" s="146"/>
    </row>
    <row r="53" spans="2:51" x14ac:dyDescent="0.25">
      <c r="B53" s="95" t="s">
        <v>175</v>
      </c>
      <c r="C53" s="158"/>
      <c r="D53" s="158"/>
      <c r="E53" s="158"/>
      <c r="F53" s="158"/>
      <c r="G53" s="158"/>
      <c r="H53" s="158"/>
      <c r="I53" s="158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1"/>
      <c r="U53" s="161"/>
      <c r="V53" s="161"/>
      <c r="W53" s="154"/>
      <c r="X53" s="154"/>
      <c r="Y53" s="154"/>
      <c r="Z53" s="154"/>
      <c r="AA53" s="154"/>
      <c r="AB53" s="154"/>
      <c r="AC53" s="154"/>
      <c r="AD53" s="154"/>
      <c r="AE53" s="154"/>
      <c r="AM53" s="155"/>
      <c r="AN53" s="155"/>
      <c r="AO53" s="155"/>
      <c r="AP53" s="155"/>
      <c r="AQ53" s="155"/>
      <c r="AR53" s="155"/>
      <c r="AS53" s="156"/>
      <c r="AV53" s="153"/>
      <c r="AW53" s="146"/>
      <c r="AX53" s="146"/>
      <c r="AY53" s="146"/>
    </row>
    <row r="54" spans="2:51" x14ac:dyDescent="0.25">
      <c r="B54" s="208" t="s">
        <v>184</v>
      </c>
      <c r="C54" s="209"/>
      <c r="D54" s="210"/>
      <c r="E54" s="209"/>
      <c r="F54" s="209"/>
      <c r="G54" s="209"/>
      <c r="H54" s="209"/>
      <c r="I54" s="209"/>
      <c r="J54" s="211"/>
      <c r="K54" s="211"/>
      <c r="L54" s="159"/>
      <c r="M54" s="159"/>
      <c r="N54" s="159"/>
      <c r="O54" s="159"/>
      <c r="P54" s="159"/>
      <c r="Q54" s="159"/>
      <c r="R54" s="159"/>
      <c r="S54" s="159"/>
      <c r="T54" s="162"/>
      <c r="U54" s="162"/>
      <c r="V54" s="162"/>
      <c r="W54" s="154"/>
      <c r="X54" s="154"/>
      <c r="Y54" s="154"/>
      <c r="Z54" s="154"/>
      <c r="AA54" s="154"/>
      <c r="AB54" s="154"/>
      <c r="AC54" s="154"/>
      <c r="AD54" s="154"/>
      <c r="AE54" s="154"/>
      <c r="AM54" s="155"/>
      <c r="AN54" s="155"/>
      <c r="AO54" s="155"/>
      <c r="AP54" s="155"/>
      <c r="AQ54" s="155"/>
      <c r="AR54" s="155"/>
      <c r="AS54" s="156"/>
      <c r="AV54" s="153"/>
      <c r="AW54" s="146"/>
      <c r="AX54" s="146"/>
      <c r="AY54" s="146"/>
    </row>
    <row r="55" spans="2:51" x14ac:dyDescent="0.25">
      <c r="B55" s="160" t="s">
        <v>181</v>
      </c>
      <c r="C55" s="164"/>
      <c r="D55" s="158"/>
      <c r="E55" s="102"/>
      <c r="F55" s="158"/>
      <c r="G55" s="158"/>
      <c r="H55" s="158"/>
      <c r="I55" s="158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62"/>
      <c r="U55" s="84"/>
      <c r="V55" s="84"/>
      <c r="W55" s="154"/>
      <c r="X55" s="154"/>
      <c r="Y55" s="154"/>
      <c r="Z55" s="154"/>
      <c r="AA55" s="154"/>
      <c r="AB55" s="154"/>
      <c r="AC55" s="154"/>
      <c r="AD55" s="154"/>
      <c r="AE55" s="154"/>
      <c r="AM55" s="155"/>
      <c r="AN55" s="155"/>
      <c r="AO55" s="155"/>
      <c r="AP55" s="155"/>
      <c r="AQ55" s="155"/>
      <c r="AR55" s="155"/>
      <c r="AS55" s="156"/>
      <c r="AV55" s="153"/>
      <c r="AW55" s="146"/>
      <c r="AX55" s="146"/>
      <c r="AY55" s="146"/>
    </row>
    <row r="56" spans="2:51" x14ac:dyDescent="0.25">
      <c r="B56" s="160" t="s">
        <v>180</v>
      </c>
      <c r="C56" s="160"/>
      <c r="D56" s="158"/>
      <c r="E56" s="102"/>
      <c r="F56" s="158"/>
      <c r="G56" s="158"/>
      <c r="H56" s="158"/>
      <c r="I56" s="158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62"/>
      <c r="U56" s="84"/>
      <c r="V56" s="84"/>
      <c r="W56" s="154"/>
      <c r="X56" s="154"/>
      <c r="Y56" s="154"/>
      <c r="Z56" s="154"/>
      <c r="AA56" s="154"/>
      <c r="AB56" s="154"/>
      <c r="AC56" s="154"/>
      <c r="AD56" s="154"/>
      <c r="AE56" s="154"/>
      <c r="AM56" s="155"/>
      <c r="AN56" s="155"/>
      <c r="AO56" s="155"/>
      <c r="AP56" s="155"/>
      <c r="AQ56" s="155"/>
      <c r="AR56" s="155"/>
      <c r="AS56" s="156"/>
      <c r="AV56" s="153"/>
      <c r="AW56" s="146"/>
      <c r="AX56" s="146"/>
      <c r="AY56" s="146"/>
    </row>
    <row r="57" spans="2:51" x14ac:dyDescent="0.25">
      <c r="B57" s="160" t="s">
        <v>182</v>
      </c>
      <c r="C57" s="160"/>
      <c r="D57" s="158"/>
      <c r="E57" s="102"/>
      <c r="F57" s="158"/>
      <c r="G57" s="158"/>
      <c r="H57" s="158"/>
      <c r="I57" s="158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62"/>
      <c r="U57" s="84"/>
      <c r="V57" s="84"/>
      <c r="W57" s="154"/>
      <c r="X57" s="154"/>
      <c r="Y57" s="154"/>
      <c r="Z57" s="96"/>
      <c r="AA57" s="154"/>
      <c r="AB57" s="154"/>
      <c r="AC57" s="154"/>
      <c r="AD57" s="154"/>
      <c r="AE57" s="154"/>
      <c r="AM57" s="155"/>
      <c r="AN57" s="155"/>
      <c r="AO57" s="155"/>
      <c r="AP57" s="155"/>
      <c r="AQ57" s="155"/>
      <c r="AR57" s="155"/>
      <c r="AS57" s="156"/>
      <c r="AV57" s="153"/>
      <c r="AW57" s="146"/>
      <c r="AX57" s="146"/>
      <c r="AY57" s="146"/>
    </row>
    <row r="58" spans="2:51" x14ac:dyDescent="0.25">
      <c r="B58" s="160" t="s">
        <v>183</v>
      </c>
      <c r="C58" s="160"/>
      <c r="D58" s="158"/>
      <c r="E58" s="158"/>
      <c r="F58" s="158"/>
      <c r="G58" s="158"/>
      <c r="H58" s="158"/>
      <c r="I58" s="102"/>
      <c r="J58" s="159"/>
      <c r="K58" s="159"/>
      <c r="L58" s="159"/>
      <c r="M58" s="159"/>
      <c r="N58" s="159"/>
      <c r="O58" s="159"/>
      <c r="P58" s="159"/>
      <c r="Q58" s="159"/>
      <c r="R58" s="159"/>
      <c r="S58" s="96"/>
      <c r="T58" s="96"/>
      <c r="U58" s="96"/>
      <c r="V58" s="96"/>
      <c r="W58" s="96"/>
      <c r="X58" s="96"/>
      <c r="Y58" s="96"/>
      <c r="Z58" s="85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153"/>
      <c r="AW58" s="146"/>
      <c r="AX58" s="146"/>
      <c r="AY58" s="146"/>
    </row>
    <row r="59" spans="2:51" x14ac:dyDescent="0.25">
      <c r="B59" s="95"/>
      <c r="C59" s="157"/>
      <c r="D59" s="158"/>
      <c r="E59" s="158"/>
      <c r="F59" s="158"/>
      <c r="G59" s="158"/>
      <c r="H59" s="158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85"/>
      <c r="X59" s="85"/>
      <c r="Y59" s="85"/>
      <c r="Z59" s="154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153"/>
      <c r="AW59" s="146"/>
      <c r="AX59" s="146"/>
      <c r="AY59" s="146"/>
    </row>
    <row r="60" spans="2:51" x14ac:dyDescent="0.25">
      <c r="B60" s="116"/>
      <c r="C60" s="157"/>
      <c r="D60" s="102"/>
      <c r="E60" s="158"/>
      <c r="F60" s="158"/>
      <c r="G60" s="158"/>
      <c r="H60" s="158"/>
      <c r="I60" s="158"/>
      <c r="J60" s="96"/>
      <c r="K60" s="96"/>
      <c r="L60" s="96"/>
      <c r="M60" s="96"/>
      <c r="N60" s="96"/>
      <c r="O60" s="96"/>
      <c r="P60" s="96"/>
      <c r="Q60" s="96"/>
      <c r="R60" s="96"/>
      <c r="S60" s="159"/>
      <c r="T60" s="162"/>
      <c r="U60" s="84"/>
      <c r="V60" s="84"/>
      <c r="W60" s="154"/>
      <c r="X60" s="154"/>
      <c r="Y60" s="154"/>
      <c r="Z60" s="154"/>
      <c r="AA60" s="154"/>
      <c r="AB60" s="154"/>
      <c r="AC60" s="154"/>
      <c r="AD60" s="154"/>
      <c r="AE60" s="154"/>
      <c r="AM60" s="155"/>
      <c r="AN60" s="155"/>
      <c r="AO60" s="155"/>
      <c r="AP60" s="155"/>
      <c r="AQ60" s="155"/>
      <c r="AR60" s="155"/>
      <c r="AS60" s="156"/>
      <c r="AV60" s="153"/>
      <c r="AW60" s="146"/>
      <c r="AX60" s="146"/>
      <c r="AY60" s="146"/>
    </row>
    <row r="61" spans="2:51" x14ac:dyDescent="0.25">
      <c r="B61" s="116"/>
      <c r="C61" s="164"/>
      <c r="D61" s="102"/>
      <c r="E61" s="158"/>
      <c r="F61" s="158"/>
      <c r="G61" s="158"/>
      <c r="H61" s="158"/>
      <c r="I61" s="158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62"/>
      <c r="U61" s="84"/>
      <c r="V61" s="84"/>
      <c r="W61" s="154"/>
      <c r="X61" s="154"/>
      <c r="Y61" s="154"/>
      <c r="Z61" s="154"/>
      <c r="AA61" s="154"/>
      <c r="AB61" s="154"/>
      <c r="AC61" s="154"/>
      <c r="AD61" s="154"/>
      <c r="AE61" s="154"/>
      <c r="AM61" s="155"/>
      <c r="AN61" s="155"/>
      <c r="AO61" s="155"/>
      <c r="AP61" s="155"/>
      <c r="AQ61" s="155"/>
      <c r="AR61" s="155"/>
      <c r="AS61" s="156"/>
      <c r="AV61" s="153"/>
      <c r="AW61" s="146"/>
      <c r="AX61" s="146"/>
      <c r="AY61" s="146"/>
    </row>
    <row r="62" spans="2:51" x14ac:dyDescent="0.25">
      <c r="B62" s="116"/>
      <c r="C62" s="164"/>
      <c r="D62" s="158"/>
      <c r="E62" s="102"/>
      <c r="F62" s="158"/>
      <c r="G62" s="102"/>
      <c r="H62" s="102"/>
      <c r="I62" s="158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62"/>
      <c r="U62" s="84"/>
      <c r="V62" s="84"/>
      <c r="W62" s="154"/>
      <c r="X62" s="154"/>
      <c r="Y62" s="154"/>
      <c r="Z62" s="154"/>
      <c r="AA62" s="154"/>
      <c r="AB62" s="154"/>
      <c r="AC62" s="154"/>
      <c r="AD62" s="154"/>
      <c r="AE62" s="154"/>
      <c r="AM62" s="155"/>
      <c r="AN62" s="155"/>
      <c r="AO62" s="155"/>
      <c r="AP62" s="155"/>
      <c r="AQ62" s="155"/>
      <c r="AR62" s="155"/>
      <c r="AS62" s="156"/>
      <c r="AV62" s="153"/>
      <c r="AW62" s="146"/>
      <c r="AX62" s="146"/>
      <c r="AY62" s="146"/>
    </row>
    <row r="63" spans="2:51" x14ac:dyDescent="0.25">
      <c r="B63" s="116"/>
      <c r="C63" s="160"/>
      <c r="D63" s="158"/>
      <c r="E63" s="102"/>
      <c r="F63" s="102"/>
      <c r="G63" s="102"/>
      <c r="H63" s="102"/>
      <c r="I63" s="158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62"/>
      <c r="U63" s="84"/>
      <c r="V63" s="84"/>
      <c r="W63" s="154"/>
      <c r="X63" s="154"/>
      <c r="Y63" s="154"/>
      <c r="Z63" s="154"/>
      <c r="AA63" s="154"/>
      <c r="AB63" s="154"/>
      <c r="AC63" s="154"/>
      <c r="AD63" s="154"/>
      <c r="AE63" s="154"/>
      <c r="AM63" s="155"/>
      <c r="AN63" s="155"/>
      <c r="AO63" s="155"/>
      <c r="AP63" s="155"/>
      <c r="AQ63" s="155"/>
      <c r="AR63" s="155"/>
      <c r="AS63" s="156"/>
      <c r="AV63" s="153"/>
      <c r="AW63" s="146"/>
      <c r="AX63" s="146"/>
      <c r="AY63" s="146"/>
    </row>
    <row r="64" spans="2:51" x14ac:dyDescent="0.25">
      <c r="B64" s="116"/>
      <c r="C64" s="160"/>
      <c r="D64" s="158"/>
      <c r="E64" s="158"/>
      <c r="F64" s="102"/>
      <c r="G64" s="158"/>
      <c r="H64" s="158"/>
      <c r="I64" s="96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62"/>
      <c r="U64" s="84"/>
      <c r="V64" s="84"/>
      <c r="W64" s="154"/>
      <c r="X64" s="154"/>
      <c r="Y64" s="154"/>
      <c r="Z64" s="154"/>
      <c r="AA64" s="154"/>
      <c r="AB64" s="154"/>
      <c r="AC64" s="154"/>
      <c r="AD64" s="154"/>
      <c r="AE64" s="154"/>
      <c r="AM64" s="155"/>
      <c r="AN64" s="155"/>
      <c r="AO64" s="155"/>
      <c r="AP64" s="155"/>
      <c r="AQ64" s="155"/>
      <c r="AR64" s="155"/>
      <c r="AS64" s="156"/>
      <c r="AV64" s="153"/>
      <c r="AW64" s="146"/>
      <c r="AX64" s="146"/>
      <c r="AY64" s="146"/>
    </row>
    <row r="65" spans="1:51" x14ac:dyDescent="0.25">
      <c r="B65" s="116"/>
      <c r="C65" s="96"/>
      <c r="D65" s="158"/>
      <c r="E65" s="158"/>
      <c r="F65" s="158"/>
      <c r="G65" s="158"/>
      <c r="H65" s="158"/>
      <c r="I65" s="96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62"/>
      <c r="U65" s="84"/>
      <c r="V65" s="84"/>
      <c r="W65" s="154"/>
      <c r="X65" s="154"/>
      <c r="Y65" s="154"/>
      <c r="Z65" s="154"/>
      <c r="AA65" s="154"/>
      <c r="AB65" s="154"/>
      <c r="AC65" s="154"/>
      <c r="AD65" s="154"/>
      <c r="AE65" s="154"/>
      <c r="AM65" s="155"/>
      <c r="AN65" s="155"/>
      <c r="AO65" s="155"/>
      <c r="AP65" s="155"/>
      <c r="AQ65" s="155"/>
      <c r="AR65" s="155"/>
      <c r="AS65" s="156"/>
      <c r="AU65" s="146"/>
      <c r="AV65" s="153"/>
      <c r="AW65" s="146"/>
      <c r="AX65" s="146"/>
      <c r="AY65" s="146"/>
    </row>
    <row r="66" spans="1:51" x14ac:dyDescent="0.25">
      <c r="B66" s="116"/>
      <c r="C66" s="164"/>
      <c r="D66" s="96"/>
      <c r="E66" s="158"/>
      <c r="F66" s="158"/>
      <c r="G66" s="158"/>
      <c r="H66" s="158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62"/>
      <c r="U66" s="84"/>
      <c r="V66" s="84"/>
      <c r="W66" s="154"/>
      <c r="X66" s="154"/>
      <c r="Y66" s="154"/>
      <c r="Z66" s="154"/>
      <c r="AA66" s="154"/>
      <c r="AB66" s="154"/>
      <c r="AC66" s="154"/>
      <c r="AD66" s="154"/>
      <c r="AE66" s="154"/>
      <c r="AM66" s="155"/>
      <c r="AN66" s="155"/>
      <c r="AO66" s="155"/>
      <c r="AP66" s="155"/>
      <c r="AQ66" s="155"/>
      <c r="AR66" s="155"/>
      <c r="AS66" s="156"/>
      <c r="AU66" s="146"/>
      <c r="AV66" s="153"/>
      <c r="AW66" s="146"/>
      <c r="AX66" s="146"/>
      <c r="AY66" s="146"/>
    </row>
    <row r="67" spans="1:51" x14ac:dyDescent="0.25">
      <c r="A67" s="154"/>
      <c r="B67" s="116"/>
      <c r="C67" s="160"/>
      <c r="D67" s="96"/>
      <c r="E67" s="158"/>
      <c r="F67" s="158"/>
      <c r="G67" s="158"/>
      <c r="H67" s="158"/>
      <c r="I67" s="155"/>
      <c r="J67" s="155"/>
      <c r="K67" s="155"/>
      <c r="L67" s="155"/>
      <c r="M67" s="155"/>
      <c r="N67" s="155"/>
      <c r="O67" s="156"/>
      <c r="P67" s="150"/>
      <c r="R67" s="153"/>
      <c r="AS67" s="146"/>
      <c r="AT67" s="146"/>
      <c r="AU67" s="146"/>
      <c r="AV67" s="146"/>
      <c r="AW67" s="146"/>
      <c r="AX67" s="146"/>
      <c r="AY67" s="146"/>
    </row>
    <row r="68" spans="1:51" x14ac:dyDescent="0.25">
      <c r="A68" s="154"/>
      <c r="B68" s="116"/>
      <c r="C68" s="164"/>
      <c r="D68" s="158"/>
      <c r="E68" s="96"/>
      <c r="F68" s="158"/>
      <c r="G68" s="96"/>
      <c r="H68" s="96"/>
      <c r="I68" s="155"/>
      <c r="J68" s="155"/>
      <c r="K68" s="155"/>
      <c r="L68" s="155"/>
      <c r="M68" s="155"/>
      <c r="N68" s="155"/>
      <c r="O68" s="156"/>
      <c r="P68" s="150"/>
      <c r="R68" s="150"/>
      <c r="AS68" s="146"/>
      <c r="AT68" s="146"/>
      <c r="AU68" s="146"/>
      <c r="AV68" s="146"/>
      <c r="AW68" s="146"/>
      <c r="AX68" s="146"/>
      <c r="AY68" s="146"/>
    </row>
    <row r="69" spans="1:51" x14ac:dyDescent="0.25">
      <c r="A69" s="154"/>
      <c r="B69" s="116"/>
      <c r="C69" s="94"/>
      <c r="D69" s="158"/>
      <c r="E69" s="96"/>
      <c r="F69" s="96"/>
      <c r="G69" s="96"/>
      <c r="H69" s="96"/>
      <c r="I69" s="155"/>
      <c r="J69" s="155"/>
      <c r="K69" s="155"/>
      <c r="L69" s="155"/>
      <c r="M69" s="155"/>
      <c r="N69" s="155"/>
      <c r="O69" s="156"/>
      <c r="P69" s="150"/>
      <c r="R69" s="150"/>
      <c r="AS69" s="146"/>
      <c r="AT69" s="146"/>
      <c r="AU69" s="146"/>
      <c r="AV69" s="146"/>
      <c r="AW69" s="146"/>
      <c r="AX69" s="146"/>
      <c r="AY69" s="146"/>
    </row>
    <row r="70" spans="1:51" x14ac:dyDescent="0.25">
      <c r="A70" s="154"/>
      <c r="B70" s="116"/>
      <c r="I70" s="155"/>
      <c r="J70" s="155"/>
      <c r="K70" s="155"/>
      <c r="L70" s="155"/>
      <c r="M70" s="155"/>
      <c r="N70" s="155"/>
      <c r="O70" s="156"/>
      <c r="P70" s="150"/>
      <c r="R70" s="150"/>
      <c r="AS70" s="146"/>
      <c r="AT70" s="146"/>
      <c r="AU70" s="146"/>
      <c r="AV70" s="146"/>
      <c r="AW70" s="146"/>
      <c r="AX70" s="146"/>
      <c r="AY70" s="146"/>
    </row>
    <row r="71" spans="1:51" x14ac:dyDescent="0.25">
      <c r="A71" s="154"/>
      <c r="B71" s="1"/>
      <c r="I71" s="155"/>
      <c r="J71" s="155"/>
      <c r="K71" s="155"/>
      <c r="L71" s="155"/>
      <c r="M71" s="155"/>
      <c r="N71" s="155"/>
      <c r="O71" s="156"/>
      <c r="P71" s="150"/>
      <c r="R71" s="150"/>
      <c r="AS71" s="146"/>
      <c r="AT71" s="146"/>
      <c r="AU71" s="146"/>
      <c r="AV71" s="146"/>
      <c r="AW71" s="146"/>
      <c r="AX71" s="146"/>
      <c r="AY71" s="146"/>
    </row>
    <row r="72" spans="1:51" x14ac:dyDescent="0.25">
      <c r="A72" s="154"/>
      <c r="B72" s="1"/>
      <c r="I72" s="155"/>
      <c r="J72" s="155"/>
      <c r="K72" s="155"/>
      <c r="L72" s="155"/>
      <c r="M72" s="155"/>
      <c r="N72" s="155"/>
      <c r="O72" s="156"/>
      <c r="P72" s="150"/>
      <c r="R72" s="150"/>
      <c r="AS72" s="146"/>
      <c r="AT72" s="146"/>
      <c r="AU72" s="146"/>
      <c r="AV72" s="146"/>
      <c r="AW72" s="146"/>
      <c r="AX72" s="146"/>
      <c r="AY72" s="146"/>
    </row>
    <row r="73" spans="1:51" x14ac:dyDescent="0.25">
      <c r="A73" s="154"/>
      <c r="B73" s="83"/>
      <c r="I73" s="155"/>
      <c r="J73" s="155"/>
      <c r="K73" s="155"/>
      <c r="L73" s="155"/>
      <c r="M73" s="155"/>
      <c r="N73" s="155"/>
      <c r="O73" s="156"/>
      <c r="P73" s="150"/>
      <c r="R73" s="85"/>
      <c r="AS73" s="146"/>
      <c r="AT73" s="146"/>
      <c r="AU73" s="146"/>
      <c r="AV73" s="146"/>
      <c r="AW73" s="146"/>
      <c r="AX73" s="146"/>
      <c r="AY73" s="146"/>
    </row>
    <row r="74" spans="1:51" x14ac:dyDescent="0.25">
      <c r="A74" s="154"/>
      <c r="B74" s="83"/>
      <c r="I74" s="155"/>
      <c r="J74" s="155"/>
      <c r="K74" s="155"/>
      <c r="L74" s="155"/>
      <c r="M74" s="155"/>
      <c r="N74" s="155"/>
      <c r="O74" s="156"/>
      <c r="R74" s="150"/>
      <c r="AS74" s="146"/>
      <c r="AT74" s="146"/>
      <c r="AU74" s="146"/>
      <c r="AV74" s="146"/>
      <c r="AW74" s="146"/>
      <c r="AX74" s="146"/>
      <c r="AY74" s="146"/>
    </row>
    <row r="75" spans="1:51" x14ac:dyDescent="0.25">
      <c r="B75" s="83"/>
      <c r="O75" s="156"/>
      <c r="R75" s="150"/>
      <c r="AS75" s="146"/>
      <c r="AT75" s="146"/>
      <c r="AU75" s="146"/>
      <c r="AV75" s="146"/>
      <c r="AW75" s="146"/>
      <c r="AX75" s="146"/>
      <c r="AY75" s="146"/>
    </row>
    <row r="76" spans="1:51" x14ac:dyDescent="0.25">
      <c r="B76" s="83"/>
      <c r="O76" s="156"/>
      <c r="R76" s="150"/>
      <c r="AS76" s="146"/>
      <c r="AT76" s="146"/>
      <c r="AU76" s="146"/>
      <c r="AV76" s="146"/>
      <c r="AW76" s="146"/>
      <c r="AX76" s="146"/>
      <c r="AY76" s="146"/>
    </row>
    <row r="77" spans="1:51" x14ac:dyDescent="0.25">
      <c r="B77" s="96"/>
      <c r="O77" s="156"/>
      <c r="R77" s="150"/>
      <c r="AS77" s="146"/>
      <c r="AT77" s="146"/>
      <c r="AU77" s="146"/>
      <c r="AV77" s="146"/>
      <c r="AW77" s="146"/>
      <c r="AX77" s="146"/>
      <c r="AY77" s="146"/>
    </row>
    <row r="78" spans="1:51" x14ac:dyDescent="0.25">
      <c r="B78" s="96"/>
      <c r="O78" s="156"/>
      <c r="R78" s="150"/>
      <c r="AS78" s="146"/>
      <c r="AT78" s="146"/>
      <c r="AU78" s="146"/>
      <c r="AV78" s="146"/>
      <c r="AW78" s="146"/>
      <c r="AX78" s="146"/>
      <c r="AY78" s="146"/>
    </row>
    <row r="79" spans="1:51" x14ac:dyDescent="0.25">
      <c r="B79" s="83"/>
      <c r="O79" s="156"/>
      <c r="AS79" s="146"/>
      <c r="AT79" s="146"/>
      <c r="AU79" s="146"/>
      <c r="AV79" s="146"/>
      <c r="AW79" s="146"/>
      <c r="AX79" s="146"/>
      <c r="AY79" s="146"/>
    </row>
    <row r="80" spans="1:51" x14ac:dyDescent="0.25">
      <c r="O80" s="156"/>
      <c r="AS80" s="146"/>
      <c r="AT80" s="146"/>
      <c r="AU80" s="146"/>
      <c r="AV80" s="146"/>
      <c r="AW80" s="146"/>
      <c r="AX80" s="146"/>
      <c r="AY80" s="146"/>
    </row>
    <row r="81" spans="15:51" x14ac:dyDescent="0.25">
      <c r="O81" s="156"/>
      <c r="AS81" s="146"/>
      <c r="AT81" s="146"/>
      <c r="AU81" s="146"/>
      <c r="AV81" s="146"/>
      <c r="AW81" s="146"/>
      <c r="AX81" s="146"/>
      <c r="AY81" s="146"/>
    </row>
    <row r="82" spans="15:51" x14ac:dyDescent="0.25">
      <c r="O82" s="156"/>
      <c r="AS82" s="146"/>
      <c r="AT82" s="146"/>
      <c r="AU82" s="146"/>
      <c r="AV82" s="146"/>
      <c r="AW82" s="146"/>
      <c r="AX82" s="146"/>
      <c r="AY82" s="146"/>
    </row>
    <row r="83" spans="15:51" x14ac:dyDescent="0.25">
      <c r="O83" s="156"/>
      <c r="AS83" s="146"/>
      <c r="AT83" s="146"/>
      <c r="AU83" s="146"/>
      <c r="AV83" s="146"/>
      <c r="AW83" s="146"/>
      <c r="AX83" s="146"/>
      <c r="AY83" s="146"/>
    </row>
    <row r="84" spans="15:51" x14ac:dyDescent="0.25">
      <c r="O84" s="156"/>
      <c r="AS84" s="146"/>
      <c r="AT84" s="146"/>
      <c r="AU84" s="146"/>
      <c r="AV84" s="146"/>
      <c r="AW84" s="146"/>
      <c r="AX84" s="146"/>
      <c r="AY84" s="146"/>
    </row>
    <row r="85" spans="15:51" x14ac:dyDescent="0.25">
      <c r="O85" s="156"/>
      <c r="Q85" s="150"/>
      <c r="AS85" s="146"/>
      <c r="AT85" s="146"/>
      <c r="AU85" s="146"/>
      <c r="AV85" s="146"/>
      <c r="AW85" s="146"/>
      <c r="AX85" s="146"/>
      <c r="AY85" s="146"/>
    </row>
    <row r="86" spans="15:51" x14ac:dyDescent="0.25">
      <c r="O86" s="14"/>
      <c r="P86" s="150"/>
      <c r="Q86" s="150"/>
      <c r="AS86" s="146"/>
      <c r="AT86" s="146"/>
      <c r="AU86" s="146"/>
      <c r="AV86" s="146"/>
      <c r="AW86" s="146"/>
      <c r="AX86" s="146"/>
      <c r="AY86" s="146"/>
    </row>
    <row r="87" spans="15:51" x14ac:dyDescent="0.25">
      <c r="O87" s="14"/>
      <c r="P87" s="150"/>
      <c r="Q87" s="150"/>
      <c r="AS87" s="146"/>
      <c r="AT87" s="146"/>
      <c r="AU87" s="146"/>
      <c r="AV87" s="146"/>
      <c r="AW87" s="146"/>
      <c r="AX87" s="146"/>
      <c r="AY87" s="146"/>
    </row>
    <row r="88" spans="15:51" x14ac:dyDescent="0.25">
      <c r="O88" s="14"/>
      <c r="P88" s="150"/>
      <c r="Q88" s="150"/>
      <c r="AS88" s="146"/>
      <c r="AT88" s="146"/>
      <c r="AU88" s="146"/>
      <c r="AV88" s="146"/>
      <c r="AW88" s="146"/>
      <c r="AX88" s="146"/>
      <c r="AY88" s="146"/>
    </row>
    <row r="89" spans="15:51" x14ac:dyDescent="0.25">
      <c r="O89" s="14"/>
      <c r="P89" s="150"/>
      <c r="Q89" s="150"/>
      <c r="AS89" s="146"/>
      <c r="AT89" s="146"/>
      <c r="AU89" s="146"/>
      <c r="AV89" s="146"/>
      <c r="AW89" s="146"/>
      <c r="AX89" s="146"/>
      <c r="AY89" s="146"/>
    </row>
    <row r="90" spans="15:51" x14ac:dyDescent="0.25">
      <c r="O90" s="14"/>
      <c r="P90" s="150"/>
      <c r="Q90" s="150"/>
      <c r="AS90" s="146"/>
      <c r="AT90" s="146"/>
      <c r="AU90" s="146"/>
      <c r="AV90" s="146"/>
      <c r="AW90" s="146"/>
      <c r="AX90" s="146"/>
      <c r="AY90" s="146"/>
    </row>
    <row r="91" spans="15:51" x14ac:dyDescent="0.25">
      <c r="O91" s="14"/>
      <c r="P91" s="150"/>
      <c r="Q91" s="150"/>
      <c r="AS91" s="146"/>
      <c r="AT91" s="146"/>
      <c r="AU91" s="146"/>
      <c r="AV91" s="146"/>
      <c r="AW91" s="146"/>
      <c r="AX91" s="146"/>
      <c r="AY91" s="146"/>
    </row>
    <row r="92" spans="15:51" x14ac:dyDescent="0.25">
      <c r="O92" s="14"/>
      <c r="P92" s="150"/>
      <c r="Q92" s="150"/>
      <c r="AS92" s="146"/>
      <c r="AT92" s="146"/>
      <c r="AU92" s="146"/>
      <c r="AV92" s="146"/>
      <c r="AW92" s="146"/>
      <c r="AX92" s="146"/>
      <c r="AY92" s="146"/>
    </row>
    <row r="93" spans="15:51" x14ac:dyDescent="0.25">
      <c r="O93" s="14"/>
      <c r="P93" s="150"/>
      <c r="Q93" s="150"/>
      <c r="AS93" s="146"/>
      <c r="AT93" s="146"/>
      <c r="AU93" s="146"/>
      <c r="AV93" s="146"/>
      <c r="AW93" s="146"/>
      <c r="AX93" s="146"/>
      <c r="AY93" s="146"/>
    </row>
    <row r="94" spans="15:51" x14ac:dyDescent="0.25">
      <c r="O94" s="14"/>
      <c r="P94" s="150"/>
      <c r="Q94" s="150"/>
      <c r="AS94" s="146"/>
      <c r="AT94" s="146"/>
      <c r="AU94" s="146"/>
      <c r="AV94" s="146"/>
      <c r="AW94" s="146"/>
      <c r="AX94" s="146"/>
      <c r="AY94" s="146"/>
    </row>
    <row r="95" spans="15:51" x14ac:dyDescent="0.25">
      <c r="O95" s="14"/>
      <c r="P95" s="150"/>
      <c r="Q95" s="150"/>
      <c r="R95" s="150"/>
      <c r="S95" s="150"/>
      <c r="AS95" s="146"/>
      <c r="AT95" s="146"/>
      <c r="AU95" s="146"/>
      <c r="AV95" s="146"/>
      <c r="AW95" s="146"/>
      <c r="AX95" s="146"/>
      <c r="AY95" s="146"/>
    </row>
    <row r="96" spans="15:51" x14ac:dyDescent="0.25">
      <c r="O96" s="14"/>
      <c r="P96" s="150"/>
      <c r="Q96" s="150"/>
      <c r="R96" s="150"/>
      <c r="S96" s="150"/>
      <c r="T96" s="150"/>
      <c r="AS96" s="146"/>
      <c r="AT96" s="146"/>
      <c r="AU96" s="146"/>
      <c r="AV96" s="146"/>
      <c r="AW96" s="146"/>
      <c r="AX96" s="146"/>
      <c r="AY96" s="146"/>
    </row>
    <row r="97" spans="15:51" x14ac:dyDescent="0.25">
      <c r="O97" s="14"/>
      <c r="P97" s="150"/>
      <c r="Q97" s="150"/>
      <c r="R97" s="150"/>
      <c r="S97" s="150"/>
      <c r="T97" s="150"/>
      <c r="AS97" s="146"/>
      <c r="AT97" s="146"/>
      <c r="AU97" s="146"/>
      <c r="AV97" s="146"/>
      <c r="AW97" s="146"/>
      <c r="AX97" s="146"/>
      <c r="AY97" s="146"/>
    </row>
    <row r="98" spans="15:51" x14ac:dyDescent="0.25">
      <c r="O98" s="14"/>
      <c r="P98" s="150"/>
      <c r="T98" s="150"/>
      <c r="AS98" s="146"/>
      <c r="AT98" s="146"/>
      <c r="AU98" s="146"/>
      <c r="AV98" s="146"/>
      <c r="AW98" s="146"/>
      <c r="AX98" s="146"/>
      <c r="AY98" s="146"/>
    </row>
    <row r="99" spans="15:51" x14ac:dyDescent="0.25">
      <c r="O99" s="150"/>
      <c r="Q99" s="150"/>
      <c r="R99" s="150"/>
      <c r="S99" s="150"/>
      <c r="AS99" s="146"/>
      <c r="AT99" s="146"/>
      <c r="AU99" s="146"/>
      <c r="AV99" s="146"/>
      <c r="AW99" s="146"/>
      <c r="AX99" s="146"/>
      <c r="AY99" s="146"/>
    </row>
    <row r="100" spans="15:51" x14ac:dyDescent="0.25">
      <c r="O100" s="14"/>
      <c r="P100" s="150"/>
      <c r="Q100" s="150"/>
      <c r="R100" s="150"/>
      <c r="S100" s="150"/>
      <c r="T100" s="150"/>
      <c r="AS100" s="146"/>
      <c r="AT100" s="146"/>
      <c r="AU100" s="146"/>
      <c r="AV100" s="146"/>
      <c r="AW100" s="146"/>
      <c r="AX100" s="146"/>
      <c r="AY100" s="146"/>
    </row>
    <row r="101" spans="15:51" x14ac:dyDescent="0.25">
      <c r="O101" s="14"/>
      <c r="P101" s="150"/>
      <c r="Q101" s="150"/>
      <c r="R101" s="150"/>
      <c r="S101" s="150"/>
      <c r="T101" s="150"/>
      <c r="U101" s="150"/>
      <c r="AS101" s="146"/>
      <c r="AT101" s="146"/>
      <c r="AU101" s="146"/>
      <c r="AV101" s="146"/>
      <c r="AW101" s="146"/>
      <c r="AX101" s="146"/>
      <c r="AY101" s="146"/>
    </row>
    <row r="102" spans="15:51" x14ac:dyDescent="0.25">
      <c r="O102" s="14"/>
      <c r="P102" s="150"/>
      <c r="T102" s="150"/>
      <c r="U102" s="150"/>
      <c r="AS102" s="146"/>
      <c r="AT102" s="146"/>
      <c r="AU102" s="146"/>
      <c r="AV102" s="146"/>
      <c r="AW102" s="146"/>
      <c r="AX102" s="146"/>
      <c r="AY102" s="146"/>
    </row>
    <row r="114" spans="45:51" x14ac:dyDescent="0.25">
      <c r="AS114" s="146"/>
      <c r="AT114" s="146"/>
      <c r="AU114" s="146"/>
      <c r="AV114" s="146"/>
      <c r="AW114" s="146"/>
      <c r="AX114" s="146"/>
      <c r="AY114" s="146"/>
    </row>
  </sheetData>
  <protectedRanges>
    <protectedRange sqref="N58:R58 B79 S60:T66 B71:B76 N61:R66 T42 T53:T54 S55:T57" name="Range2_12_5_1_1"/>
    <protectedRange sqref="N10 L10 L6 D6 D8 AD8 AF8 O8:U8 AJ8:AR8 AF10 AR11:AR34 L24:N31 N12:N23 N32:N34 N11:AG11 E11:E34 G11:G34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77:B78 J59:R60 D66:D67 I64:I65 Z57:Z58 S58:Y59 AA58:AU59 E68:E69 G68:H69 F69" name="Range2_2_1_10_1_1_1_2"/>
    <protectedRange sqref="C65" name="Range2_2_1_10_2_1_1_1"/>
    <protectedRange sqref="G64:H64 D62 F65 E64 N55:R57" name="Range2_12_1_6_1_1"/>
    <protectedRange sqref="D57:D58 I60:I62 I57:M57 G65:H66 G58:H60 E65:E66 F66:F67 F59:F61 E58:E60 J55:M56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8:B70" name="Range2_12_5_1_1_2"/>
    <protectedRange sqref="B67" name="Range2_12_5_1_1_2_1_4_1_1_1_2_1_1_1_1_1_1_1"/>
    <protectedRange sqref="B65:B66" name="Range2_12_5_1_1_2_1"/>
    <protectedRange sqref="B64" name="Range2_12_5_1_1_2_1_2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6:H56" name="Range2_2_12_1_3_1_2_1_1_1_2_1_1_1_1_1_1_2_1_1_1_1_1_1_1_1"/>
    <protectedRange sqref="F56 G55:H55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5 F53" name="Range2_2_12_1_3_1_2_1_1_1_3_1_1_1_1_1_3_1_1_1_1_1_1_1_1"/>
    <protectedRange sqref="F54:H54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5:E55" name="Range2_2_12_1_3_1_2_1_1_1_3_1_1_1_1_1_1_1_2_1_1_1_1_1_1"/>
    <protectedRange sqref="E54" name="Range2_2_12_1_3_1_2_1_1_1_2_1_1_1_1_3_1_1_1_1_1_1_1_1_1"/>
    <protectedRange sqref="B63" name="Range2_12_5_1_1_2_1_2_2"/>
    <protectedRange sqref="B62" name="Range2_12_5_1_1_2_1_4_1_1_1_2_1_1_1_1_1_1_1_1_1_2"/>
    <protectedRange sqref="B60" name="Range2_12_5_1_1_2_1_4_1_1_1_2_1_1_1_1_1_1_1_1_1_2_1_1_1"/>
    <protectedRange sqref="B61" name="Range2_12_5_1_1_2_1_2_2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7" name="Range2_12_5_1_1_1_2_1_1_1_1_1_1_1_1_1_1_1_2_1_2_1_1_1_1_1_1_1_1_1_2_1_1_1_1_1_1_1_1_1_1_1_1_1"/>
    <protectedRange sqref="B46" name="Range2_12_5_1_1_1_2_2_1_1_1_1_1_1_1_1_1_1_1_2_1_1_1_2_1_1_1_2_1_1_1_3_1_1_1_1_1_1_1_1_1_1_1_1_1_1_1_1_1_1_1_1_1_1_1_1_1_1_1_1_1"/>
    <protectedRange sqref="F11:F22" name="Range1_16_3_1_1_2_1_1_1"/>
    <protectedRange sqref="B48" name="Range2_12_5_1_1_1_1_1_2_1_1_1_1_1_1_1_1_1_1_1_1_1_1_1_1_1_1_1_1_1_1"/>
    <protectedRange sqref="B49" name="Range2_12_5_1_1_1_1_1_2_1_1_2_1_1_1_1_1_1_1_1_1_1_1_1_1_1_1_1_1_1_1"/>
    <protectedRange sqref="B50" name="Range2_12_5_1_1_1_2_2_1_1_1_1_1_1_1_1_1_1_1_2_1_1_1_2_1_1_1_1_1_1_1_1_1_1_1_1_1_1_1_1_1_1"/>
    <protectedRange sqref="B52" name="Range2_12_5_1_1_1_2_2_1_1_1_1_1_1_1_1_1_1_1_2_1_1_1_1_1_1_1_1_1_3_1_3_1_2_1_1_1_1_1_1_1_1_1_1_1_1_1_2_1_1_1_1_1_1_1"/>
    <protectedRange sqref="B51" name="Range2_12_5_1_1_1_1_1_2_1_2_1_1_1_2_1_1_1_1_1_1_1_1_1_1_2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28" priority="5" operator="containsText" text="N/A">
      <formula>NOT(ISERROR(SEARCH("N/A",X11)))</formula>
    </cfRule>
    <cfRule type="cellIs" dxfId="527" priority="23" operator="equal">
      <formula>0</formula>
    </cfRule>
  </conditionalFormatting>
  <conditionalFormatting sqref="X11:AE34">
    <cfRule type="cellIs" dxfId="526" priority="22" operator="greaterThanOrEqual">
      <formula>1185</formula>
    </cfRule>
  </conditionalFormatting>
  <conditionalFormatting sqref="X11:AE34">
    <cfRule type="cellIs" dxfId="525" priority="21" operator="between">
      <formula>0.1</formula>
      <formula>1184</formula>
    </cfRule>
  </conditionalFormatting>
  <conditionalFormatting sqref="X8 AJ11:AO17 AO18:AO32 AJ18:AN34">
    <cfRule type="cellIs" dxfId="524" priority="20" operator="equal">
      <formula>0</formula>
    </cfRule>
  </conditionalFormatting>
  <conditionalFormatting sqref="X8 AJ11:AO17 AO18:AO32 AJ18:AN34">
    <cfRule type="cellIs" dxfId="523" priority="19" operator="greaterThan">
      <formula>1179</formula>
    </cfRule>
  </conditionalFormatting>
  <conditionalFormatting sqref="X8 AJ11:AO17 AO18:AO32 AJ18:AN34">
    <cfRule type="cellIs" dxfId="522" priority="18" operator="greaterThan">
      <formula>99</formula>
    </cfRule>
  </conditionalFormatting>
  <conditionalFormatting sqref="X8 AJ11:AO17 AO18:AO32 AJ18:AN34">
    <cfRule type="cellIs" dxfId="521" priority="17" operator="greaterThan">
      <formula>0.99</formula>
    </cfRule>
  </conditionalFormatting>
  <conditionalFormatting sqref="AB8">
    <cfRule type="cellIs" dxfId="520" priority="16" operator="equal">
      <formula>0</formula>
    </cfRule>
  </conditionalFormatting>
  <conditionalFormatting sqref="AB8">
    <cfRule type="cellIs" dxfId="519" priority="15" operator="greaterThan">
      <formula>1179</formula>
    </cfRule>
  </conditionalFormatting>
  <conditionalFormatting sqref="AB8">
    <cfRule type="cellIs" dxfId="518" priority="14" operator="greaterThan">
      <formula>99</formula>
    </cfRule>
  </conditionalFormatting>
  <conditionalFormatting sqref="AB8">
    <cfRule type="cellIs" dxfId="517" priority="13" operator="greaterThan">
      <formula>0.99</formula>
    </cfRule>
  </conditionalFormatting>
  <conditionalFormatting sqref="AQ11:AQ34 AO33:AO34">
    <cfRule type="cellIs" dxfId="516" priority="12" operator="equal">
      <formula>0</formula>
    </cfRule>
  </conditionalFormatting>
  <conditionalFormatting sqref="AQ11:AQ34 AO33:AO34">
    <cfRule type="cellIs" dxfId="515" priority="11" operator="greaterThan">
      <formula>1179</formula>
    </cfRule>
  </conditionalFormatting>
  <conditionalFormatting sqref="AQ11:AQ34 AO33:AO34">
    <cfRule type="cellIs" dxfId="514" priority="10" operator="greaterThan">
      <formula>99</formula>
    </cfRule>
  </conditionalFormatting>
  <conditionalFormatting sqref="AQ11:AQ34 AO33:AO34">
    <cfRule type="cellIs" dxfId="513" priority="9" operator="greaterThan">
      <formula>0.99</formula>
    </cfRule>
  </conditionalFormatting>
  <conditionalFormatting sqref="AI11:AI34">
    <cfRule type="cellIs" dxfId="512" priority="8" operator="greaterThan">
      <formula>$AI$8</formula>
    </cfRule>
  </conditionalFormatting>
  <conditionalFormatting sqref="AH11:AH34">
    <cfRule type="cellIs" dxfId="511" priority="6" operator="greaterThan">
      <formula>$AH$8</formula>
    </cfRule>
    <cfRule type="cellIs" dxfId="510" priority="7" operator="greaterThan">
      <formula>$AH$8</formula>
    </cfRule>
  </conditionalFormatting>
  <conditionalFormatting sqref="AP11:AP34">
    <cfRule type="cellIs" dxfId="509" priority="4" operator="equal">
      <formula>0</formula>
    </cfRule>
  </conditionalFormatting>
  <conditionalFormatting sqref="AP11:AP34">
    <cfRule type="cellIs" dxfId="508" priority="3" operator="greaterThan">
      <formula>1179</formula>
    </cfRule>
  </conditionalFormatting>
  <conditionalFormatting sqref="AP11:AP34">
    <cfRule type="cellIs" dxfId="507" priority="2" operator="greaterThan">
      <formula>99</formula>
    </cfRule>
  </conditionalFormatting>
  <conditionalFormatting sqref="AP11:AP34">
    <cfRule type="cellIs" dxfId="50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JULY 1</vt:lpstr>
      <vt:lpstr>JULY 2</vt:lpstr>
      <vt:lpstr>JULY 3</vt:lpstr>
      <vt:lpstr>JULY 4</vt:lpstr>
      <vt:lpstr>JULY 5</vt:lpstr>
      <vt:lpstr>JULY 6</vt:lpstr>
      <vt:lpstr>JULY 7</vt:lpstr>
      <vt:lpstr>JULY 8</vt:lpstr>
      <vt:lpstr>JULY 9</vt:lpstr>
      <vt:lpstr>JULY 10</vt:lpstr>
      <vt:lpstr>JULY 11</vt:lpstr>
      <vt:lpstr>JULY 12</vt:lpstr>
      <vt:lpstr>JULY 13</vt:lpstr>
      <vt:lpstr>JULY 14</vt:lpstr>
      <vt:lpstr>JULY 15</vt:lpstr>
      <vt:lpstr>JULY 16</vt:lpstr>
      <vt:lpstr>JULY 17</vt:lpstr>
      <vt:lpstr>JULY 18</vt:lpstr>
      <vt:lpstr>JULY 19</vt:lpstr>
      <vt:lpstr>JULY 20</vt:lpstr>
      <vt:lpstr>JULY 21</vt:lpstr>
      <vt:lpstr>JULY 22</vt:lpstr>
      <vt:lpstr>JULY 23</vt:lpstr>
      <vt:lpstr>JULY 24</vt:lpstr>
      <vt:lpstr>JULY 25</vt:lpstr>
      <vt:lpstr>JULY 26</vt:lpstr>
      <vt:lpstr>JULY 27</vt:lpstr>
      <vt:lpstr>JULY 28</vt:lpstr>
      <vt:lpstr>JULY 29</vt:lpstr>
      <vt:lpstr>JULY 30</vt:lpstr>
      <vt:lpstr>JULY 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Pnom Server</cp:lastModifiedBy>
  <dcterms:created xsi:type="dcterms:W3CDTF">2014-06-30T06:13:27Z</dcterms:created>
  <dcterms:modified xsi:type="dcterms:W3CDTF">2015-08-14T10:59:10Z</dcterms:modified>
</cp:coreProperties>
</file>